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mc:AlternateContent xmlns:mc="http://schemas.openxmlformats.org/markup-compatibility/2006">
    <mc:Choice Requires="x15">
      <x15ac:absPath xmlns:x15ac="http://schemas.microsoft.com/office/spreadsheetml/2010/11/ac" url="/Users/luisantonio/Dropbox/UNL/2019/Scopus/Noviembre/"/>
    </mc:Choice>
  </mc:AlternateContent>
  <xr:revisionPtr revIDLastSave="0" documentId="13_ncr:1_{9C71A3A1-9CC0-DB45-AC5B-099488F12668}" xr6:coauthVersionLast="45" xr6:coauthVersionMax="45" xr10:uidLastSave="{00000000-0000-0000-0000-000000000000}"/>
  <bookViews>
    <workbookView xWindow="0" yWindow="460" windowWidth="24560" windowHeight="14760" tabRatio="500" activeTab="7" xr2:uid="{00000000-000D-0000-FFFF-FFFF00000000}"/>
  </bookViews>
  <sheets>
    <sheet name="dataset-unl2018" sheetId="1" r:id="rId1"/>
    <sheet name="Leyendas" sheetId="11" r:id="rId2"/>
    <sheet name="Ranking-autor" sheetId="10" r:id="rId3"/>
    <sheet name="Primer-autor" sheetId="6" r:id="rId4"/>
    <sheet name="Anio" sheetId="5" r:id="rId5"/>
    <sheet name="Quartil" sheetId="4" r:id="rId6"/>
    <sheet name="Tipo-Documento" sheetId="3" r:id="rId7"/>
    <sheet name="Facultad" sheetId="2" r:id="rId8"/>
    <sheet name="Citas" sheetId="7" r:id="rId9"/>
  </sheets>
  <definedNames>
    <definedName name="_xlnm._FilterDatabase" localSheetId="0" hidden="1">'dataset-unl2018'!$A$1:$R$250</definedName>
    <definedName name="_xlnm._FilterDatabase" localSheetId="6" hidden="1">'Tipo-Documento'!$A$1:$A$199</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8" i="2" l="1"/>
  <c r="D7" i="2"/>
  <c r="D6" i="2"/>
  <c r="D5" i="2"/>
  <c r="D4"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 i="2"/>
  <c r="D11" i="3"/>
  <c r="D10" i="3"/>
  <c r="D9" i="3"/>
  <c r="D8" i="3"/>
  <c r="D7" i="3"/>
  <c r="D6" i="3"/>
  <c r="D5" i="3"/>
  <c r="D4"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 i="3"/>
  <c r="D8" i="4"/>
  <c r="D7" i="4"/>
  <c r="D6" i="4"/>
  <c r="D5" i="4"/>
  <c r="D4"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 i="4"/>
  <c r="D33" i="5"/>
  <c r="D32"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 i="5"/>
  <c r="D5" i="6"/>
  <c r="D4"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 i="6"/>
  <c r="D20" i="5" l="1"/>
  <c r="D31" i="5"/>
  <c r="D8" i="5"/>
  <c r="D16" i="5"/>
  <c r="D24" i="5"/>
  <c r="D9" i="5"/>
  <c r="D13" i="5"/>
  <c r="D17" i="5"/>
  <c r="D21" i="5"/>
  <c r="D25" i="5"/>
  <c r="D29" i="5"/>
  <c r="D12" i="5"/>
  <c r="D28" i="5"/>
  <c r="D6" i="5"/>
  <c r="D10" i="5"/>
  <c r="D14" i="5"/>
  <c r="D18" i="5"/>
  <c r="D22" i="5"/>
  <c r="D26" i="5"/>
  <c r="D30" i="5"/>
  <c r="D7" i="5"/>
  <c r="D11" i="5"/>
  <c r="D15" i="5"/>
  <c r="D19" i="5"/>
  <c r="D23" i="5"/>
  <c r="D27" i="5"/>
  <c r="E2" i="10" l="1"/>
  <c r="E5" i="10"/>
  <c r="E4" i="10"/>
  <c r="E6" i="10"/>
  <c r="E7" i="10"/>
  <c r="E9" i="10"/>
  <c r="E8" i="10"/>
  <c r="E12" i="10"/>
  <c r="E10" i="10"/>
  <c r="E13" i="10"/>
  <c r="E14" i="10"/>
  <c r="E11" i="10"/>
  <c r="E15" i="10"/>
  <c r="E16" i="10"/>
  <c r="E18" i="10"/>
  <c r="E19" i="10"/>
  <c r="E20" i="10"/>
  <c r="E21" i="10"/>
  <c r="E22" i="10"/>
  <c r="E23" i="10"/>
  <c r="E24" i="10"/>
  <c r="E25" i="10"/>
  <c r="E26" i="10"/>
  <c r="E27" i="10"/>
  <c r="E17" i="10"/>
  <c r="E29" i="10"/>
  <c r="E30" i="10"/>
  <c r="E31" i="10"/>
  <c r="E32" i="10"/>
  <c r="E33" i="10"/>
  <c r="E34" i="10"/>
  <c r="E35" i="10"/>
  <c r="E36" i="10"/>
  <c r="E37" i="10"/>
  <c r="E38" i="10"/>
  <c r="E39" i="10"/>
  <c r="E40" i="10"/>
  <c r="E41" i="10"/>
  <c r="E42" i="10"/>
  <c r="E28" i="10"/>
  <c r="E3" i="10"/>
  <c r="A1" i="3" l="1"/>
  <c r="A3" i="7" l="1"/>
  <c r="A4" i="7"/>
  <c r="A5" i="7"/>
  <c r="A7" i="7"/>
  <c r="A8" i="7"/>
  <c r="A9" i="7"/>
  <c r="A10" i="7"/>
  <c r="A11" i="7"/>
  <c r="A6"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6" i="7"/>
  <c r="A47" i="7"/>
  <c r="A48" i="7"/>
  <c r="A49" i="7"/>
  <c r="A45"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B99" i="7"/>
  <c r="B100" i="7"/>
  <c r="B101" i="7"/>
  <c r="B102" i="7"/>
  <c r="B77" i="7"/>
  <c r="B103" i="7"/>
  <c r="B104" i="7"/>
  <c r="B105" i="7"/>
  <c r="B78" i="7"/>
  <c r="B106" i="7"/>
  <c r="B107" i="7"/>
  <c r="B108" i="7"/>
  <c r="B109" i="7"/>
  <c r="B110" i="7"/>
  <c r="B79" i="7"/>
  <c r="B111" i="7"/>
  <c r="B112" i="7"/>
  <c r="B113" i="7"/>
  <c r="B114" i="7"/>
  <c r="B115" i="7"/>
  <c r="B116" i="7"/>
  <c r="B71" i="7"/>
  <c r="B117" i="7"/>
  <c r="B80" i="7"/>
  <c r="B118" i="7"/>
  <c r="B119" i="7"/>
  <c r="B120" i="7"/>
  <c r="B121" i="7"/>
  <c r="B81" i="7"/>
  <c r="B82" i="7"/>
  <c r="B60" i="7"/>
  <c r="B122" i="7"/>
  <c r="B83" i="7"/>
  <c r="B123" i="7"/>
  <c r="B124" i="7"/>
  <c r="B125" i="7"/>
  <c r="B126" i="7"/>
  <c r="B127" i="7"/>
  <c r="B128" i="7"/>
  <c r="B129" i="7"/>
  <c r="B130" i="7"/>
  <c r="B131" i="7"/>
  <c r="B132" i="7"/>
  <c r="B133" i="7"/>
  <c r="B134" i="7"/>
  <c r="B84" i="7"/>
  <c r="B135" i="7"/>
  <c r="B85" i="7"/>
  <c r="B136" i="7"/>
  <c r="B137" i="7"/>
  <c r="B34" i="7"/>
  <c r="B61" i="7"/>
  <c r="B53" i="7"/>
  <c r="B138" i="7"/>
  <c r="B139" i="7"/>
  <c r="B140" i="7"/>
  <c r="B141" i="7"/>
  <c r="B86" i="7"/>
  <c r="B142" i="7"/>
  <c r="B143" i="7"/>
  <c r="B87" i="7"/>
  <c r="B144" i="7"/>
  <c r="B145" i="7"/>
  <c r="B72" i="7"/>
  <c r="B29" i="7"/>
  <c r="B62" i="7"/>
  <c r="B146" i="7"/>
  <c r="B54" i="7"/>
  <c r="B147" i="7"/>
  <c r="B63" i="7"/>
  <c r="B148" i="7"/>
  <c r="B149" i="7"/>
  <c r="B150" i="7"/>
  <c r="B46" i="7"/>
  <c r="B47" i="7"/>
  <c r="B151" i="7"/>
  <c r="B152" i="7"/>
  <c r="B73" i="7"/>
  <c r="B153" i="7"/>
  <c r="B154" i="7"/>
  <c r="B155" i="7"/>
  <c r="B88" i="7"/>
  <c r="B64" i="7"/>
  <c r="B74" i="7"/>
  <c r="B37" i="7"/>
  <c r="B36" i="7"/>
  <c r="B42" i="7"/>
  <c r="B40" i="7"/>
  <c r="B89" i="7"/>
  <c r="B156" i="7"/>
  <c r="B157" i="7"/>
  <c r="B65" i="7"/>
  <c r="B90" i="7"/>
  <c r="B66" i="7"/>
  <c r="B31" i="7"/>
  <c r="B55" i="7"/>
  <c r="B50" i="7"/>
  <c r="B43" i="7"/>
  <c r="B41" i="7"/>
  <c r="B91" i="7"/>
  <c r="B19" i="7"/>
  <c r="B44" i="7"/>
  <c r="B67" i="7"/>
  <c r="B23" i="7"/>
  <c r="B92" i="7"/>
  <c r="B158" i="7"/>
  <c r="B93" i="7"/>
  <c r="B56" i="7"/>
  <c r="B68" i="7"/>
  <c r="B57" i="7"/>
  <c r="B75" i="7"/>
  <c r="B76" i="7"/>
  <c r="B38" i="7"/>
  <c r="B94" i="7"/>
  <c r="B51" i="7"/>
  <c r="B24" i="7"/>
  <c r="B48" i="7"/>
  <c r="B15" i="7"/>
  <c r="B13" i="7"/>
  <c r="B30" i="7"/>
  <c r="B21" i="7"/>
  <c r="B20" i="7"/>
  <c r="B32" i="7"/>
  <c r="B27" i="7"/>
  <c r="B25" i="7"/>
  <c r="B18" i="7"/>
  <c r="B26" i="7"/>
  <c r="B69" i="7"/>
  <c r="B95" i="7"/>
  <c r="B96" i="7"/>
  <c r="B16" i="7"/>
  <c r="B33" i="7"/>
  <c r="B159" i="7"/>
  <c r="B17" i="7"/>
  <c r="B14" i="7"/>
  <c r="B97" i="7"/>
  <c r="B58" i="7"/>
  <c r="B52" i="7"/>
  <c r="B98" i="7"/>
  <c r="B28" i="7"/>
  <c r="B39" i="7"/>
  <c r="B160" i="7"/>
  <c r="B161" i="7"/>
  <c r="B49" i="7"/>
  <c r="B35" i="7"/>
  <c r="B70" i="7"/>
  <c r="B59" i="7"/>
  <c r="B22" i="7"/>
  <c r="B1" i="7"/>
  <c r="A2" i="7"/>
  <c r="A1" i="7"/>
  <c r="A1" i="6"/>
  <c r="A1" i="5"/>
  <c r="A1" i="4"/>
  <c r="A1" i="2"/>
  <c r="D10" i="4" l="1"/>
  <c r="D7" i="6"/>
  <c r="E5" i="6" s="1"/>
  <c r="D10" i="2"/>
  <c r="E8" i="2" s="1"/>
  <c r="D13" i="3"/>
  <c r="E10" i="3" s="1"/>
  <c r="E5" i="4" l="1"/>
  <c r="E7" i="4"/>
  <c r="E6" i="4"/>
  <c r="E8" i="4"/>
  <c r="E4" i="4"/>
  <c r="E4" i="3"/>
  <c r="E4" i="6"/>
  <c r="E5" i="2"/>
  <c r="E4" i="2"/>
  <c r="E9" i="3"/>
  <c r="E8" i="3"/>
  <c r="E7" i="3"/>
  <c r="E11" i="3"/>
  <c r="E6" i="3"/>
  <c r="E5" i="3"/>
  <c r="E6" i="2"/>
  <c r="E7" i="2"/>
</calcChain>
</file>

<file path=xl/sharedStrings.xml><?xml version="1.0" encoding="utf-8"?>
<sst xmlns="http://schemas.openxmlformats.org/spreadsheetml/2006/main" count="2896" uniqueCount="1446">
  <si>
    <t>Authors</t>
  </si>
  <si>
    <t>Title</t>
  </si>
  <si>
    <t>Year</t>
  </si>
  <si>
    <t>Source title</t>
  </si>
  <si>
    <t>Cited by</t>
  </si>
  <si>
    <t>DOI</t>
  </si>
  <si>
    <t>Link</t>
  </si>
  <si>
    <t>Authors with affiliations</t>
  </si>
  <si>
    <t>ISSN</t>
  </si>
  <si>
    <t>ISBN</t>
  </si>
  <si>
    <t>Language of Original Document</t>
  </si>
  <si>
    <t>Document Type</t>
  </si>
  <si>
    <t>Access Type</t>
  </si>
  <si>
    <t>Early stage litter decomposition across biomes</t>
  </si>
  <si>
    <t>Science of the Total Environment</t>
  </si>
  <si>
    <t>10.1016/j.scitotenv.2018.01.012</t>
  </si>
  <si>
    <t>https://www.scopus.com/inward/record.uri?eid=2-s2.0-85042424360&amp;doi=10.1016%2fj.scitotenv.2018.01.012&amp;partnerID=40&amp;md5=598ece9ffdd870b96aa382dbc4b6ee0e</t>
  </si>
  <si>
    <t>English</t>
  </si>
  <si>
    <t>Article</t>
  </si>
  <si>
    <t>SzÃ©kely D., SzÃ©kely P., DenoÃ«l M., CogÄƒlniceanu D.</t>
  </si>
  <si>
    <t>Random size-assortative mating despite size-dependent fecundity in a Neotropical amphibian with explosive reproduction</t>
  </si>
  <si>
    <t>Ethology</t>
  </si>
  <si>
    <t>10.1111/eth.12724</t>
  </si>
  <si>
    <t>https://www.scopus.com/inward/record.uri?eid=2-s2.0-85040971158&amp;doi=10.1111%2feth.12724&amp;partnerID=40&amp;md5=e2a6307bc5464d5a81cf9b44b6000b52</t>
  </si>
  <si>
    <t>SzÃ©kely, D., Faculty of Natural and Agricultural Sciences, Ovidius University ConstanÈ›a, ConstanÈ›a, Romania, Laboratory of Fish and Amphibian Ethology, Behavioural Biology Unit, Freshwater and Oceanic Science Unit of Research (FOCUS), University of LiÃ¨ge, LiÃ¨ge, Belgium, Departamento de Ciencias BiolÃ³gicas, EcoSs Lab, Universidad TÃ©cnica Particular de Loja, Loja, Ecuador; SzÃ©kely, P., Departamento de Ciencias BiolÃ³gicas, EcoSs Lab, Universidad TÃ©cnica Particular de Loja, Loja, Ecuador, Asociatia Chelonia, BucureÈ™ti, Romania; DenoÃ«l, M., Laboratory of Fish and Amphibian Ethology, Behavioural Biology Unit, Freshwater and Oceanic Science Unit of Research (FOCUS), University of LiÃ¨ge, LiÃ¨ge, Belgium; CogÄƒlniceanu, D., Faculty of Natural and Agricultural Sciences, Ovidius University ConstanÈ›a, ConstanÈ›a, Romania, CITIAB, Universidad Nacional de Loja, Loja, Ecuador</t>
  </si>
  <si>
    <t>Ruiz-Aizpurua L., Tortosa F.S.</t>
  </si>
  <si>
    <t>When more is less: the negative effect of European rabbit release upon local warren occupancy</t>
  </si>
  <si>
    <t>Acta Ethologica</t>
  </si>
  <si>
    <t>10.1007/s10211-018-0286-7</t>
  </si>
  <si>
    <t>https://www.scopus.com/inward/record.uri?eid=2-s2.0-85045052072&amp;doi=10.1007%2fs10211-018-0286-7&amp;partnerID=40&amp;md5=235119c441619160c146c8d0bbf3dac6</t>
  </si>
  <si>
    <t>Ruiz-Aizpurua, L., Biodiversity, Forests and Ecosystem Services Research Program, DirecciÃ³n de InvestigaciÃ³n, Universidad Nacional de Loja, La Argelia. EC, Loja, Ecuador; Tortosa, F.S., Departamento de ZoologÃ­a, Universidad de CÃ³rdoba, CÃ³rdoba, Spain</t>
  </si>
  <si>
    <t>Article in Press</t>
  </si>
  <si>
    <t>Slik J.W.F., Franklin J., Arroyo-RodrÃ­guez V., Field R., Aguilar S., Aguirre N., Ahumada J., Aiba S.-I., Alves L.F., Anitha K., Avella A., Mora F., Aymard G.A.C., BÃ¡ez S., Balvanera P., Bastian M.L., Bastin J.-F., Bellingham P.J., Van Den Berg E., Da ConceiÃ§Ã£o Bispo P., Boeckx P., Boehning-Gaese K., Bongers F., Boyle B., Brambach F., Brearley F.Q., Brown S., Chai S.-L., Chazdon R.L., Chen S., Chhang P., Chuyong G., Ewango C., Coronado I.M., CristÃ³bal-Azkarate J., Culmsee H., Damas K., Dattaraja H.S., Davidar P., DeWalt S.J., DIn H., Drake D.R., Duque A., Durigan G., Eichhorn K., Eler E.S., Enoki T., Ensslin A., Fandohan A.B., Farwig N., Feeley K.J., Fischer M., Forshed O., Garcia Q.S., Garkoti S.C., Gillespie T.W., Gillet J.-F., Gonmadje C., Granzow-De La Cerda I., Griffith D.M., Grogan J., Hakeem K.R., Harris D.J., Harrison R.D., Hector A., Hemp A., Homeier J., Hussain M.S., Ibarra-ManrÃ­quez G., Hanum I.F., Imai N., Jansen P.A., Joly C.A., Joseph S., Kartawinata K., Kearsley E., Kelly D.L., Kessler M., Killeen T.J., Kooyman R.M., Laumonier Y., Laurance S.G., Laurance W.F., Lawes M.J., Letcher S.G., Lindsell J., Lovett J., Lozada J., Lu X., Lykke A.M., Bin Mahmud K., Mahayani N.P.D., Mansor A., Marshall A.R., Martin E.H., Matos D.C.L., Meave J.A., Melo F.P.L., Mendoza Z.H.A., Metali F., Medjibe V.P., Metzger J.P., Metzker T., Mohandass D., MunguÃ­a-Rosas M.A., MuÃ±oz R., Nurtjahy E., De Oliveira E.L., Onrizal, Parolin P., Parren M., Parthasarathy N., Paudel E., Perez R., PÃ©rez-GarcÃ­a E.A., Pommer U., Poorter L., Qi L., Piedade M.T.F., Pinto J.R.R., Poulsen A.D., Poulsen J.R., Powers J.S., Prasad R.C., Puyravaud J.-P., Rangel O., Reitsma J., Rocha D.S.B., Rolim S., Rovero F., Rozak A., Ruokolainen K., Rutishauser E., Rutten G., Mohd Said M.N., Saiter F.Z., Saner P., Santos B., Dos Santos J.R., Sarker S.K., Schmitt C.B., Schoengart J., Schulze M., Sheil D., Sist P., Souza A.F., Spironello W.R., Sposito T., Steinmetz R., Stevart T., Suganuma M.S., Sukri R., Sultana A., Sukumar R., Sunderland T., Supriyadi, Suresh H.S., Suzuki E., Tabarelli M., Tang J., Tanner E.V.J., Targhetta N., Theilade I., Thomas D., Timberlake J., De Morisson Valeriano M., Van Valkenburg J., Van Do T., Van Sam H., Vandermeer J.H., Verbeeck H., Vetaas O.R., Adekunle V., Vieira S.A., Webb C.O., Webb E.L., Whitfeld T., Wich S., Williams J., Wiser S., Wittmann F., Yang X., Yao C.Y.A., Yap S.L., Zahawi R.A., Zakaria R., Zang R.</t>
  </si>
  <si>
    <t>Phylogenetic classification of the world's tropical forests</t>
  </si>
  <si>
    <t>Proceedings of the National Academy of Sciences of the United States of America</t>
  </si>
  <si>
    <t>10.1073/pnas.1714977115</t>
  </si>
  <si>
    <t>https://www.scopus.com/inward/record.uri?eid=2-s2.0-85042624090&amp;doi=10.1073%2fpnas.1714977115&amp;partnerID=40&amp;md5=1bdafa34cc9d1503782f3ccc444409bb</t>
  </si>
  <si>
    <t>Slik, J.W.F., Environmental and Life Sciences, Faculty of Science, Universiti Brunei Darussalam, Gadong, Brunei Darussalam; Franklin, J., Department of Botany and Plant Sciences, University of California, Riverside, CA, United States; Arroyo-RodrÃ­guez, V., Instituto de Investigaciones en Ecosistemas y Sustentabilidad, Universidad Nacional AutÃ³noma DeMÃ©xico, Morelia, MichoacÃ¡n, Mexico; Field, R., School of Geography, University of Nottingham, Nottingham, United Kingdom; Aguilar, S., Center for Tropical Forest Science, Smithsonian Tropical Research Institute, Ancon, Panama; Aguirre, N., Biodiversity and Ecosystem Services Research Program, Universidad Nacional de Loja, Loja, Ecuador; Ahumada, J., Moore Center for Science, Conservation International, Arlington, VA, United States; Aiba, S.-I., Graduate School of Science and Engineering, Kagoshima University, Kagoshima, Japan; Alves, L.F., Center for Tropical Research, Institute of the Environment and Sustainability, University of California, Los Angeles, CA, United States; Anitha, K., Forest and Environment Program, Center for International Forestry Research (CIFOR), Bogor, Indonesia; Avella, A., Instituto de Ciencias Naturales, Universidad Nacional de Colombia, Sede BogotÃ¡, Colombia; Mora, F., Instituto de Investigaciones en Ecosistemas y Sustentabilidad, Universidad Nacional AutÃ³noma DeMÃ©xico, Morelia, MichoacÃ¡n, Mexico; Aymard, G.A.C., UNELLEZ-Guanare, Programa de Ciencias Del Agro y El Mar, Herbario Universitario (PORT), Mesa-de Cavacas, Estado Portuguesa, Venezuela, Compensation International Progress S.A.-Ciprogress Greenlife, BogotÃ¡ D.C., Colombia; BÃ¡ez, S., Departamento de BiologÃ­a, Escuela PolitÃ©cnica Nacional Del Ecuador, LadrÃ³n de Guevara, Quito, Ecuador; Balvanera, P., Instituto de Investigaciones en Ecosistemas y Sustentabilidad, Universidad Nacional AutÃ³noma DeMÃ©xico, Morelia, MichoacÃ¡n, Mexico; Bastian, M.L., Smithsonian's National Zoo, Animal Care Sciences, Primates, Washington, DC, United States; Bastin, J.-F., Institute of Integrative Biology, Department of Environmental Systems Science, ETH Zurich, Zurich, Switzerland; Bellingham, P.J., Landcare Research Manaaki Whenua, Lincoln, New Zealand; Van Den Berg, E., Departamento de Biologia, Universidade Federal de Lavras, Lavras-MG, Brazil; Da ConceiÃ§Ã£o Bispo, P., Centre for Landscape and Climate Research, Department of Geography, University of Leicester, Leicester, United Kingdom; Boeckx, P., Isotope Bioscience Laboratory (ISOFYS), Department of Green Chemistry and Technology, Faculty of Bioscience Engineering, Ghent University, Ghent, Belgium; Boehning-Gaese, K., Senckenberg Biodiversity and Climate Research Centre (BiK-F), Frankfurt (Main), Germany, Institute for Ecology, Evolution and Diversity, Goethe University Frankfurt, Frankfurt (Main), Germany; Bongers, F., Forest Ecology and Forest Management Group, Wageningen University and Research, Wageningen, Netherlands; Boyle, B., Hardner and Gullison Assoc., Victoria, BC, Canada; Brambach, F., Ecology and Ecosystem Research, Georg August University GÃ¶ttingen, GÃ¶ttingen, Germany; Brearley, F.Q., School of Science and the Environment, Manchester Metropolitan University, Manchester, United Kingdom; Brown, S., Environment Group, Winrock International, St Dogmaels, United Kingdom; Chai, S.-L., Ecosystem Management Unit, InnoTech Alberta, Vegreville, AB, Canada; Chazdon, R.L., Department of Ecology and Evolutionary Biology, University of Connecticut, Storrs, CT, United States; Chen, S., College of Environment and Ecology, Chengdu University of Technology, Chengdu, China; Chhang, P., Forest and Wildlife Research Institute, Phnom Penh, Cambodia; Chuyong, G., Department of Botany and Plant Physiology, University of Buea, POB 63, Buea, Cameroon; Ewango, C., Wildlife Conservation Society-Program DR Congo, B.P. 14537, Brazzaville, Congo; Coronado, I.M., Departamento de BiologÃ­a, Facultad de Ciencias y TecnologÃ­a, Universidad Nacional AutÃ³noma de Nicaragua, Herbario HULE, LeÃ³n, Nicaragua; CristÃ³bal-Azkarate, J., Division of Biological Anthropology, University of Cambridge, Cambridge, United Kingdom; Culmsee, H., DBU Natural Heritage, German Federal Foundation for the Environment, OsnabrÃ¼ck, Germany; Damas, K., PNG Forest Research Institute, Lae, Morobe Province, Papua New Guinea; Dattaraja, H.S., Centre for Ecological Sciences, Indian Institute of Science, Bangalore, India; Davidar, P., Department of Ecology and Environmental Sciences, Pondicherry University, Puducherry, India; DeWalt, S.J., Department of Biological Sciences, Clemson University, Clemson, SC, United States; DIn, H., Environmental and Life Sciences, Faculty of Science, Universiti Brunei Darussalam, Gadong, Brunei Darussalam; Drake, D.R., Botany Department, University of Hawaii, Honolulu, HI, United States; Duque, A., Departamento de Ciencias Forestales, Universidad Nacional de Colombia, MedellÃ­n, Colombia; Durigan, G., LaboratÃ³rio de Ecologia e Hidrologia Florestal, Floresta Estadual de Assis, Instituto Florestal de SP, Assis, SP, Brazil; Eichhorn, K., Eichhorn Ecologie, Zeist, Netherlands; Eler, E.S., Instituto Nacional de Pesquisas da AmazÃ´nia-INPA, AraÃºjo, Manaus AM, Brazil; Enoki, T., Kasuya Research Forest, Kyushu University, Sasaguri, Fukuoka, Japan; Ensslin, A., Institute of Plant Sciences, University of Bern, Bern, Switzerland; Fandohan, A.B., Ecole de Foresterie et IngÃ©nierie du Bois, UniversitÃ© Nationale D'Agriculture, BP 45, KÃ©tou, Benin; Farwig, N., Conservation Ecology, Faculty of Biology, Philipps-UniversitÃ¤t Marburg, Marburg, Germany; Feeley, K.J., Department of Biology, University of Miami, Coral Gables, FL, United States; Fischer, M., Institute of Plant Sciences, University of Bern, Bern, Switzerland; Forshed, O., WWF-Sweden/VÃ¤rldsnaturfonden WWF, Ulriksdals Slott, Solna, Sweden; Garcia, Q.S., Departamento de BotÃ¢nica, Universidade Federal de Minas Gerais, Pampulha, Belo Horizonte, Minas Gerais, Brazil; Garkoti, S.C., School of Environmental Sciences, Jawaharlal Nehru University, New Delhi, India; Gillespie, T.W., Department of Geography, University of California, Los Angeles, CA, United States; Gillet, J.-F., TERRA Teaching and Research Center, Central African Forests, Gembloux Agro-Bio Tech, University of LiÃ¨ge, Gembloux, Belgium; Gonmadje, C., Department of Plant Biology, Faculty of Sciences, University of Yaounde i, BP 812, Yaounde, Cameroon, National Herbarium, BP 20818, YaoundÃ©, Cameroon; Granzow-De La Cerda, I., CREAF, Universitat AutÃ²noma de Barcelona, Cerdanyola del VallÃ¨s, Spain; Griffith, D.M., Universidad TÃ©cnica Particular de Loja, Loja, Ecuador; Grogan, J., Mount Holyoke College Botanic Garden, South Hadley, MA, United States; Hakeem, K.R., Department of Biological Sciences, Faculty of Science, King Abdulaziz University, Jeddah, Saudi Arabia; Harris, D.J., Royal Botanic Garden Edinburgh, Edinburgh, United Kingdom; Harrison, R.D., World Agroforestry Centre, East and Southern Africa Region, Woodlands-Lusaka, Zambia; Hector, A., Department of Plant Sciences, University of Oxford, Oxford, United Kingdom; Hemp, A., Department of Plant Systematics, University of Bayreuth, Bayreuth, Germany; Homeier, J., Plant Ecology, Albrecht von Haller Institute of Plant Sciences, Georg August University GÃ¶ttingen, GÃ¶ttingen, Germany; Hussain, M.S., Biodiversity Parks Programme, Centre for Environmental Management of Degraded Ecosystems, University of Delhi, Delhi, India; Ibarra-ManrÃ­quez, G., Instituto de Investigaciones en Ecosistemas y Sustentabilidad, Universidad Nacional AutÃ³noma DeMÃ©xico, Morelia, MichoacÃ¡n, Mexico; Hanum, I.F., Faculty of Forestry, Universiti Putra Malaysia, Serdang, Selangor, Malaysia; Imai, N., Department of Forest Science, Tokyo University of Agriculture, Tokyo, Japan; Jansen, P.A., Center for Tropical Forest Science, Smithsonian Tropical Research Institute, Ancon, Panama, Forest Ecology and Forest Management Group, Wageningen University and Research, Wageningen, Netherlands; Joly, C.A., UNICAMP, Cidade UniversitÃ¡ria Zeferino Vaz-BarÃ£o Geraldo, Campinas, Sao Paulo, Brazil; Joseph, S., Forest and Environment Program, Center for International Forestry Research (CIFOR), Bogor, Indonesia, Geographic Information Systems and Remote Sensing Department, Kerala Forest Research Institute, Peechi, Kerala, India; Kartawinata, K., Integrative Research Center, Field Museum, Chicago, IL, United States, Herbarium Bogoriense, Research Center for Biology, Indonesian Institute of Sciences, Cibinong, Indonesia; Kearsley, E., Computational and Applied Vegetation Ecology (CAVElab), Department of Environment, Faculty of Bioscience Engineering, Ghent University, Coupure Links 653, Ghent, Belgium; Kelly, D.L., Trinity Centre for Biodiversity Research, Trinity College, University of Dublin, Dublin 2, Ireland; Kessler, M., Department of Systematic and Evolutionary Botany, University of Zurich, Zurich, Switzerland; Killeen, T.J., Agteca-Amazonica, Santa-Cruz, Bolivia; Kooyman, R.M., Department of Biological Sciences, Macquarie University, North Ryde, NSW, Australia, National Herbarium of New South Wales, Royal Botanic Gardens and Domain Trust, Sydney, NSW, Australia; Laumonier, Y., Forest and Environment Program, Center for International Forestry Research (CIFOR), Bogor, Indonesia; Laurance, S.G., Centre for Tropical Environmental and Sustainability Science, College of Science and Engineering, James Cook University, Cairns, QLD, Australia; Laurance, W.F., Centre for Tropical Environmental and Sustainability Science, College of Science and Engineering, James Cook University, Cairns, QLD, Australia; Lawes, M.J., School of Life Sciences, University of KwaZulu-Natal, Scottsville, South Africa; Letcher, S.G., Department of Plant Biology, College of the Atlantic, Bar Harbor, ME, United States; Lindsell, J., RSPB Centre for Conservation Science, Sandy, Bedfordshire, United Kingdom; Lovett, J., School of Geography, University of Leeds, Leeds, United Kingdom, Herbarium, Royal Botanic Gardens Kew, Richmond-Surrey, United Kingdom; Lozada, J., Facultad de Ciencias Forestales y Ambientales, Universidad de Los Andes, Merida, Venezuela; Lu, X., Key Laboratory of Forest Ecology and Environment of State Forestry Administration, Institute of Forest Ecology, Environment and Protection, Chinese Academy of Forestry, Beijing, China; Lykke, A.M., Department of Bioscience, Aarhus University, Silkeborg, Denmark; Bin Mahmud, K., Faculty of Bioresources and Food Sciences, Universiti Sultan Zainal Abidin, Besut Campus, Terengganu, Malaysia; Mahayani, N.P.D., Faculty of Forestry, Universitas Gadjah Mada, Yogyakarta, Indonesia; Mansor, A., School of Biological Sciences, Universiti Sains Malaysia, Penang, Malaysia, Centre for Marine and Coastal Studies, Universiti Sains Malaysia, Penang, Malaysia; Marshall, A.R., CIRCLE, University of York, York, United Kingdom, Flamingo Land, North-Yorkshire, United Kingdom, Tropical Forests and People Research Centre, University of the Sunshine CoastQLD, Australia; Martin, E.H., College of African Wildlife Management, Department of Wildlife Management, Moshi, Tanzania; Matos, D.C.L., Museu Paraense EmÃ­lio Goeldi, BelÃ©m PA, Brazil; Meave, J.A., Departamento de EcologÃ­a y Recursos Naturales, Facultad de Ciencias, Universidad Nacional AutÃ³noma de MÃ©xico, Ciudad de MÃ©xico, Mexico; Melo, F.P.L., Center for Biosciences, Federal University of Pernambuco, Cidade UniversitÃ¡ria, Recife PE, Brazil; Mendoza, Z.H.A., Herbario Loja, Universidad Nacional de Loja, Loja, Ecuador; Metali, F., Environmental and Life Sciences, Faculty of Science, Universiti Brunei Darussalam, Gadong, Brunei Darussalam; Medjibe, V.P., Commission des ForÃªts D'Afrique Centrale (COMIFAC), BP 20818, YaoundÃ©, Cameroon; Metzger, J.P., Department of Ecology, Institute of Bioscience, University of SÃ£o Paulo, SÃ£o Paulo, SP, Brazil; Metzker, T., Departamento de BotÃ¢nica, Universidade Federal de Minas Gerais, Pampulha, Belo Horizonte, Minas Gerais, Brazil, Programa de PÃ³s-GraduaÃ§Ã£o em Ecologia, ConservaÃ§Ã£o e Manejo da Vida Silvestre (ECMVS), IBAM-Instituto Bem Ambiental, Belo Horizonte-Minas Gerais, Brazil; Mohandass, D., Department of Ecology and Environmental Sciences, Pondicherry University, Puducherry, India, Root and Soil Biology Laboratory, Department of Botany, Bharathiar University, Coimbatore, India; MunguÃ­a-Rosas, M.A., Laboratorio de EcologÃ­a Terrestre, Centro de Investigacion y de Estudios Avanzados Del Instituto Politecnico Nacional, MÃ©rida, Mexico; MuÃ±oz, R., Departamento de EcologÃ­a y Recursos Naturales, Facultad de Ciencias, Universidad Nacional AutÃ³noma de MÃ©xico, Ciudad de MÃ©xico, Mexico; Nurtjahy, E., Department of Biology, Universitas Bangka Belitung (UBB), Kampus Merawang, Kepulauan Bangka Belitung, Indonesia; De Oliveira, E.L., Programa de PÃ³s GraduaÃ§Ã£o em Ecologia e ConservaÃ§Ã£o, Universidade Do Estado de Mato Grosso-UNEMAT, CÃ¡ceres, Mato Grosso, Brazil; Onrizal, Faculty of Forestry, Universitas Sumatera Utara, Medan, Indonesia; Parolin, P., Department of Biodiversity, Evolution and Ecology of Plants, Biocentre Klein Flottbek, University of Hamburg, Hamburg, Germany, Institut Sophia Agrobiotech, Sophia Antipolis Cedex, France; Parren, M., World Resource Institute, Washington, DC, United States; Parthasarathy, N., Department of Ecology and Environmental Sciences, Pondicherry University, Puducherry, India; Paudel, E., Centre for Mountain Ecosystem Studies, Kunming Institute of Botany, Chinese Academy of Sciences, Kunming, China; Perez, R., Center for Tropical Forest Science, Smithsonian Tropical Research Institute, Ancon, Panama; PÃ©rez-GarcÃ­a, E.A., Departamento de EcologÃ­a y Recursos Naturales, Facultad de Ciencias, Universidad Nacional AutÃ³noma de MÃ©xico, Ciudad de MÃ©xico, Mexico; Pommer, U., Senckenberg Biodiversity and Climate Research Centre (BiK-F), Frankfurt (Main), Germany; Poorter, L., Forest Ecology and Forest Management Group, Wageningen University and Research, Wageningen, Netherlands; Qi, L., Institut Sophia Agrobiotech, Sophia Antipolis Cedex, France; Piedade, M.T.F., Instituto Nacional de Pesquisas da AmazÃ´nia-INPA, AraÃºjo, Manaus AM, Brazil; Pinto, J.R.R., Departamento de Engenharia Florestal, Universidade de BrasÃ­lia, BrasÃ­lia, Distrito Federal, Brazil; Poulsen, A.D., Royal Botanic Garden Edinburgh, Edinburgh, United Kingdom; Poulsen, J.R., Nicholas School of the Environment, Duke University, Durham, NC, United States; Powers, J.S., College of Biological Sciences, University of Minnesota, St. Paul, MN, United States; Prasad, R.C., International Institute of Information Technology, Gachibowli, Hyderabad, Telangana, India; Puyravaud, J.-P., Sigur Nature Trust, Chadapatti, Masinagudi PO Nilgiris, TN, India; Rangel, O., Instituto de Ciencias Naturales, Universidad Nacional de Colombia, Sede BogotÃ¡, Colombia; Reitsma, J., Bureau Waardenburg, Culemborg, Netherlands; Rocha, D.S.B., Programa de Pos-Graduacao em Ecologia e Conservacao da Biodiversidade, Universidade Estadual de Santa Cruz, IlhÃ©us, Bahia, Brazil; Rolim, S., LaboratÃ³rio de Restinga e Floresta AtlÃ¢ntica, Universidade Federal Do EspÃ­rito Santo, SÃ£o Mateus, Brazil; Rovero, F., Tropical Biodiversity Section, MUSE - Museo Delle Scienze, Trento, Italy; Rozak, A., Cibodas Botanic Gardens, Indonesian Institute of Sciences (LIPI), Cipanas, Cianjur, West-Java, Indonesia; Ruokolainen, K., Department of Geography and Geology, University of Turku, Turku, Turun yliopisto, Finland; Rutishauser, E., Center for Tropical Forest Science, Smithsonian Tropical Research Institute, Ancon, Panama; Rutten, G., Institute of Plant Sciences, University of Bern, Bern, Switzerland; Mohd Said, M.N., School of Environmental and Natural Resource Sciences, Faculty of Science and Technology, Universiti Kebangsaan Malaysia, UKM Bangi, Selangor, Malaysia; Saiter, F.Z., Instituto Federal de EducaÃ§Ã£o, CiÃªncia e Tecnologia Do EspÃ­rito Santo, SÃ£o JoÃ£o de PetrÃ³polis, Santa-Teresa, Brazil; Saner, P., Department of Evolutionary Biology and Environmental Studies, University of Zurich, Zurich, Switzerland; Santos, B., Departamento de SistemÃ¡tica e Ecologia, Universidade Federal da ParaÃ­ba, Brazil; Dos Santos, J.R., Remote Sensing Department (DSR), National Institute for Space Research (INPE), SÃ£o JosÃ© dos Campos, SÃ£o Paulo, Brazil; Sarker, S.K., Institute of Biodiversity, Animal Health and Comparative Medicine, University of Glasgow, Glasgow, United Kingdom; Schmitt, C.B., Center for Development Research (ZEF), University of Bonn, Bonn, Germany, Department of Nature Conservation and Landscape Ecology, University of Freiburg, Freiburg im Breisgau, Germany; Schoengart, J., Instituto Nacional de Pesquisas da AmazÃ´nia-INPA, AraÃºjo, Manaus AM, Brazil; Schulze, M., H.J. Andrews Experimental Forest, Blue River, OR, United States; Sheil, D., Faculty of Environmental Sciences and Natural Resource Management, Norwegian University of Life Sciences, Ã…s, Norway; Sist, P., Cirad-ES, Campus International de Baillarguet, TA C-105/D, Montpellier Cedex 5, France; Souza, A.F., Departamento de Ecologia, Universidade Federal Do Rio Grande Do Norte, Natal, CEP, Brazil; Spironello, W.R., Instituto Nacional de Pesquisas da AmazÃ´nia-INPA, AraÃºjo, Manaus AM, Brazil; Sposito, T., Departamento de BotÃ¢nica, Universidade Federal de Minas Gerais, Pampulha, Belo Horizonte, Minas Gerais, Brazil, Programa de PÃ³s-GraduaÃ§Ã£o em Ecologia, ConservaÃ§Ã£o e Manejo da Vida Silvestre (ECMVS), IBAM-Instituto Bem Ambiental, Belo Horizonte-Minas Gerais, Brazil; Steinmetz, R., World Wildlife Fund Thailand, Bangkok, Thailand; Stevart, T., Africa and Madagascar Department, Missouri Botanical Garden, St. Louis, MO, United States; Suganuma, M.S., Federal University of Technology-ParanÃ¡, Apucarana, PR, Brazil; Sukri, R., Environmental and Life Sciences, Faculty of Science, Universiti Brunei Darussalam, Gadong, Brunei Darussalam; Sultana, A., Biodiversity Parks Programme, Centre for Environmental Management of Degraded Ecosystems, University of Delhi, Delhi, India; Sukumar, R., Centre for Ecological Sciences, Indian Institute of Science, Bangalore, India; Sunderland, T., Forest and Environment Program, Center for International Forestry Research (CIFOR), Bogor, Indonesia; Supriyadi, Faculty of Forestry, Universitas Gadjah Mada, Yogyakarta, Indonesia; Suresh, H.S., Centre for Ecological Sciences, Indian Institute of Science, Bangalore, India; Suzuki, E., Graduate School of Science and Engineering, Kagoshima University, Kagoshima, Japan; Tabarelli, M., Departamento de BotÃ¢nica, Cidade UniversitÃ¡ria, Universidade Federal de Pernambuco, Recife, CEP, Brazil; Tang, J., Key Laboratory of Tropical Plant Resources and Sustainable Use, Xishuangbanna Tropical Botanical Garden, Chinese Academy of Sciences, Menglun Town, Mengla County, Yunnan Province, China; Tanner, E.V.J., Department of Plant Sciences, University of Cambridge, Cambridge, United Kingdom; Targhetta, N., Instituto Nacional de Pesquisas da AmazÃ´nia-INPA, AraÃºjo, Manaus AM, Brazil; Theilade, I., Department of Food and Resource Economics, University of Copenhagen, Copenhagen, Denmark; Thomas, D., Department of Biological Sciences, Washington State University, Vancouver, WA, United States; Timberlake, J., Herbarium, Royal Botanic Gardens Kew, Richmond-Surrey, United Kingdom; De Morisson Valeriano, M., Remote Sensing Department (DSR), National Institute for Space Research (INPE), SÃ£o JosÃ© dos Campos, SÃ£o Paulo, Brazil; Van Valkenburg, J., Netherlands Food and Consumer Product Safety, Authority, National Reference Centre, Wageningen, Netherlands; Van Do, T., Research Institute for Sustainable Humanosphere, Kyoto University, Uji, Kyoto, Japan; Van Sam, H., Science, Technology and International Cooperation Department, Vietnam National University of Forestry, Hanoi, Viet Nam; Vandermeer, J.H., Department of Ecology and Evolutionary Biology, University of Michigan, Ann Arbor, MI, United States; Verbeeck, H., Computational and Applied Vegetation Ecology (CAVElab), Department of Environment, Faculty of Bioscience Engineering, Ghent University, Coupure Links 653, Ghent, Belgium; Vetaas, O.R., Department of Geography, University of Bergen, Bergen, Norway; Adekunle, V., Department of Forestry and Wood Technology, Federal University of Technology, P.M.B. 704, Akure, Nigeria; Vieira, S.A., UNICAMP, Cidade UniversitÃ¡ria Zeferino Vaz-BarÃ£o Geraldo, Campinas, Sao Paulo, Brazil; Webb, C.O., Arnold Arboretum, Harvard University, Boston, MA, United States; Webb, E.L., Department of Biological Sciences, National University of Singapore, Singapore, Singapore; Whitfeld, T., Brown University, Providence, RI, United States; Wich, S., School of Natural Sciences and Psychology, Liverpool John Moores University, Liverpool, United Kingdom, Institute for Biodiversity and Ecosystem Dynamics, University of Amsterdam, Amsterdam, Netherlands; Williams, J., Instituto PolitÃ©cnico Nacional, CIIDIR-Unidad Oaxaca, Santa-Cruz XoxocotlÃ¡n, Oaxaca, Mexico; Wiser, S., Landcare Research Manaaki Whenua, Lincoln, New Zealand; Wittmann, F., Department of Floodplain Ecology, Institute of Geography and Geoecology, Karlsruhe Institute of Technology, Rastatt, Germany; Yang, X., College of Agriculture and Forestry, Hainan University, Meilan Qu Haikou Shi, Hainan Province, China; Yao, C.Y.A., Biosciences, UniversitÃ© FÃ©lix Houphouet-Boigny, Abidjan 22, Ivory Coast, United States; Yap, S.L., Institute of Arts and Sciences, Far Eastern University, Manila, Philippines; Zahawi, R.A., Department of Biology, American University of Beirut, Riad El-Solh, Beirut, Lebanon; Zakaria, R., School of Biological Sciences, Universiti Sains Malaysia, Penang, Malaysia; Zang, R., Biodiversity Parks Programme, Centre for Environmental Management of Degraded Ecosystems, University of Delhi, Delhi, India</t>
  </si>
  <si>
    <t>SzÃ©kely D., SzÃ©kely P., StÄƒnescu F., CogÄƒlniceanu D., Sinsch U.</t>
  </si>
  <si>
    <t>Breed fast, die young: Demography of a poorly known fossorial frog from the xeric Neotropics</t>
  </si>
  <si>
    <t>Salamandra</t>
  </si>
  <si>
    <t>https://www.scopus.com/inward/record.uri?eid=2-s2.0-85042531801&amp;partnerID=40&amp;md5=7603f480a0d3a96080cfaa8275cd9c1a</t>
  </si>
  <si>
    <t>SzÃ©kely, D., Ovidius University ConstanÈ›a, Faculty of Natural Sciences and Agricultural Sciences, Al. Universitatii no.1, Campus B, lab. P43, ConstanÈ›a, Romania, University of LiÃ¨ge, Laboratory of Fish and Amphibian Ethology, Behavioural Biology Unit, Freshwater and Oceanic Sciences Unit of Research (FOCUS), 22 Quai van Beneden, LiÃ¨ge, Belgium, Universidad TÃ©cnica Particular de Loja, Departamento de Ciencias BiolÃ³gicas, SecciÃ³n de EcologÃ­a y SistemÃ¡tica, San Cayetano Alto, calle Marcelino Champagnat s/n, Loja, Ecuador; SzÃ©kely, P., Universidad TÃ©cnica Particular de Loja, Departamento de Ciencias BiolÃ³gicas, SecciÃ³n de EcologÃ­a y SistemÃ¡tica, San Cayetano Alto, calle Marcelino Champagnat s/n, Loja, Ecuador, Chelonia Romania, Pascani 5, sector 6, Bucharest, Romania; StÄƒnescu, F., Ovidius University ConstanÈ›a, Faculty of Natural Sciences and Agricultural Sciences, Al. Universitatii no.1, Campus B, lab. P43, ConstanÈ›a, Romania, Chelonia Romania, Pascani 5, sector 6, Bucharest, Romania; CogÄƒlniceanu, D., Ovidius University ConstanÈ›a, Faculty of Natural Sciences and Agricultural Sciences, Al. Universitatii no.1, Campus B, lab. P43, ConstanÈ›a, Romania, Chelonia Romania, Pascani 5, sector 6, Bucharest, Romania, Universidad Nacional de Loja, CITIAB, Ciudadela Universitaria, La Argelia, Loja, Ecuador; Sinsch, U., UniversitÃ¤t Koblenz-Landau, Institut fÃ¼r Integrierte Naturwissenschaften, Abteilung Biologie, UniversitÃ¤tsstr. 1, Koblenz, Germany</t>
  </si>
  <si>
    <t>Conde-Zhingre L.E., Quezada-Sarmiento P.A., Labanda-Jaramillo M.L.</t>
  </si>
  <si>
    <t>Interconnection using GPON technology in an intelligent city: Case study Ciudad de Loja (Ecuador) [InterconexiÃ³n mediante tecnologÃ­a GPON en una ciudad Inteligente: Caso de estudio Ciudad de Loja (Ecuador)]</t>
  </si>
  <si>
    <t>Espacios</t>
  </si>
  <si>
    <t>https://www.scopus.com/inward/record.uri?eid=2-s2.0-85040960516&amp;partnerID=40&amp;md5=93124d5aec796b697a4b834906f111bd</t>
  </si>
  <si>
    <t>Conde-Zhingre, L.E., Ingeniera en Sistemas InformÃ¡ticos y ComputaciÃ³n, Master en TelemÃ¡tica, Universidad Internacional del Ecuador, Ecuador; Quezada-Sarmiento, P.A., Universidad Internacional del Ecuador Escuela de InformÃ¡tica y Multimedia, Ecuador; Labanda-Jaramillo, M.L., Ingeniero en InformÃ¡tica, Master en Software Libre, Universidad Nacional de Loja, Ecuador</t>
  </si>
  <si>
    <t>Spanish</t>
  </si>
  <si>
    <t>SzÃ©kely D., CogÄƒlniceanu D., SzÃ©kely P., DenoÃ«l M.</t>
  </si>
  <si>
    <t>Dryness affects burrowing depth in a semi-fossorial amphibian</t>
  </si>
  <si>
    <t>Journal of Arid Environments</t>
  </si>
  <si>
    <t>10.1016/j.jaridenv.2018.02.003</t>
  </si>
  <si>
    <t>https://www.scopus.com/inward/record.uri?eid=2-s2.0-85042605155&amp;doi=10.1016%2fj.jaridenv.2018.02.003&amp;partnerID=40&amp;md5=73daccc5d878c98d2a571923dd12cb7e</t>
  </si>
  <si>
    <t>SzÃ©kely, D., Ovidius University Constana, Faculty of Natural and Agricultural Sciences, Al. Universitatii no.1, Constana 900470, Romania, Laboratory of Fish and Amphibian Ethology, Behavioural Biology Group, Freshwater and OCeanic Science Unit of ReSearch (FOCUS), University of LiÃ¨ge, Quai van Beneden 22, LiÃ¨ge 4020, Belgium, Universidad TÃ©cnica Particular de Loja, Departamento de Ciencias BiolÃ³gicas, EcoSs Lab, San Cayetano Alto, Loja, Ecuador; CogÄƒlniceanu, D., Ovidius University Constana, Faculty of Natural and Agricultural Sciences, Al. Universitatii no.1, Constana 900470, Romania, Universidad Nacional de Loja, CITIAB, Ciudadela Universitaria, La Argelia, Loja 110101, Ecuador, AsociaÅ£ia Chelonia, str. PaÅŸcani 5, Bucharest 062082, Romania; SzÃ©kely, P., Universidad TÃ©cnica Particular de Loja, Departamento de Ciencias BiolÃ³gicas, EcoSs Lab, San Cayetano Alto, Loja, Ecuador, AsociaÅ£ia Chelonia, str. PaÅŸcani 5, Bucharest 062082, Romania; DenoÃ«l, M., Laboratory of Fish and Amphibian Ethology, Behavioural Biology Group, Freshwater and OCeanic Science Unit of ReSearch (FOCUS), University of LiÃ¨ge, Quai van Beneden 22, LiÃ¨ge 4020, Belgium</t>
  </si>
  <si>
    <t>Vitor J.A., Guarda T., Augusto M.F., Leon M., Villao D., Mazon L., Estrada Y.S.</t>
  </si>
  <si>
    <t>Inexpensive marketing tools for SMEs</t>
  </si>
  <si>
    <t>Advances in Intelligent Systems and Computing</t>
  </si>
  <si>
    <t>10.1007/978-3-319-73450-7_13</t>
  </si>
  <si>
    <t>https://www.scopus.com/inward/record.uri?eid=2-s2.0-85041090625&amp;doi=10.1007%2f978-3-319-73450-7_13&amp;partnerID=40&amp;md5=6f4d82d99ddc45e39c353e89e3e591bb</t>
  </si>
  <si>
    <t>Vitor, J.A., Instituto UniversitÃ¡rio da Maia, Maia, Portugal, Instituto PolitÃ©cnico da Maia, Maia, Portugal; Guarda, T., Universidad de las Fuerzas Armadas-ESPE, Sangolqui, Quito, Ecuador, Universidad Estatal PenÃ­nsula de Santa Elena â€“ UPSE, La Libertad, Ecuador, Algoritmi Centre, Minho University, Braga, Portugal; Augusto, M.F., Universidad de las Fuerzas Armadas-ESPE, Sangolqui, Quito, Ecuador; Leon, M., Universidad de las Fuerzas Armadas-ESPE, Sangolqui, Quito, Ecuador, Universidad Estatal PenÃ­nsula de Santa Elena â€“ UPSE, La Libertad, Ecuador; Villao, D., Universidad Estatal PenÃ­nsula de Santa Elena â€“ UPSE, La Libertad, Ecuador; Mazon, L., Universidad Estatal PenÃ­nsula de Santa Elena â€“ UPSE, La Libertad, Ecuador; Estrada, Y.S., Universidad Nacional de Loja, Loja, Ecuador</t>
  </si>
  <si>
    <t>Conference Paper</t>
  </si>
  <si>
    <t>Folch J., Ettcheto M., Petrov D., Abad S., PedrÃ³s I., Marin M., Olloquequi J., Camins A.</t>
  </si>
  <si>
    <t>Review of the advances in treatment for Alzheimer disease: Strategies for combating Î²-amyloid protein [Una revisiÃ³n de los avances en la terapÃ©utica de la enfermedad de Alzheimer: estrategia frente a la proteÃ­na Î²-amiloide]</t>
  </si>
  <si>
    <t>Neurologia</t>
  </si>
  <si>
    <t>10.1016/j.nrl.2015.03.012</t>
  </si>
  <si>
    <t>https://www.scopus.com/inward/record.uri?eid=2-s2.0-84928969307&amp;doi=10.1016%2fj.nrl.2015.03.012&amp;partnerID=40&amp;md5=8f85ad17a104f4f8b69e2880e6166571</t>
  </si>
  <si>
    <t>Folch, J., Unitat de BioquÃ­mica, Facultat de Medicina i CiÃ¨ncies de la Salut, Universitat Rovira i Virgili, Reus, Tarragona, Spain, Centros de InvestigaciÃ³n BiomÃ©dica en Red de Enfermedades Neurodegenerativas (CIBERNED), Instituto de Salud Carlos III, Madrid, Spain; Ettcheto, M., Unitat de Farmacologia i FarmacognÃ²sia, Facultat de FarmÃ cia, Institut de Biomedicina (IBUB), Universitat de Barcelona, Barcelona, Spain; Petrov, D., Unitat de Farmacologia i FarmacognÃ²sia, Facultat de FarmÃ cia, Institut de Biomedicina (IBUB), Universitat de Barcelona, Barcelona, Spain; Abad, S., Unitat de Farmacologia i FarmacognÃ²sia, Facultat de FarmÃ cia, Institut de Biomedicina (IBUB), Universitat de Barcelona, Barcelona, Spain; PedrÃ³s, I., Unitat de BioquÃ­mica, Facultat de Medicina i CiÃ¨ncies de la Salut, Universitat Rovira i Virgili, Reus, Tarragona, Spain; Marin, M., Centro de BiotecnologÃ­a, Universidad Nacional de Loja, Loja, Ecuador; Olloquequi, J., Facultad de Ciencias de la Salud, Universidad AutÃ³noma de Chile, Talca, Chile; Camins, A., Centros de InvestigaciÃ³n BiomÃ©dica en Red de Enfermedades Neurodegenerativas (CIBERNED), Instituto de Salud Carlos III, Madrid, Spain, Unitat de Farmacologia i FarmacognÃ²sia, Facultat de FarmÃ cia, Institut de Biomedicina (IBUB), Universitat de Barcelona, Barcelona, Spain, Centro de BiotecnologÃ­a, Universidad Nacional de Loja, Loja, Ecuador</t>
  </si>
  <si>
    <t>English; Spanish</t>
  </si>
  <si>
    <t>Short Survey</t>
  </si>
  <si>
    <t>Open Access</t>
  </si>
  <si>
    <t>JosÃ© Leonardo Benavides M., Alfaro J.O., Nalvay E.S., Paladines J.S., Fabricio Alvarado R., Cuenca J., RiofrÃ­o G.</t>
  </si>
  <si>
    <t>Control of a prototype for the classification of copper</t>
  </si>
  <si>
    <t>2017 CHILEAN Conference on Electrical, Electronics Engineering, Information and Communication Technologies, CHILECON 2017 - Proceedings</t>
  </si>
  <si>
    <t>10.1109/CHILECON.2017.8229607</t>
  </si>
  <si>
    <t>https://www.scopus.com/inward/record.uri?eid=2-s2.0-85043275606&amp;doi=10.1109%2fCHILECON.2017.8229607&amp;partnerID=40&amp;md5=1ca4150626f0e2fd2f06a899e6029464</t>
  </si>
  <si>
    <t>JosÃ© Leonardo Benavides, M., Facultad de ElectromecÃ¡nica, Sistemas de Control AutomÃ¡tico, Universidad Nacional de Loja, UNL, Loja, Ecuador; Alfaro, J.O., Facultad de GeologÃ­a Ambiental y Ordenamiento Territorial, IngenierÃ­a Ambiental y Seguridad Industrial, Universidad Nacional de Loja, (UNL), Loja, Ecuador; Nalvay, E.S., Facultad de Sistemas InformÃ¡ticos, Universidad Nacional de Loja, (UNL), Loja, Ecuador; Paladines, J.S., Facultad de GeologÃ­a Ambiental y Ordenamiento Territorial, IngenierÃ­a Ambiental y Seguridad Industrial, Universidad Nacional de Loja, (UNL), Loja, Ecuador; Fabricio Alvarado, R., Mantenimiento y ConstrucciÃ³n, Universidad Nacional de Loja, (UNL), Loja, Ecuador; Cuenca, J., Facultad de ElectromecÃ¡nica, Universidad Nacional de Loja, (UNL), Loja, Ecuador; RiofrÃ­o, G., Facultad de ElectromecÃ¡nica, Universidad Nacional de Loja, (UNL), Loja, Ecuador</t>
  </si>
  <si>
    <t>Aguilar D.S., Paola LeÃ³n P., Palacios D., CampaÃ±a M., Moreno D., Aguilar R.S.</t>
  </si>
  <si>
    <t>Georreferenced application for location and rescue of people with disabilities in risk zones of cotopaxi volcano</t>
  </si>
  <si>
    <t>10.1109/CHILECON.2017.8229579</t>
  </si>
  <si>
    <t>https://www.scopus.com/inward/record.uri?eid=2-s2.0-85042845787&amp;doi=10.1109%2fCHILECON.2017.8229579&amp;partnerID=40&amp;md5=12882292e2f1dbea576bfc54e3b1e067</t>
  </si>
  <si>
    <t>Aguilar, D.S., Dep. ElÃ©ctrica y ElectrÃ³nica, Universidad de las Fuerzas Armadas, ESPE, Quito, Ecuador; Paola LeÃ³n, P., Dep. ElÃ©ctrica y ElectrÃ³nica, Universidad de las Fuerzas Armadas, ESPE, Quito, Ecuador; Palacios, D., Dep. ElÃ©ctrica y ElectrÃ³nica, Universidad de las Fuerzas Armadas, ESPE, Quito, Ecuador; CampaÃ±a, M., Dep. ElÃ©ctrica y ElectrÃ³nica, Universidad de las Fuerzas Armadas, ESPE, Quito, Ecuador; Moreno, D., Dep. ElÃ©ctrica y ElectrÃ³nica, Universidad de las Fuerzas Armadas, ESPE, Quito, Ecuador; Aguilar, R.S., Carrera de Turismo, Universidad Nacional de Loja, UNL, Loja, Ecuador</t>
  </si>
  <si>
    <t>Costa A.G., Jr., Maldonado J.L.B., Romero F.A., SanmartÃ­n J.C., Valarezo M., Castillo H.</t>
  </si>
  <si>
    <t>N4SID method applied to obtain a discrete-time linear state space system as a mathematical model of a jaw crusher prototype</t>
  </si>
  <si>
    <t>10.1109/DISTRA.2017.8229620</t>
  </si>
  <si>
    <t>https://www.scopus.com/inward/record.uri?eid=2-s2.0-85042699982&amp;doi=10.1109%2fDISTRA.2017.8229620&amp;partnerID=40&amp;md5=0f1e5a1a3abc6b8fd8621e5c5a7c9cb7</t>
  </si>
  <si>
    <t>Costa, A.G., Jr., LaboratÃ³rio de InstrumentaÃ§Ã£o, Sistemas de Controle e AutomaÃ§Ã£o, Instituto Federal de EducaÃ§Ã£o, CiÃªncia e Tecnologia da ParaÃ­ba (IFPB), JoÃ£o Pessoa, Brazil; Maldonado, J.L.B., Facultad de ElectromecÃ¡nica, Sistemas de Control AutomÃ¡tico, Universidad Nacional de Loja, (UNL), Loja, Ecuador; Romero, F.A., Mantenimiento y ConstrucciÃ³n, Universidad Nacional de Loja, (UNL), Loja, Ecuador; SanmartÃ­n, J.C., Redes y Equipos InformÃ¡ticos, Universidad Nacional de Loja, (UNL), Loja, Ecuador; Valarezo, M., Facultad de GeologÃ­a Ambiental y Ordenamiento Territorial, IngenierÃ­a Ambiental y Seguridad Industrial, Universidad Nacional de Loja, (UNL), Loja, Ecuador; Castillo, H., Facultad de GeologÃ­a Ambiental y Ordenamiento Territorial, IngenierÃ­a Ambiental y Seguridad Industrial, Universidad Nacional de Loja, (UNL), Loja, Ecuador</t>
  </si>
  <si>
    <t>Alvarado R., IÃ±iguez M., Ponce P.</t>
  </si>
  <si>
    <t>Foreign direct investment and economic growth in Latin America</t>
  </si>
  <si>
    <t>Economic Analysis and Policy</t>
  </si>
  <si>
    <t>10.1016/j.eap.2017.09.006</t>
  </si>
  <si>
    <t>https://www.scopus.com/inward/record.uri?eid=2-s2.0-85030322654&amp;doi=10.1016%2fj.eap.2017.09.006&amp;partnerID=40&amp;md5=6e8e833cbf437f10554c929160cff026</t>
  </si>
  <si>
    <t>Alvarado, R., School of Economics, Universidad Nacional de Loja, Loja, Ecuador; IÃ±iguez, M., School of Economics, Universidad TÃ©cnica Particular de Loja, Ecuador; Ponce, P., School of Economics, Universidad Nacional de Loja, Loja, Ecuador</t>
  </si>
  <si>
    <t>Alvarado R., PeÃ±arreta M., Armas R., Alvarado R.</t>
  </si>
  <si>
    <t>Access to financing and regional entrepreneurship in ecuador: An approach using spatial methods</t>
  </si>
  <si>
    <t>International Journal of Entrepreneurship</t>
  </si>
  <si>
    <t>https://www.scopus.com/inward/record.uri?eid=2-s2.0-85044625451&amp;partnerID=40&amp;md5=dff61ca3dc9cb01e33596cb3cb6b40f2</t>
  </si>
  <si>
    <t>Alvarado, R., Universidad Nacional de Loja, Ecuador; PeÃ±arreta, M., Universidad TÃ©cnica Particular de Loja, Ecuador; Armas, R., Universidad TÃ©cnica Particular de Loja, Ecuador; Alvarado, R., Instituto TecnolÃ³gico Sudamericano, Ecuador</t>
  </si>
  <si>
    <t>Cuesta F., Muriel P., LlambÃ­ L.D., Halloy S., Aguirre N., Beck S., Carilla J., Meneses R.I., Cuello S., Grau A., GÃ¡mez L.E., IrazÃ¡bal J., JÃ¡come J., Jaramillo R., RamÃ­rez L., Samaniego N., SuÃ¡rez-Duque D., Thompson N., Tupayachi A., ViÃ±as P., Yager K., Becerra M.T., Pauli H., Gosling W.D.</t>
  </si>
  <si>
    <t>Latitudinal and altitudinal patterns of plant community diversity on mountain summits across the tropical Andes</t>
  </si>
  <si>
    <t>Ecography</t>
  </si>
  <si>
    <t>10.1111/ecog.02567</t>
  </si>
  <si>
    <t>https://www.scopus.com/inward/record.uri?eid=2-s2.0-85012107996&amp;doi=10.1111%2fecog.02567&amp;partnerID=40&amp;md5=48dcea51a883c1b888ea83852db492a4</t>
  </si>
  <si>
    <t>Cuesta, F., Palaeoecology and Landscape Ecology, Inst. for Biodiversity and Ecosystem Dynamics (IBED), Univ. of Amsterdam, Netherlands, Biodiversity Dept - Consorcio para el Desarrollo Sostenible de la EcorregiÃ³n Andina (CONDESAN), Ecuador, Dept of Environment, Earth and Ecosystems, The Open Univ., Milton Keynes, United Kingdom; Muriel, P., Escuela de Ciencias BiolÃ³gicas, Pontificia Univ. CatÃ³lica del Ecuador, Ecuador; LlambÃ­, L.D., Inst. de Ciencias Ambientales y EcolÃ³gicas, Univ. de los Andes, Venezuela; Halloy, S., Univ. Nacional de Chilecito, Argentina and Ministry for Primary Industries, New Zealand; Aguirre, N., Biodiversity and Ecosystem Services Research Program, Univ. Nacional de Loja, Ecuador; Beck, S., Herbario La Paz, Univ. Mayor de San AndrÃ©s, Bolivia; Carilla, J., Inst. de EcologÃ­a Regional, Univ. Nacional de TucumÃ¡n, Inst. de QuÃ­mica del Noroeste, CONICET, Univ. Nacional de TucumÃ¡n, Argentina; Meneses, R.I., Herbario La Paz, Univ. Mayor de San AndrÃ©s, Bolivia; Cuello, S., Inst. de EcologÃ­a Regional, Univ. Nacional de TucumÃ¡n, Inst. de QuÃ­mica del Noroeste, CONICET, Univ. Nacional de TucumÃ¡n, Argentina; Grau, A., Inst. de EcologÃ­a Regional, Univ. Nacional de TucumÃ¡n, Inst. de QuÃ­mica del Noroeste, CONICET, Univ. Nacional de TucumÃ¡n, Argentina; GÃ¡mez, L.E., Facultad de Ciencias Forestales y Ambientales, Univ. de Los Andes, Venezuela; IrazÃ¡bal, J., Escuela de Ciencias BiolÃ³gicas, Pontificia Univ. CatÃ³lica del Ecuador, Ecuador; JÃ¡come, J., Pontificia Univ. Javeriana, Depto de BiologÃ­a, Unidad de EcologÃ­a y SistemÃ¡tica (UNESIS), Colombia; Jaramillo, R., Escuela de Ciencias BiolÃ³gicas, Pontificia Univ. CatÃ³lica del Ecuador, Ecuador; RamÃ­rez, L., Inst. de Ciencias Ambientales y EcolÃ³gicas, Univ. de los Andes, Venezuela; Samaniego, N., Biodiversity and Ecosystem Services Research Program, Univ. Nacional de Loja, Ecuador; SuÃ¡rez-Duque, D., CooperaciÃ³n TÃ©cnica Alemana, GIZ, Ecuador; Thompson, N., Herbario La Paz, Univ. Mayor de San AndrÃ©s, Bolivia; Tupayachi, A., Inst. de EcologÃ­a Regional, Univ. Nacional de TucumÃ¡n, Inst. de QuÃ­mica del Noroeste, CONICET, Univ. Nacional de TucumÃ¡n, Argentina; ViÃ±as, P., Naturaleza y Cultura Internacional, Peru; Yager, K., NASA Goddard Space Flight Center, United States; Becerra, M.T., Earth Innovation Inst., Colombia; Pauli, H., Inst. for Interdisciplinary Mountain Research, Austrian Academy of Sciences and Center for Global Change and Sustainability, Univ. of Natural Resources and Life Sciences, Austria; Gosling, W.D., Palaeoecology and Landscape Ecology, Inst. for Biodiversity and Ecosystem Dynamics (IBED), Univ. of Amsterdam, Netherlands</t>
  </si>
  <si>
    <t>Chamba-Eras L., Aguilar J.</t>
  </si>
  <si>
    <t>Augmented Reality in a Smart Classroom - Case Study: SaCI</t>
  </si>
  <si>
    <t>Revista Iberoamericana de Tecnologias del Aprendizaje</t>
  </si>
  <si>
    <t>10.1109/RITA.2017.2776419</t>
  </si>
  <si>
    <t>https://www.scopus.com/inward/record.uri?eid=2-s2.0-85040308360&amp;doi=10.1109%2fRITA.2017.2776419&amp;partnerID=40&amp;md5=a5892726777fe5103f3163a2b18eabc8</t>
  </si>
  <si>
    <t>Chamba-Eras, L., Carrera de IngenierÃ­a en Sistemas, Universidad Nacional de Loja, Loja, Ecuador; Aguilar, J., Microcomputer and Distributed Systems Center, Facultad de IngenierÃ­a, Escuela de IngenierÃ­a de Sistemas, Universidad de Los Andes, MÃ©rida, Venezuela</t>
  </si>
  <si>
    <t>Dietrich K., Spohn M., Villamagua M., Oelmann Y.</t>
  </si>
  <si>
    <t>Nutrient addition affects net and gross mineralization of phosphorus in the organic layer of a tropical montane forest</t>
  </si>
  <si>
    <t>Biogeochemistry</t>
  </si>
  <si>
    <t>10.1007/s10533-017-0392-z</t>
  </si>
  <si>
    <t>https://www.scopus.com/inward/record.uri?eid=2-s2.0-85032005409&amp;doi=10.1007%2fs10533-017-0392-z&amp;partnerID=40&amp;md5=a8392c69798880d1bc23bc0a2b089569</t>
  </si>
  <si>
    <t>Dietrich, K., Geoecology, University of TÃ¼bingen, RÃ¼melinstrasse 19-23, TÃ¼bingen, Germany; Spohn, M., Soil Biogeochemistry, Bayreuth Center of Ecology and Environmental Research (BAYCEER), University of Bayreuth, Dr.-Hans-Frisch-Strasse 1-3, Bayreuth, Germany; Villamagua, M., IngenierÃ­a AgrÃ­cola, Universidad Nacional de Loja, Av. PÃ­o Jaramillo Alvarado y Reinaldo Espinosa, La Argelia, Ecuador; Oelmann, Y., Geoecology, University of TÃ¼bingen, RÃ¼melinstrasse 19-23, TÃ¼bingen, Germany</t>
  </si>
  <si>
    <t>Torres-GutiÃ©rrez R., Granda-Mora K.I., Alvarado-CapÃ³ Y., Rodriguez A.S., MogollÃ³n N.G.S., de Almeida J.R.</t>
  </si>
  <si>
    <t>Genetic and phenotypic diversity of Rhizobium isolates from southern Ecuador [Diversidade genÃ©tica e fenotÃ­pica de isolados de Rhizobium do sul do Equador]</t>
  </si>
  <si>
    <t>Ciencia e Agrotecnologia</t>
  </si>
  <si>
    <t>10.1590/1413-70542017416008517</t>
  </si>
  <si>
    <t>https://www.scopus.com/inward/record.uri?eid=2-s2.0-85041135314&amp;doi=10.1590%2f1413-70542017416008517&amp;partnerID=40&amp;md5=922fff729179899516c018e5332f3d16</t>
  </si>
  <si>
    <t>Torres-GutiÃ©rrez, R., Universidad Regional AmazÃ³nica, IKIAM, Tena-Napo, Ecuador; Granda-Mora, K.I., Universidad Nacional de Loja, Centro de BiotecnologÃ­a, Loja, Ecuador; Alvarado-CapÃ³, Y., Universidad Central â€œMarta Abreuâ€ de Las Villas, Instituto de BiotecnologÃ­a de las PlantasVilla Clara, Cuba; Rodriguez, A.S., Universidad TÃ©cnica Particular de Loja, Departamento de Ciencias Naturales, Loja, Ecuador; MogollÃ³n, N.G.S., Universidad Regional AmazÃ³nica, IKIAM, Tena-Napo, Ecuador; de Almeida, J.R., Universidad Regional AmazÃ³nica, IKIAM, Tena-Napo, Ecuador</t>
  </si>
  <si>
    <t>Chamba-Ochoa H., BenÃ­tez E., JimÃ©nez L., Castillo F., Vidal P.</t>
  </si>
  <si>
    <t>Fixed-time artificial insemination in donkeys using fresh and refrigerated equine semen [InseminaciÃ³n artificial a tiempo fijo en asnas utilizando semen equino fresco y refrigerado]</t>
  </si>
  <si>
    <t>Revista Electronica de Veterinaria</t>
  </si>
  <si>
    <t>https://www.scopus.com/inward/record.uri?eid=2-s2.0-85040440447&amp;partnerID=40&amp;md5=ff8c2af1b0b4ad06944a8c9479808f16</t>
  </si>
  <si>
    <t>Chamba-Ochoa, H., Universidad Nacional de Loja, Carrera de Medicina Veterinaria y Zootecnia, Ecuador; BenÃ­tez, E., Universidad Nacional de Loja, Carrera de Medicina Veterinaria y Zootecnia, Ecuador; JimÃ©nez, L.; Castillo, F.; Vidal, P.</t>
  </si>
  <si>
    <t>Alvarado R., Iglesias S.</t>
  </si>
  <si>
    <t>THE EXTERNAL SECTOR, RESTRICTIONS AND ECONOMIC GROWTH IN ECUADOR [SECTOR EXTERNO, RESTRICCIONES Y CRECIMIENTO ECONÃ“MICO EN ECUADOR]</t>
  </si>
  <si>
    <t>Problemas del Desarrollo</t>
  </si>
  <si>
    <t>10.1016/j.rpd.2017.11.005</t>
  </si>
  <si>
    <t>https://www.scopus.com/inward/record.uri?eid=2-s2.0-85034594826&amp;doi=10.1016%2fj.rpd.2017.11.005&amp;partnerID=40&amp;md5=c7f0e89fe1ff9f51e9ae4a79a7c670a2</t>
  </si>
  <si>
    <t>Torres Ã.F.R., Munive J.E.N., Alberca W.V.M., DÃ­az M.G.G., Ãngulo J.R.G., Morales S.C.</t>
  </si>
  <si>
    <t>Curricular adaptations in teaching for students with respiratory problems [Adaptaciones curriculares en la enseÃ±anza para alumnos con problemas respiratorios]</t>
  </si>
  <si>
    <t>Revista Cubana de Medicina General Integral</t>
  </si>
  <si>
    <t>https://www.scopus.com/inward/record.uri?eid=2-s2.0-85044448838&amp;partnerID=40&amp;md5=879e4065b11e59d9864b4759b8de89f3</t>
  </si>
  <si>
    <t>Torres, Ã.F.R., Universidad Central del Ecuador, Ecuador; Munive, J.E.N., Universidad Central del Ecuador, Ecuador; Alberca, W.V.M., Universidad Nacional de Loja, Ecuador; DÃ­az, M.G.G., Universidad Central del Ecuador, Ecuador; Ãngulo, J.R.G., Unidad Educativa Municipal â€œJulio E. Morenoâ€, Ecuador; Morales, S.C., Universidad de las Fuerzas Armadas ESPE, Ecuador</t>
  </si>
  <si>
    <t>SzÃ©kely D., DenoÃ«l M., SzÃ©kely P., CogÄƒlniceanu D.</t>
  </si>
  <si>
    <t>Pond drying cues and their effects on growth and metamorphosis in a fast developing amphibian</t>
  </si>
  <si>
    <t>Journal of Zoology</t>
  </si>
  <si>
    <t>10.1111/jzo.12468</t>
  </si>
  <si>
    <t>https://www.scopus.com/inward/record.uri?eid=2-s2.0-85018295887&amp;doi=10.1111%2fjzo.12468&amp;partnerID=40&amp;md5=8f57a848fadcef2db834a538021ae24f</t>
  </si>
  <si>
    <t>SzÃ©kely, D., Faculty of Natural and Agricultural Sciences, Ovidius University ConstanÈ›a, ConstanÈ›a, Romania, Laboratory of Fish and Amphibian Ethology, Behavioural Biology Unit, Freshwater and Oceanic Science Unit of Research (FOCUS), University of LiÃ¨ge, LiÃ¨ge, Belgium, Departamento de Ciencias BiolÃ³gicas, Universidad TÃ©cnica Particular de Loja, Loja, Ecuador; DenoÃ«l, M., Laboratory of Fish and Amphibian Ethology, Behavioural Biology Unit, Freshwater and Oceanic Science Unit of Research (FOCUS), University of LiÃ¨ge, LiÃ¨ge, Belgium; SzÃ©kely, P., Departamento de Ciencias BiolÃ³gicas, Universidad TÃ©cnica Particular de Loja, Loja, Ecuador, AsociaciÃ³n Chelonia, BucureÅŸti, Romania; CogÄƒlniceanu, D., Faculty of Natural and Agricultural Sciences, Ovidius University ConstanÈ›a, ConstanÈ›a, Romania, AsociaciÃ³n Chelonia, BucureÅŸti, Romania, CITIAB, Ciudadela Universitaria La Argelia, Universidad Nacional de Loja, Loja, Ecuador</t>
  </si>
  <si>
    <t>Yaguana J., Del Rosario L.M.</t>
  </si>
  <si>
    <t>Canine Rage: Its history, epidemiology and its control measures [La Rabia canina: Su historia, epidemiologÃ­a y sus medidas de control]</t>
  </si>
  <si>
    <t>https://www.scopus.com/inward/record.uri?eid=2-s2.0-85040372063&amp;partnerID=40&amp;md5=bf92134ace55409e31bbaa8466306b11</t>
  </si>
  <si>
    <t>Yaguana, J., Carrera de Medicina Veterinaria y Zootecnia, Universidad Nacional de Loja, Ecuador; Del Rosario, L.M., Laboratorio ClÃ­nico, Universidad Nacional de Loja, Ecuador</t>
  </si>
  <si>
    <t>Review</t>
  </si>
  <si>
    <t>Palomeque X., GÃ¼nter S., Siddons D., Hildebrandt P., Stimm B., Aguirre N., Arias R., Weber M.</t>
  </si>
  <si>
    <t>Natural or assisted succession as approach of forest recovery on abandoned lands with different land use history in the Andes of Southern Ecuador</t>
  </si>
  <si>
    <t>New Forests</t>
  </si>
  <si>
    <t>10.1007/s11056-017-9590-8</t>
  </si>
  <si>
    <t>https://www.scopus.com/inward/record.uri?eid=2-s2.0-85020736210&amp;doi=10.1007%2fs11056-017-9590-8&amp;partnerID=40&amp;md5=5ec032383d64f74cc0125e169e00c8af</t>
  </si>
  <si>
    <t>Palomeque, X., Facultad de Ciencias Agropecuarias, Departamento de Recursos HÃ­dricos y Ciencias Ambientales, Universidad de Cuenca, Cuenca, Ecuador, Department of Ecology and Ecosystem Management, Institute of Silviculture, Center of Life and Food Sciences Weihenstephan, Technische UniversitÃ¤t MÃ¼nchen, MÃ¼nchen, Germany; GÃ¼nter, S., Department of Ecology and Ecosystem Management, Institute of Silviculture, Center of Life and Food Sciences Weihenstephan, Technische UniversitÃ¤t MÃ¼nchen, MÃ¼nchen, Germany, ThÃ¼nen Institute of International Forestry and Forest Economics, Hamburg, Germany; Siddons, D., Escuela de BiologÃ­a, EcologÃ­a y GestiÃ³n, Universidad del Azuay, Cuenca, Ecuador; Hildebrandt, P., Department of Ecology and Ecosystem Management, Institute of Silviculture, Center of Life and Food Sciences Weihenstephan, Technische UniversitÃ¤t MÃ¼nchen, MÃ¼nchen, Germany; Stimm, B., Department of Ecology and Ecosystem Management, Institute of Silviculture, Center of Life and Food Sciences Weihenstephan, Technische UniversitÃ¤t MÃ¼nchen, MÃ¼nchen, Germany; Aguirre, N., Programa de Investigaciones en Biodiversidad, Universidad Nacional de Loja, Loja, Ecuador; Arias, R., Escuela de BiologÃ­a, EcologÃ­a y GestiÃ³n, Universidad del Azuay, Cuenca, Ecuador; Weber, M., Department of Ecology and Ecosystem Management, Institute of Silviculture, Center of Life and Food Sciences Weihenstephan, Technische UniversitÃ¤t MÃ¼nchen, MÃ¼nchen, Germany</t>
  </si>
  <si>
    <t>Raes L., Speelman S., Aguirre N.</t>
  </si>
  <si>
    <t>Farmersâ€™ Preferences for PES Contracts to Adopt Silvopastoral Systems in Southern Ecuador, Revealed Through a Choice Experiment</t>
  </si>
  <si>
    <t>Environmental Management</t>
  </si>
  <si>
    <t>10.1007/s00267-017-0876-6</t>
  </si>
  <si>
    <t>https://www.scopus.com/inward/record.uri?eid=2-s2.0-85018727189&amp;doi=10.1007%2fs00267-017-0876-6&amp;partnerID=40&amp;md5=b861d66c45ea3cfb9897777d17ad7ad6</t>
  </si>
  <si>
    <t>Raes, L., Department of Agricultural Economics, Ghent University, Coupure Links 653, Ghent, Belgium; Speelman, S., Department of Agricultural Economics, Ghent University, Coupure Links 653, Ghent, Belgium; Aguirre, N., Biodiversity and Ecosytem Services Reseacrh Program, Universidad Nacional de Loja, Loja, Ecuador</t>
  </si>
  <si>
    <t>0364152X</t>
  </si>
  <si>
    <t>Quispe R., MazÃ³n M., RodrÃ­guez-BerrÃ­o A.</t>
  </si>
  <si>
    <t>Do refuge plants favour natural pest control in maize crops?</t>
  </si>
  <si>
    <t>Insects</t>
  </si>
  <si>
    <t>10.3390/insects8030071</t>
  </si>
  <si>
    <t>https://www.scopus.com/inward/record.uri?eid=2-s2.0-85025426490&amp;doi=10.3390%2finsects8030071&amp;partnerID=40&amp;md5=2ab30854191e1eff637486a6d633407f</t>
  </si>
  <si>
    <t>Quispe, R., FundaciÃ³n PROINPA, Regional Altiplano, La Paz, Bolivia; MazÃ³n, M., Universidad Nacional de Loja, Ciudadela Universitaria, sector La Argelia, Loja, Ecuador, Departamento de Ciencias Ambientales y Recursos Naturales, Instituto de InvestigaciÃ³n de Biodiversidad CIBIO, Universidad de Alicante, Apdo. Correos 99, Alicante, Spain; RodrÃ­guez-BerrÃ­o, A., Departamento AcadÃ©mico de EntomologÃ­a, Facultad de AgronomÃ­a, Universidad Nacional Agraria La Molina, Av. La Molina s/n, Distrito La Molina, Lima, Peru</t>
  </si>
  <si>
    <t>Torres-Porras J., Cobos M.E., Seoane J.M., Aguirre N.</t>
  </si>
  <si>
    <t>Large and medium-sized mammals of buenaventura Reserve, southwestern Ecuador</t>
  </si>
  <si>
    <t>Check List</t>
  </si>
  <si>
    <t>10.15560/13.4.35</t>
  </si>
  <si>
    <t>https://www.scopus.com/inward/record.uri?eid=2-s2.0-85033233286&amp;doi=10.15560%2f13.4.35&amp;partnerID=40&amp;md5=f39bbb43f35e48e6b9308fd4d8095c89</t>
  </si>
  <si>
    <t>Torres-Porras, J., Universidad Nacional de Loja, Biodiversity and Ecosystem Services Research Program, Pio Jaramillo Alvarado Avenue, Loja, Ecuador, Universidad de CÃ³rdoba, Departamento de DidÃ¡ctica de las Ciencias Sociales y Experimentales, Facultad de Ciencias de la EducaciÃ³n, Avda. San Alberto Magno s/n, CÃ³rdoba, Spain; Cobos, M.E., Universidad Nacional de Loja, Biodiversity and Ecosystem Services Research Program, Pio Jaramillo Alvarado Avenue, Loja, Ecuador; Seoane, J.M., Universidad Nacional de Loja, Biodiversity and Ecosystem Services Research Program, Pio Jaramillo Alvarado Avenue, Loja, Ecuador, Universidad de CÃ³rdoba, Game and Fish Research Center, Campus de Rabanales, Colonia San JosÃ©, Ctra. Nacional IV - A, Km 396, CÃ³rdoba, Spain; Aguirre, N., Universidad Nacional de Loja, Biodiversity and Ecosystem Services Research Program, Pio Jaramillo Alvarado Avenue, Loja, Ecuador</t>
  </si>
  <si>
    <t>1809127X</t>
  </si>
  <si>
    <t>Chamba-Eras L., Jacome-Galarza L., Guaman-Quinche R., Coronel-Romero E., Labanda-Jaramillo M.</t>
  </si>
  <si>
    <t>Analysis of usability of universities Web portals using the Prometheus tool - SIRIUS</t>
  </si>
  <si>
    <t>2017 4th International Conference on eDemocracy and eGovernment, ICEDEG 2017</t>
  </si>
  <si>
    <t>10.1109/ICEDEG.2017.7962533</t>
  </si>
  <si>
    <t>https://www.scopus.com/inward/record.uri?eid=2-s2.0-85026829461&amp;doi=10.1109%2fICEDEG.2017.7962533&amp;partnerID=40&amp;md5=e0e8e11508f161dd1291025b9e944253</t>
  </si>
  <si>
    <t>Chamba-Eras, L., Carrera de IngenierÃ­a en Sistemas (CIS), Universidad Nacional de Loja (UNL), Loja, Ecuador; Jacome-Galarza, L., Carrera de IngenierÃ­a en Sistemas (CIS), Universidad Nacional de Loja (UNL), Loja, Ecuador; Guaman-Quinche, R., Carrera de IngenierÃ­a en Sistemas (CIS), Universidad Nacional de Loja (UNL), Loja, Ecuador; Coronel-Romero, E., Unidad de Telecomunicaciones e InformaciÃ³n (UTI), Universidad Nacional de Loja (UNL), Loja, Ecuador; Labanda-Jaramillo, M., Unidad de Telecomunicaciones e InformaciÃ³n (UTI), Universidad Nacional de Loja (UNL), Loja, Ecuador</t>
  </si>
  <si>
    <t>Luzuriaga-Neira A., VillacÃ­s-Rivas G., Cueva-Castillo F., Escudero-SÃ¡nchez G., Ulloa-NuÃ±ez A., Rubilar-Quezada M., Monteiro R., Miller M.R., Beja-Pereira A.</t>
  </si>
  <si>
    <t>On the origins and genetic diversity of South American chickens: one step closer</t>
  </si>
  <si>
    <t>Animal Genetics</t>
  </si>
  <si>
    <t>10.1111/age.12537</t>
  </si>
  <si>
    <t>https://www.scopus.com/inward/record.uri?eid=2-s2.0-85009932258&amp;doi=10.1111%2fage.12537&amp;partnerID=40&amp;md5=7c35a02f0b17f130ed9fcef1dbb6d1d3</t>
  </si>
  <si>
    <t>Luzuriaga-Neira, A., Centro de InvestigaÃ§Ã£o em Biodiversidade e Recursos GenÃ©ticos (CIBIO-InBIO), Universidade do Porto, Campus AgrÃ¡rio de VairÃ£o, Rua Padre Armando Quintas 7, VairÃ£o, Portugal; VillacÃ­s-Rivas, G., Centro de BiotecnologÃ­a, Universidad Nacional de Loja, Pio Jaramillo Alvarado s/n sector La Argelia, Loja, Ecuador; Cueva-Castillo, F., Centro de BiotecnologÃ­a, Universidad Nacional de Loja, Pio Jaramillo Alvarado s/n sector La Argelia, Loja, Ecuador; Escudero-SÃ¡nchez, G., Universidad Nacional de Loja, Pio Jaramillo Alvarado s/n sector La Argelia, Loja, Ecuador; Ulloa-NuÃ±ez, A., Facultad de Ciencias Veterinarias, Universidad de ConcepciÃ³n, Av. Vicente Mendez 595, ChillÃ¡n, Chile; Rubilar-Quezada, M., Facultad de Ciencias Veterinarias, Universidad de ConcepciÃ³n, Av. Vicente Mendez 595, ChillÃ¡n, Chile; Monteiro, R., Centro de InvestigaÃ§Ã£o em Biodiversidade e Recursos GenÃ©ticos (CIBIO-InBIO), Universidade do Porto, Campus AgrÃ¡rio de VairÃ£o, Rua Padre Armando Quintas 7, VairÃ£o, Portugal; Miller, M.R., Department of Animal Science, University of California, Davis, CA, United States; Beja-Pereira, A., Centro de InvestigaÃ§Ã£o em Biodiversidade e Recursos GenÃ©ticos (CIBIO-InBIO), Universidade do Porto, Campus AgrÃ¡rio de VairÃ£o, Rua Padre Armando Quintas 7, VairÃ£o, Portugal, Department of Biology, Faculdade de CiÃªncias, Universidade do Porto, Rua do Campo Alegre S/N, Porto, Portugal</t>
  </si>
  <si>
    <t>Patraca I., MartÃ­nez N., Busquets O., MartÃ­ A., PedrÃ³s I., Beas-Zarate C., Marin M., Ettcheto M., Sureda F., Auladell C., Camins A., Folch J.</t>
  </si>
  <si>
    <t>Anti-inflammatory role of Leptin in glial cells through p38 MAPK pathway inhibition</t>
  </si>
  <si>
    <t>Pharmacological Reports</t>
  </si>
  <si>
    <t>10.1016/j.pharep.2016.12.005</t>
  </si>
  <si>
    <t>https://www.scopus.com/inward/record.uri?eid=2-s2.0-85014357679&amp;doi=10.1016%2fj.pharep.2016.12.005&amp;partnerID=40&amp;md5=79176a72f7a8042c00584e019a077a42</t>
  </si>
  <si>
    <t>Patraca, I., Unitats de BioquÃ­mica i Farmacologia, Facultat de Medicina i CiÃ¨ncies de la Salut, Universitat Rovira i Virgili, Reus, (Tarragona), Spain, Biomedical Research Networking Center in Neurodegenerative Diseases (CIBERNED), Madrid, Spain; MartÃ­nez, N., Unitats de BioquÃ­mica i Farmacologia, Facultat de Medicina i CiÃ¨ncies de la Salut, Universitat Rovira i Virgili, Reus, (Tarragona), Spain, Biomedical Research Networking Center in Neurodegenerative Diseases (CIBERNED), Madrid, Spain; Busquets, O., Unitats de BioquÃ­mica i Farmacologia, Facultat de Medicina i CiÃ¨ncies de la Salut, Universitat Rovira i Virgili, Reus, (Tarragona), Spain; MartÃ­, A., Unitats de BioquÃ­mica i Farmacologia, Facultat de Medicina i CiÃ¨ncies de la Salut, Universitat Rovira i Virgili, Reus, (Tarragona), Spain; PedrÃ³s, I., Unitats de BioquÃ­mica i Farmacologia, Facultat de Medicina i CiÃ¨ncies de la Salut, Universitat Rovira i Virgili, Reus, (Tarragona), Spain, Unitat de Farmacologia i FarmacognÃ²sia, Institut de Neurociencias, Facultat de FarmÃ cia, Universitat de Barcelona, Barcelona, Spain; Beas-Zarate, C., Departamento de BiologÃ­a Celular y Molecular, C.U.C.B.A., Universidad de Guadalajara, DivisiÃ³n de Neurociencias, Guadalajara, Jalisco, Mexico, Instituto Mexicano del Seguro Social (IMSS), Centro de InvestigaciÃ³n BiomÃ©dica de Occidente (CIBO), Guadalajara, Jalisco, Mexico; Marin, M., Centro de BiotecnologÃ­a, Universidad Nacional de Loja, La Argelia, Loja, Ecuador; Ettcheto, M., Unitat de Farmacologia i FarmacognÃ²sia, Institut de Neurociencias, Facultat de FarmÃ cia, Universitat de Barcelona, Barcelona, Spain, Biomedical Research Networking Center in Neurodegenerative Diseases (CIBERNED), Madrid, Spain; Sureda, F., Unitats de BioquÃ­mica i Farmacologia, Facultat de Medicina i CiÃ¨ncies de la Salut, Universitat Rovira i Virgili, Reus, (Tarragona), Spain, Biomedical Research Networking Center in Neurodegenerative Diseases (CIBERNED), Madrid, Spain; Auladell, C., Departament de Biologia CelÂ·lular, Facultat de Biologia, Universitat de Barcelona, Barcelona, Spain; Camins, A., Unitat de Farmacologia i FarmacognÃ²sia, Institut de Neurociencias, Facultat de FarmÃ cia, Universitat de Barcelona, Barcelona, Spain, Biomedical Research Networking Center in Neurodegenerative Diseases (CIBERNED), Madrid, Spain, Centro de BiotecnologÃ­a, Universidad Nacional de Loja, La Argelia, Loja, Ecuador; Folch, J., Unitats de BioquÃ­mica i Farmacologia, Facultat de Medicina i CiÃ¨ncies de la Salut, Universitat Rovira i Virgili, Reus, (Tarragona), Spain, Biomedical Research Networking Center in Neurodegenerative Diseases (CIBERNED), Madrid, Spain</t>
  </si>
  <si>
    <t>Ginja C., Gama L.T., MartÃ­nez A., Sevane N., Martin-Burriel I., Lanari M.R., Revidatti M.A., Aranguren-MÃ©ndez J.A., Bedotti D.O., Ribeiro M.N., Sponenberg P., Aguirre E.L., Alvarez-Franco L.A., Menezes M.P.C., ChacÃ³n E., Galarza A., GÃ³mez-Urviola N., MartÃ­nez-LÃ³pez O.R., Pimenta-Filho E.C., da Rocha L.L., Stemmer A., Landi V., Delgado-Bermejo J.V.</t>
  </si>
  <si>
    <t>Genetic diversity and patterns of population structure in Creole goats from the Americas</t>
  </si>
  <si>
    <t>10.1111/age.12529</t>
  </si>
  <si>
    <t>https://www.scopus.com/inward/record.uri?eid=2-s2.0-85009892762&amp;doi=10.1111%2fage.12529&amp;partnerID=40&amp;md5=0a4c58e7eaed0d76e76d98d7a4249aa0</t>
  </si>
  <si>
    <t>Ginja, C., CIBIO-InBIO â€“ Centro de InvestigaÃ§Ã£o em Biodiversidade e Recursos GenÃ©ticos, Universidade do Porto, Campus AgrÃ¡rio de VairÃ£o, Rua Padre Armando Quintas n. 7, VairÃ£o, Portugal; Gama, L.T., CIISA, Faculdade de Medicina VeterinÃ¡ria, Universidade de Lisboa, Lisboa, Portugal; MartÃ­nez, A., Departamento de GenÃ©tica, Universidad de CÃ³rdoba, Campus de Excelencia Internacional Agroalimentario ceiA3, CÃ³rdoba, Spain; Sevane, N., Departamento de ProducciÃ³n Animal, Universidad Complutense de Madrid, Madrid, Spain; Martin-Burriel, I., Martin-Burriel, Laboratorio de GenÃ©tica BioquÃ­mica, Facultad de Veterinaria, Universidad de Zaragoza, Zaragoza, Spain; Lanari, M.R., Area de ProducciÃ³n Animal, Instituto Nacional de TecnologÃ­a Agropecuaria EEA, Bariloche, Argentina; Revidatti, M.A., Facultad de Ciencias Veterinarias, Universidad Nacional del Nordeste, Corrientes, Argentina; Aranguren-MÃ©ndez, J.A., Facultad de Ciencias Veterinarias, Universidad de Zulia, Maracaibo-Zulia, Venezuela; Bedotti, D.O., Instituto Nacional de TecnologÃ­a Agropecuaria EEA Anguil â€œIng. Agr. Guillermo Covasâ€, Bariloche, Argentina; Ribeiro, M.N., Departamento de Zootecnia, Universidade Federal Rural de Pernambuco, Recife, PE, Brazil; Sponenberg, P., Virginia-Maryland Regional College of Veterinary Medicine, Virginia Tech, Blacksburg, VA, United States; Aguirre, E.L., Universidad Nacional de Loja, Loja, Ecuador, Grupo de Melhoramento Animal e Biotecnologias GMAB-FZEA-USP, Brazil; Alvarez-Franco, L.A., Universidad Nacional de Colombia, Sede Palmira, Colombia; Menezes, M.P.C., Universidade Federal da ParaÃ­ba, Areia, PB, Brazil; ChacÃ³n, E., Universidad TÃ©cnica de Cotopaxi, La ManÃ¡, Ecuador; Galarza, A., Universidad Mayor de San SimÃ³n, Cochabamba, Bolivia; GÃ³mez-Urviola, N., Universidad Nacional Micaela Bastidas de ApurÃ­mac, Abancay, Peru; MartÃ­nez-LÃ³pez, O.R., Centro Multidisciplinario de Investigaciones TecnolÃ³gicas, DirecciÃ³n General de InvestigaciÃ³n CientÃ­fica y TecnolÃ³gica, Universidad Nacional de AsunciÃ³n, San Lorenzo, Paraguay; Pimenta-Filho, E.C., Universidade Federal da ParaÃ­ba, Areia, PB, Brazil; da Rocha, L.L., Departamento de Zootecnia, Universidade Federal Rural de Pernambuco, Recife, PE, Brazil; Stemmer, A., Universidad Mayor de San SimÃ³n, Cochabamba, Bolivia; Landi, V., Departamento de GenÃ©tica, Universidad de CÃ³rdoba, Campus de Excelencia Internacional Agroalimentario ceiA3, CÃ³rdoba, Spain; Delgado-Bermejo, J.V., Departamento de GenÃ©tica, Universidad de CÃ³rdoba, Campus de Excelencia Internacional Agroalimentario ceiA3, CÃ³rdoba, Spain</t>
  </si>
  <si>
    <t>Chamba-Eras L., Arruarte A., Elorriaga J.A.</t>
  </si>
  <si>
    <t>Bayesian Networks to predict reputation in Virtual Learning Communities</t>
  </si>
  <si>
    <t>2016 IEEE Latin American Conference on Computational Intelligence, LA-CCI 2016 - Proceedings</t>
  </si>
  <si>
    <t>10.1109/LA-CCI.2016.7885721</t>
  </si>
  <si>
    <t>https://www.scopus.com/inward/record.uri?eid=2-s2.0-85018158388&amp;doi=10.1109%2fLA-CCI.2016.7885721&amp;partnerID=40&amp;md5=1e1bd0db7ec1b21d49ec7f05b5bc81b3</t>
  </si>
  <si>
    <t>Chamba-Eras, L., Carrera de IngenierÃ­a en Sistemas, Universidad Nacional de Loja, UNL, University of the Basque Country, UPV/EHU, Loja, Ecuador; Arruarte, A., Computer Languages and Systems Department, University of the Basque Country, UPV/EHU, Donostia-San SebastiÃ¡n, Spain; Elorriaga, J.A., Computer Languages and Systems Department, University of the Basque Country, UPV/EHU, Donostia-San SebastiÃ¡n, Spain</t>
  </si>
  <si>
    <t>Meli P., Herrera F.F., Melo F., Pinto S., Aguirre N., MusÃ¡lem K., Minaverry C., RamÃ­rez W., Brancalion P.H.S.</t>
  </si>
  <si>
    <t>Four approaches to guide ecological restoration in Latin America</t>
  </si>
  <si>
    <t>Restoration Ecology</t>
  </si>
  <si>
    <t>10.1111/rec.12473</t>
  </si>
  <si>
    <t>https://www.scopus.com/inward/record.uri?eid=2-s2.0-85006326588&amp;doi=10.1111%2frec.12473&amp;partnerID=40&amp;md5=0c86e8f5eafed9ae4e977cf23143f32d</t>
  </si>
  <si>
    <t>Meli, P., Natura y Ecosistemas Mexicanos A.C., Plaza San Jacinto 23-D, MÃ©xico DF, Mexico, Department of Forest Sciences, â€œLuiz de Queirozâ€ College of Agriculture, University of SÃ£o Paulo, Brazil; Herrera, F.F., Centro de EcologÃ­a, Instituto Venezolano de Investigaciones CientÃ­ficas, Carretera Panamericana km 11, Edo. Miranda, Venezuela; Melo, F., Departamento de BotÃ¢nica, Universidade Federal de Pernambuco, Av. Prof. Moraes Rego S/N, Recifeâ€“PE, Brazil; Pinto, S., Centro de Pesquisas Ambientais do Nordeste, Rua Dom Pedro Henrique 167, Santo Amaro, Recifeâ€“PE, Brazil; Aguirre, N., Programa de Investigaciones en Biodiversidad, Universidad Nacional de Loja, Av. PÃ­o Jaramillo Alvarado y Reinaldo Espinosa, La Argelia, Ecuador; MusÃ¡lem, K., Centro de InvestigaciÃ³n del Chaco Americano, Estancia Playada, Presidente Hayes, El Chaco Americano, Paraguay; Minaverry, C., CONICET, Instituto de Investigaciones JurÃ­dicas y Sociales A. Gioja, Facultad de Derecho, Universidad de Buenos Aires, Argentina; RamÃ­rez, W., Instituto de InvestigaciÃ³n de Recursos BiolÃ³gicos Alexander von Humboldt, Colombia; Brancalion, P.H.S., Department of Forest Sciences, â€œLuiz de Queirozâ€ College of Agriculture, University of SÃ£o Paulo, Brazil</t>
  </si>
  <si>
    <t>Jordana J., Goyache F., Ferrando A., FernÃ¡ndez I., MirÃ³ J., Loarca A., LÃ³pez O.R.M., CanelÃ³n J.L., Stemmer A., Aguirre L., Lara M.A.C., Ãlvarez L.A., LlambÃ­ S., GÃ³mez N., Gama L.T., MartÃ­nez R.D., PÃ©rez E., Sierra A., Contreras M.A., Landi V., MartÃ­nez A., Delgado J.V.</t>
  </si>
  <si>
    <t>Contributions to diversity rather than basic measures of genetic diversity characterise the spreading of donkey throughout the American continent</t>
  </si>
  <si>
    <t>Livestock Science</t>
  </si>
  <si>
    <t>10.1016/j.livsci.2016.12.014</t>
  </si>
  <si>
    <t>https://www.scopus.com/inward/record.uri?eid=2-s2.0-85008315505&amp;doi=10.1016%2fj.livsci.2016.12.014&amp;partnerID=40&amp;md5=f7d7e7b1242cebcc3b0a430b4cca39d6</t>
  </si>
  <si>
    <t>Jordana, J., Departament de CiÃ¨ncia Animal i dels Aliments, Facultat de VeterinÃ ria, Universitat AutÃ²noma de Barcelona, Bellaterra, Barcelona, Spain; Goyache, F., SERIDA-Deva, Ãrea de GenÃ©tica y ReproducciÃ³n Animal, Camino de Rioseco 1225, GijÃ³n, Spain; Ferrando, A., Departament de CiÃ¨ncia Animal i dels Aliments, Facultat de VeterinÃ ria, Universitat AutÃ²noma de Barcelona, Bellaterra, Barcelona, Spain; FernÃ¡ndez, I., SERIDA-Deva, Ãrea de GenÃ©tica y ReproducciÃ³n Animal, Camino de Rioseco 1225, GijÃ³n, Spain; MirÃ³, J., Departament de Medicina i Cirurgia Animals, Facultat de VeterinÃ ria, Universitat AutÃ²noma de Barcelona, Bellaterra, Barcelona, Spain; Loarca, A., Ministerio de Agricultura, GanaderÃ­a y AlimentaciÃ³n, Quetzaltenango, Guatemala; LÃ³pez, O.R.M., Centro Multidisciplinario de Investigaciones TecnolÃ³gicas, DirecciÃ³n General de InvestigaciÃ³n CientÃ­fica y TecnolÃ³gica, Universidad Nacional de AsunciÃ³n, AsunciÃ³n, Paraguay; CanelÃ³n, J.L., Departamento de ProducciÃ³n e Industria Animal, Decanato de Ciencias Veterinarias, Universidad Centroccidental Lisandro Alvarado, Barquisimeto, Venezuela; Stemmer, A., Facultad de Ciencias AgrÃ­colas y Pecuarias, Universidad Mayor de San SimÃ³n, Cochabamba, Bolivia; Aguirre, L., Centro BiotecnologÃ­a Reproductiva Animal, Universidad Nacional de Loja, Loja, Ecuador; Lara, M.A.C., Instituto de Zootecnia, Nova Odessa, SP, Brazil; Ãlvarez, L.A., Universidad Nacional de Colombia, Sede Palmira, Cra. 32 No 12-00, Palmira, Valle del Cauca, Colombia; LlambÃ­, S., Instituto de ProducciÃ³n Animal, Ãrea GenÃ©tica, Facultad de Veterinaria, Universidad de la RepÃºblica (UdelaR), Montevideo, Uruguay; GÃ³mez, N., Facultad de Medicina Veterinaria y Zootecnia, Universidad Nacional Micaela Bastidas de ApurÃ­mac, Abancay, Peru; Gama, L.T., CIISA - Faculdade de Medicina VeterinÃ¡ria, Universidade de Lisboa, Avenida da Universidade TÃ©cnica, Lisboa, Portugal; MartÃ­nez, R.D., Mejora y ConservaciÃ³n de Recursos GenÃ©ticos, Facultad de Ciencias Agrarias, Universidad Nacional de Lomas de Zamora, Ruta 4 - Km. 2., Llavallol, Argentina; PÃ©rez, E., Departamento de Salud y ExplotaciÃ³n Animal, Universidad de Granma, Bayamo, Cuba; Sierra, A., Posgrado e InvestigaciÃ³n, Instituto TecnolÃ³gico de Conkal, YucatÃ¡n, Mexico; Contreras, M.A., Escuela de Medicina Veterinaria, UST Sede Santiago, Santiago, Chile; Landi, V., Departamento de GenÃ©tica, Facultad de Veterinaria, Universidad de CÃ³rdoba, CÃ³rdoba, Spain; MartÃ­nez, A., Departamento de GenÃ©tica, Facultad de Veterinaria, Universidad de CÃ³rdoba, CÃ³rdoba, Spain; Delgado, J.V., Departamento de GenÃ©tica, Facultad de Veterinaria, Universidad de CÃ³rdoba, CÃ³rdoba, Spain</t>
  </si>
  <si>
    <t>Chen Z., Lattke J.E., Shi F., Zhou S.</t>
  </si>
  <si>
    <t>Three new species of the genus Gnamptogenys (Hymenoptera, Formicidae) from southern China with a key to the known Chinese species</t>
  </si>
  <si>
    <t>Journal of Hymenoptera Research</t>
  </si>
  <si>
    <t>10.3897/jhr.54.10816</t>
  </si>
  <si>
    <t>https://www.scopus.com/inward/record.uri?eid=2-s2.0-85016172378&amp;doi=10.3897%2fjhr.54.10816&amp;partnerID=40&amp;md5=e6964b12a81a3754651c5fbc9594ff26</t>
  </si>
  <si>
    <t>Chen, Z., College of Life Sciences, Hebei University, Baoding, Hebei, China, Key Laboratory of Ecology of Rare and Endangered Species and Environmental Protection, Guangxi Normal University, Ministry of Education, Guilin, China; Lattke, J.E., Universidad Nacional de Loja, DirecciÃ³n de InvestigaciÃ³n, Programa Biodiversidad, Bosques y Servicios EcosistÃ©micos EC 110101 Loja, Ecuador; Shi, F., College of Life Sciences, Hebei University, Baoding, Hebei, China; Zhou, S., Key Laboratory of Ecology of Rare and Endangered Species and Environmental Protection, Guangxi Normal University, Ministry of Education, Guilin, China</t>
  </si>
  <si>
    <t>Rehmus A., Bigalke M., Boy J., Valarezo C., Wilcke W.</t>
  </si>
  <si>
    <t>Aluminum cycling in a tropical montane forest ecosystem in southern Ecuador</t>
  </si>
  <si>
    <t>Geoderma</t>
  </si>
  <si>
    <t>10.1016/j.geoderma.2016.11.002</t>
  </si>
  <si>
    <t>https://www.scopus.com/inward/record.uri?eid=2-s2.0-84995785245&amp;doi=10.1016%2fj.geoderma.2016.11.002&amp;partnerID=40&amp;md5=ed493fef9fc652c7fa4da4e857d0a94e</t>
  </si>
  <si>
    <t>Rehmus, A., Institute of Geography, University of Bern, Hallerstr. 12, Bern, Switzerland; Bigalke, M., Institute of Geography, University of Bern, Hallerstr. 12, Bern, Switzerland; Boy, J., Institute of Soil Science, Leibniz UniversitÃ¤t Hannover, HerrenhÃ¤user Str. 2, Hannover, Germany; Valarezo, C., DirecciÃ³n General de Investigaciones, Universidad Nacional de Loja, Ciudadela Universitaria Guillermo FalconÃ­, sector La Argelia, Loja, Ecuador; Wilcke, W., Institute of Geography, University of Bern, Hallerstr. 12, Bern, Switzerland, Institute of Geography and Geoecology, Karlsruhe Institute of Technology (KIT), Reinhard-Baumeister-Platz 1, Karlsruhe, Germany</t>
  </si>
  <si>
    <t>Learning analytics tasks as services in smart classrooms</t>
  </si>
  <si>
    <t>Universal Access in the Information Society</t>
  </si>
  <si>
    <t>10.1007/s10209-017-0525-0</t>
  </si>
  <si>
    <t>https://www.scopus.com/inward/record.uri?eid=2-s2.0-85011891513&amp;doi=10.1007%2fs10209-017-0525-0&amp;partnerID=40&amp;md5=633e0d71977ce8c1d0c434d8b6d69474</t>
  </si>
  <si>
    <t>Ayala M., Maldonado J., Paccha E., Riba C.</t>
  </si>
  <si>
    <t>Wind Power Resource Assessment in Complex Terrain: Villonaco Case-study Using Computational Fluid Dynamics Analysis</t>
  </si>
  <si>
    <t>Energy Procedia</t>
  </si>
  <si>
    <t>10.1016/j.egypro.2016.12.127</t>
  </si>
  <si>
    <t>https://www.scopus.com/inward/record.uri?eid=2-s2.0-85015437863&amp;doi=10.1016%2fj.egypro.2016.12.127&amp;partnerID=40&amp;md5=2a8feedfc3d3e395e5e19e17e603a1d5</t>
  </si>
  <si>
    <t>Ayala, M., Instituto de Sostenibilidad, Universidad PolitÃ©cnica de CataluÃ±a, Pl. Eusebi GÃ¼ell 6, Barcelona, Spain; Maldonado, J., Ãrea de la EnergÃ­a, Las Industrias y Los Recursos, Universidad Nacional de Loja, Av Pio Jaramillo, Loja, Ecuador; Paccha, E., Facultad de Ciencias FÃ­sicas y MatemÃ¡ticas, Universidad de Chile, Beauchef 850, Satiago, Chile; Riba, C., Centro de DiseÃ±o de Equipos Industriales, Universidad PolitÃ©cnica de CataluÃ±a, C. Llorens Artigas 4, Barcelona, Spain</t>
  </si>
  <si>
    <t>Torres-CarriÃ³n H., IÃ±iguez-Carchi L., GuamÃ¡n-Quinche R.</t>
  </si>
  <si>
    <t>Processes improvement for software quality assurance based on capability maturity model integration (CMMI-DEV v1.3) for national university of loja</t>
  </si>
  <si>
    <t>XII Jornadas Iberoamericanas de Ingenieria de Software e Ingenieria del Conocimiento 2017, JIISIC 2017 - Held Jointly with the Ecuadorian Conference on Software Engineering, CEIS 2017 and the Conference on Software Engineering Applied to Control and Automation Systems, ISASCA 2017</t>
  </si>
  <si>
    <t>https://www.scopus.com/inward/record.uri?eid=2-s2.0-85032367979&amp;partnerID=40&amp;md5=2077863ab913b1a9d8086a60deb4af83</t>
  </si>
  <si>
    <t>Torres-CarriÃ³n, H., Facultad de EnergÃ­a las Industrias y los Recursos Naturales no Renovables, Ciudadela Universitaria Guillermo FalconÃ­ Espinosa, Universidad Nacional de Loja, La Argelia, Loja, Ecuador; IÃ±iguez-Carchi, L., Facultad de EnergÃ­a las Industrias y los Recursos Naturales no Renovables, Ciudadela Universitaria Guillermo FalconÃ­ Espinosa, Universidad Nacional de Loja, La Argelia, Loja, Ecuador; GuamÃ¡n-Quinche, R., Facultad de EnergÃ­a las Industrias y los Recursos Naturales no Renovables, Ciudadela Universitaria Guillermo FalconÃ­ Espinosa, Universidad Nacional de Loja, La Argelia, Loja, Ecuador</t>
  </si>
  <si>
    <t>Rosales C., Chamba-Ochoa H., ChÃ¡vez R., PesÃ¡ntez M., BenÃ­tez E.</t>
  </si>
  <si>
    <t>Levels as indicators insulin and glucose efficiency productive and reproductive in pospartum cows [Niveles de insulina y glucosa como indicadores de eficiencia reproductiva y productiva en vacas posparto]</t>
  </si>
  <si>
    <t>https://www.scopus.com/inward/record.uri?eid=2-s2.0-85023173424&amp;partnerID=40&amp;md5=0860a989552eba2e9a877174fb075d3f</t>
  </si>
  <si>
    <t>Rosales, C., Universidad Nacional de Loja, Carrera de Medicina Veterinaria y Zootecnia, Ecuador; Chamba-Ochoa, H., Universidad Nacional de Loja, Carrera de Medicina Veterinaria y Zootecnia, Ecuador; ChÃ¡vez, R.; PesÃ¡ntez, M., Universidad Nacional de Loja, Carrera de Medicina Veterinaria y Zootecnia, Ecuador; BenÃ­tez, E., Universidad Nacional de Loja, Carrera de Medicina Veterinaria y Zootecnia, Ecuador</t>
  </si>
  <si>
    <t>Alvarado-LÃ³pez J.R., Correa-Quezada R.F., TituaÃ±a-Castillo M.C.</t>
  </si>
  <si>
    <t>Internal migration and urbanization without efficiency in developing countries: Evidence for Ecuador [MigraciÃ³n interna y urbanizaciÃ³n sin eficiencia en paÃ­ses en desarrollo: Evidencia para Ecuador]</t>
  </si>
  <si>
    <t>Papeles de Poblacion</t>
  </si>
  <si>
    <t>10.22185/24487147.2017.94.033</t>
  </si>
  <si>
    <t>https://www.scopus.com/inward/record.uri?eid=2-s2.0-85040119669&amp;doi=10.22185%2f24487147.2017.94.033&amp;partnerID=40&amp;md5=795de00c401aa4cb53a2896557803b2b</t>
  </si>
  <si>
    <t>Alvarado-LÃ³pez, J.R., Escuela de EconomÃ­a, Universidad Nacional de Loja, Ecuador; Correa-Quezada, R.F., Departamento de EconomÃ­a, Universidad TÃ©cnica Particular de Loja, Ecuador; TituaÃ±a-Castillo, M.C., Departamento de EconomÃ­a, Universidad TÃ©cnica Particular de Loja, Ecuador</t>
  </si>
  <si>
    <t>MazÃ³n M., Romero Ã“., GutiÃ©rrez N.</t>
  </si>
  <si>
    <t>Legal and social concerns for the conservation of ecosystems in Venezuela</t>
  </si>
  <si>
    <t>Venezuela: Social, Economic and Environmental Issues</t>
  </si>
  <si>
    <t>https://www.scopus.com/inward/record.uri?eid=2-s2.0-85030247635&amp;partnerID=40&amp;md5=61c5bd8443a6490c42ce3a92666ab918</t>
  </si>
  <si>
    <t>MazÃ³n, M., Universidad Nacional de Loja, Loja, Ecuador, SENESCYT, Universidad Nacional de Loja, Loja, Ecuador; Romero, Ã“., Universidad Nacional Experimental Sur del Lago JesÃºs MarÃ­a Semprum, Santa BÃ¡rbara del Zulia, Venezuela; GutiÃ©rrez, N., Instituto de Investigaciones para el Desarrollo Forestal, Universidad de Los Andes, MÃ©rida, Venezuela</t>
  </si>
  <si>
    <t>Book Chapter</t>
  </si>
  <si>
    <t>StÄƒnescu F., MÃ¡rquez R., SzÃ©kely P., CogÄƒlniceanu D.</t>
  </si>
  <si>
    <t>The advertisement call of Pristimantis subsigillatus (Anura, Craugastoridae)</t>
  </si>
  <si>
    <t>Acta Herpetologica</t>
  </si>
  <si>
    <t>10.13128/Acta_Herpetol-18731</t>
  </si>
  <si>
    <t>https://www.scopus.com/inward/record.uri?eid=2-s2.0-85021885765&amp;doi=10.13128%2fActa_Herpetol-18731&amp;partnerID=40&amp;md5=c90ed3c92c73ced8a71cea3c8df3deba</t>
  </si>
  <si>
    <t>StÄƒnescu, F., Ovidius University ConstanÅ£a, Faculty of Natural and Agricultural Sciences, Al. UniversitÄƒÅ£ii 1, campus B, ConstanÅ£a, Romania, AsociaciÃ³n Chelonia, Str. PaÈ™cani, nr. 5, BucureÈ™ti, Romania; MÃ¡rquez, R., Fonoteca ZoolÃ³gica, Dept. de Biodiversidad y BiologÃ­a Evolutiva, Museo Nacional de Ciencias Naturales (CSIC), JosÃ© GutiÃ©rrez Abas-cal 2, Madrid, Spain; SzÃ©kely, P., Universidad TÃ©cnica Particular de Loja, Departamento de Ciencias BiolÃ³gicas, San Cayetano Alto, calle Marcelino Champagnat s/n, Loja, Ecuador, AsociaciÃ³n Chelonia, Str. PaÈ™cani, nr. 5, BucureÈ™ti, Romania; CogÄƒlniceanu, D., Ovidius University ConstanÅ£a, Faculty of Natural and Agricultural Sciences, Al. UniversitÄƒÅ£ii 1, campus B, ConstanÅ£a, Romania, AsociaciÃ³n Chelonia, Str. PaÈ™cani, nr. 5, BucureÈ™ti, Romania, Universidad Nacional de Loja, CITIAB, Ciudadela universitaria La Argelia, Loja, Ecuador</t>
  </si>
  <si>
    <t>Maldonado L.B., Arias H.P., Romero F.A., Granda J.C.</t>
  </si>
  <si>
    <t>Intelligent systems applied to the control of a distilling binary column [Sistemas Inteligentes aplicados al control de una Columna de DestilaciÃ³n Binaria]</t>
  </si>
  <si>
    <t>2016 IEEE International Conference on Automatica, ICA-ACCA 2016</t>
  </si>
  <si>
    <t>10.1109/ICA-ACCA.2016.7778497</t>
  </si>
  <si>
    <t>https://www.scopus.com/inward/record.uri?eid=2-s2.0-85010289913&amp;doi=10.1109%2fICA-ACCA.2016.7778497&amp;partnerID=40&amp;md5=17ba58269d447304364bace3cbd853c9</t>
  </si>
  <si>
    <t>Maldonado, L.B., Departamento de ElectromecÃ¡nica, Universidad Nacional de Loja, Ecuador; Arias, H.P., Universidad PolitÃ©cnica Nacional, Quito, Ecuador; Romero, F.A., Departamento de Construcciones, Universidad Nacional de Loja, Ecuador; Granda, J.C., Departamento de Mantenimiento, Universidad Nacional de Loja, Ecuador</t>
  </si>
  <si>
    <t>Soler Y., RamÃ­rez W., Yaguana J., AntÃºnez G., Flores A.</t>
  </si>
  <si>
    <t>Alternativemodels in theservice of teaching and bioethics in Veterinary Medicine [Modelos alternativos al servicio de la enseÃ±anza y la bioÃ©tica en Medicina Veterinaria]</t>
  </si>
  <si>
    <t>https://www.scopus.com/inward/record.uri?eid=2-s2.0-85011831899&amp;partnerID=40&amp;md5=77e5fa8a94324a3b9de799effab33e7d</t>
  </si>
  <si>
    <t>Soler, Y., Departamento de InformÃ¡tica, Facultad de Ciencias InformÃ¡ticas Naturales y Exactas, Universidad de Granma (UDG), Cuba; RamÃ­rez, W., Facultad de Medicina Veterinaria, Universidad de Granma (UDG), Cuba; Yaguana, J., Carrera de Medicina Veterinaria y Zootecnia, Universidad Nacional de Loja, Ecuador; AntÃºnez, G., Departamento de EducaciÃ³n A Distancia y Medios Audiovisuales, Universidad de Granma (UDG), Cuba; Flores, A., Veterinaria.org, MÃ¡laga, Spain</t>
  </si>
  <si>
    <t>Chamba L., Arruarte A., Elorriaga J.</t>
  </si>
  <si>
    <t>Predominant Components of the Trust Models in E-learning Environments</t>
  </si>
  <si>
    <t>IEEE Latin America Transactions</t>
  </si>
  <si>
    <t>10.1109/TLA.2016.7817014</t>
  </si>
  <si>
    <t>https://www.scopus.com/inward/record.uri?eid=2-s2.0-85010200868&amp;doi=10.1109%2fTLA.2016.7817014&amp;partnerID=40&amp;md5=b80057f4971ffd06cbba89421c1f485f</t>
  </si>
  <si>
    <t>Chamba, L., Carrera de IngenierÃ­a en Sistemas, Universidad Nacional de Loja (UNL), Loja, Ecuador; Arruarte, A., Departamento de Lenguajes y Sistemas InformÃ¡ticos, Universidad Del PaÃ­s Vasco (UPV/EHU), Donostia-San SebastiÃ¡n, Spain; Elorriaga, J., Carrera de IngenierÃ­a en Sistemas, Universidad Nacional de Loja (UNL), Loja, Ecuador</t>
  </si>
  <si>
    <t>Eguiguren-Velepucha P.A., Chamba J.A.M., Aguirre Mendoza N.A., Ojeda-Luna T.L., Samaniego-Rojas N.S., Furniss M.J., Howe C., Aguirre Mendoza Z.H.</t>
  </si>
  <si>
    <t>Tropical ecosystems vulnerability to climate change in southern Ecuador</t>
  </si>
  <si>
    <t>Tropical Conservation Science</t>
  </si>
  <si>
    <t>10.1177/1940082916668007</t>
  </si>
  <si>
    <t>https://www.scopus.com/inward/record.uri?eid=2-s2.0-85000866195&amp;doi=10.1177%2f1940082916668007&amp;partnerID=40&amp;md5=1e3fe1a31beabf7869a97f122af1d220</t>
  </si>
  <si>
    <t>Eguiguren-Velepucha, P.A., Universidad Nacional de Loja, Ecuador; Chamba, J.A.M., Universidad Nacional de Loja, Ecuador; Aguirre Mendoza, N.A., Universidad Nacional de Loja, Ecuador; Ojeda-Luna, T.L., Universidad Nacional de Loja, Ecuador; Samaniego-Rojas, N.S., Universidad Nacional de Loja, Ecuador; Furniss, M.J., Humboldt State University, Environmental Engineering Department, United States, United States Forest Service, U.S. Department of Agriculture, United States; Howe, C., United States Forest Service, U.S. Department of Agriculture, United States; Aguirre Mendoza, Z.H., Herbarium Loja â€˜Reinaldo Espinosaâ€™, Universidad Nacional de Loja, Ecuador</t>
  </si>
  <si>
    <t>Vargas J., Landi V., MartÃ­nez A., GÃ³mez M., Camacho M.E., Ãlvarez L.A., Aguirre L., Delgado J.V.</t>
  </si>
  <si>
    <t>Molecular study of the amazonian Macabea cattle history</t>
  </si>
  <si>
    <t>PLoS ONE</t>
  </si>
  <si>
    <t>10.1371/journal.pone.0165398</t>
  </si>
  <si>
    <t>https://www.scopus.com/inward/record.uri?eid=2-s2.0-84992345471&amp;doi=10.1371%2fjournal.pone.0165398&amp;partnerID=40&amp;md5=ac7cf38230558d9c4987eb5eb3e23902</t>
  </si>
  <si>
    <t>Vargas, J., Universidad Nacional AmazÃ³nica, RectorÃ­a. Puyo, Ecuador; Landi, V., Departamento de GenÃ©tica, Universidad de CÃ³rdoba, CÃ³rdoba, Spain, Animal Breeding Consulting S.L., Parque CientÃ­fico TecnolÃ³gico de CÃ³rdoba, Spain; MartÃ­nez, A., Departamento de GenÃ©tica, Universidad de CÃ³rdoba, CÃ³rdoba, Spain, Animal Breeding Consulting S.L., Parque CientÃ­fico TecnolÃ³gico de CÃ³rdoba, Spain; GÃ³mez, M., Departamento de GenÃ©tica, Universidad de CÃ³rdoba, CÃ³rdoba, Spain, Animal Breeding Consulting S.L., Parque CientÃ­fico TecnolÃ³gico de CÃ³rdoba, Spain; Camacho, M.E., Instituto de InvestigaciÃ³n y FormaciÃ³n Agraria y Pesquera (IFAPA), Alameda del Obispo, CÃ³rdoba, Spain; Ãlvarez, L.A., Universidad Nacional de Colombia - Sede Palmira, Palmira, Colombia; Aguirre, L., Universidad Nacional de Loja, Loja, Ecuador; Delgado, J.V., Departamento de GenÃ©tica, Universidad de CÃ³rdoba, CÃ³rdoba, Spain</t>
  </si>
  <si>
    <t>SzÃ©kely P., Armijos-Ojeda D., OrdÃ³Ã±ez-Delgado L., SzÃ©kely D., Cogalniceanu D.</t>
  </si>
  <si>
    <t>Amphibia, anura, bufonidae, Rhaebo ecuadorensis mueses-cisneros, cisneros-heredia &amp; McDiarmid, 2012, and anura, hylidae, Phyllomedusa tarsius (cope, 1868): Range extensions and first records for Zamora-Chinchipe province, Ecuador</t>
  </si>
  <si>
    <t>10.15560/12.5.1966</t>
  </si>
  <si>
    <t>https://www.scopus.com/inward/record.uri?eid=2-s2.0-84988915515&amp;doi=10.15560%2f12.5.1966&amp;partnerID=40&amp;md5=e51e74eefa70350702d0773e654e36f7</t>
  </si>
  <si>
    <t>SzÃ©kely, P., Ovidius University Constanta, Faculty of Natural and Agricultural Sciences, Aleea Universitatii, Nr. 1, corp B, Constanta, Romania, Universidad TÃ©cnica Particular de Loja, Departamento de Ciencias Naturales, San Cayetano Alto, calle Marcelino Champagnat s/n, Loja, Ecuador; Armijos-Ojeda, D., Universidad TÃ©cnica Particular de Loja, Departamento de Ciencias Naturales, San Cayetano Alto, calle Marcelino Champagnat s/n, Loja, Ecuador; OrdÃ³Ã±ez-Delgado, L., Universidad TÃ©cnica Particular de Loja, Departamento de Ciencias Naturales, San Cayetano Alto, calle Marcelino Champagnat s/n, Loja, Ecuador; SzÃ©kely, D., Ovidius University Constanta, Faculty of Natural and Agricultural Sciences, Aleea Universitatii, Nr. 1, corp B, Constanta, Romania, Laboratory of Fish and Amphibian Ethology, Behavioural Biology Unit, University of LiÃ¨ge, 22 Quai van Beneden, LiÃ¨ge, Belgium; Cogalniceanu, D., Ovidius University Constanta, Faculty of Natural and Agricultural Sciences, Aleea Universitatii, Nr. 1, corp B, Constanta, Romania, Universidad Nacional de Loja, CITIAB, Ciudadela Universitaria, La Argelia, Loja, Ecuador</t>
  </si>
  <si>
    <t>Bordera S., MazÃ³n M., SÃ¤Ã¤ksjÃ¤rvi I.E.</t>
  </si>
  <si>
    <t>The Neotropical species of Atractodes (Hymenoptera, Ichneumonidae, Cryptinae), II: The A. Pleuripunctatus species-group</t>
  </si>
  <si>
    <t>Zootaxa</t>
  </si>
  <si>
    <t>10.11646/zootaxa.4161.3.11</t>
  </si>
  <si>
    <t>https://www.scopus.com/inward/record.uri?eid=2-s2.0-84985994970&amp;doi=10.11646%2fzootaxa.4161.3.11&amp;partnerID=40&amp;md5=2039eeee1bd0b3de9414e745ab9aa86e</t>
  </si>
  <si>
    <t>Bordera, S., Departamento de Ciencias Ambientales y Recursos Naturales, Instituto de InvestigaciÃ³n de Biodiversidad, CIBIO (Centro Iberoamericano de Biodiversidad), Universidad de Alicante, Apdo. Corr. 99, Alicante, Spain; MazÃ³n, M., Departamento de Ciencias Ambientales y Recursos Naturales, Instituto de InvestigaciÃ³n de Biodiversidad, CIBIO (Centro Iberoamericano de Biodiversidad), Universidad de Alicante, Apdo. Corr. 99, Alicante, Spain, Biodiversity and Ecosystem Services Research Program, Universidad Nacional de Loja, Ciudadela Universitaria, sector La Argelia, Loja, Ecuador; SÃ¤Ã¤ksjÃ¤rvi, I.E., Zoological Museum, Department of Biology, University of Turku, Finland</t>
  </si>
  <si>
    <t>Lattke J.E., VÃ©lez M., Aguirre N.</t>
  </si>
  <si>
    <t>Survey of ants in dry forests of southwestern Ecuador (Hymenoptera: Formicidae)</t>
  </si>
  <si>
    <t>Sociobiology</t>
  </si>
  <si>
    <t>10.13102/sociobiology.v63i3.1044</t>
  </si>
  <si>
    <t>https://www.scopus.com/inward/record.uri?eid=2-s2.0-84992499972&amp;doi=10.13102%2fsociobiology.v63i3.1044&amp;partnerID=40&amp;md5=f4cd44bf0ed40ff5bf788851974c9e0b</t>
  </si>
  <si>
    <t>Lattke, J.E., Universidade Federal do ParanÃ¡, Departamento de Zoologia, Caixa Postal 19020, Curitba-PR, Brazil; VÃ©lez, M., Universidad Nacional de Loja, Loja, Ecuador; Aguirre, N., Universidad Nacional de Loja, Loja, Ecuador</t>
  </si>
  <si>
    <t>Moens M.A., ValkiÅ«nas G., Paca A., Bonaccorso E., Aguirre N., PÃ©rez-Tris J.</t>
  </si>
  <si>
    <t>Parasite specialization in a unique habitat: hummingbirds as reservoirs of generalist blood parasites of Andean birds</t>
  </si>
  <si>
    <t>The Journal of animal ecology</t>
  </si>
  <si>
    <t>10.1111/1365-2656.12550</t>
  </si>
  <si>
    <t>https://www.scopus.com/inward/record.uri?eid=2-s2.0-85027922404&amp;doi=10.1111%2f1365-2656.12550&amp;partnerID=40&amp;md5=5c81d30186653b763f14c0c2d45e13de</t>
  </si>
  <si>
    <t>Moens, M.A., Departamento de ZoologÃ­a y AntropologÃ­a FÃ­sica, Universidad Complutense de Madrid, Calle JosÃ© Antonio Novais 12, 28040, Madrid, Spain; ValkiÅ«nas, G., Nature Research Centre, Akademijos 2, LT 08412, Vilnius, Lithuania; Paca, A., Centro de InvestigaciÃ³n de la Biodiversidad y Cambio ClimÃ¡tico (BioCamb), Universidad TecnolÃ³gica IndoamÃ©rica, Machala y Sabanilla, Cotocollao, Quito, Ecuador; Bonaccorso, E., Centro de InvestigaciÃ³n de la Biodiversidad y Cambio ClimÃ¡tico (BioCamb), Universidad TecnolÃ³gica IndoamÃ©rica, Machala y Sabanilla, Cotocollao, Quito, Ecuador; Aguirre, N., Biodiversity, Forests and Ecosystem Services Research Program, Universidad Nacional de Loja, Ciudadela Guillermo Falconi Espinoza, Casilla 11-01-24, Loja, Ecuador; PÃ©rez-Tris, J., Departamento de ZoologÃ­a y AntropologÃ­a FÃ­sica, Universidad Complutense de Madrid, Calle JosÃ© Antonio Novais 12, 28040, Madrid, Spain</t>
  </si>
  <si>
    <t>Spannl S., Volland F., Pucha D., Peters T., Cueva E., BrÃƒÂ¤uning A.</t>
  </si>
  <si>
    <t>Climate variability, tree increment patterns and ENSO-related carbon sequestration reduction of the tropical dry forest species Loxopterygium huasango of Southern Ecuador</t>
  </si>
  <si>
    <t>Trees - Structure and Function</t>
  </si>
  <si>
    <t>10.1007/s00468-016-1362-0</t>
  </si>
  <si>
    <t>https://www.scopus.com/inward/record.uri?eid=2-s2.0-84958765667&amp;doi=10.1007%2fs00468-016-1362-0&amp;partnerID=40&amp;md5=53be1c5bf68ba10dccc27924026aa64a</t>
  </si>
  <si>
    <t>Spannl, S., Institute of Geography, Friedrich-Alexander-University of Erlangen-Nuremberg, Wetterkreuz 15, Erlangen, Germany; Volland, F., Institute of Geography, Friedrich-Alexander-University of Erlangen-Nuremberg, Wetterkreuz 15, Erlangen, Germany; Pucha, D., Institute of Geography, Friedrich-Alexander-University of Erlangen-Nuremberg, Wetterkreuz 15, Erlangen, Germany, Carrera de IngenierÃƒÂ­a Forestal, Ciudadela Universitaria Guillermo FalconÃƒÂ­ Espinosa â€œLa Argeliaâ€, Universidad Nacional de Loja, Loja, Ecuador; Peters, T., Institute of Geography, Friedrich-Alexander-University of Erlangen-Nuremberg, Wetterkreuz 15, Erlangen, Germany; Cueva, E., Naturaleza y Cultura Internacional, Av. PÃƒÂ­o Jaramillo A. y Venezuela, Loja, Ecuador; BrÃƒÂ¤uning, A., Institute of Geography, Friedrich-Alexander-University of Erlangen-Nuremberg, Wetterkreuz 15, Erlangen, Germany</t>
  </si>
  <si>
    <t>GonzÃ¡lez-Merizalde M.V., Menezes-Filho J.A., Cruz-Erazo C.T., Bermeo-Flores S.A., SÃ¡nchez-Castillo M.O., HernÃ¡ndez-Bonilla D., Mora A.</t>
  </si>
  <si>
    <t>Manganese and Mercury Levels in Water, Sediments, and Children Living Near Gold-Mining Areas of the Nangaritza River Basin, Ecuadorian Amazon</t>
  </si>
  <si>
    <t>Archives of Environmental Contamination and Toxicology</t>
  </si>
  <si>
    <t>10.1007/s00244-016-0285-5</t>
  </si>
  <si>
    <t>https://www.scopus.com/inward/record.uri?eid=2-s2.0-84966694999&amp;doi=10.1007%2fs00244-016-0285-5&amp;partnerID=40&amp;md5=014aaf521c934f6cf77f4062756f942c</t>
  </si>
  <si>
    <t>GonzÃ¡lez-Merizalde, M.V., DirecciÃ³n de InvestigaciÃ³n, Universidad Nacional de Loja, La Argelia, Loja, Ecuador; Menezes-Filho, J.A., Laboratory of Toxicology, College of Pharmacy, Federal University of Bahia, Salvador, Bahia, Brazil; Cruz-Erazo, C.T., Laboratorio de AnÃ¡lisis QuÃ­mico, Universidad Nacional de Loja, La Argelia, Loja, Ecuador; Bermeo-Flores, S.A., DirecciÃ³n de InvestigaciÃ³n, Universidad Nacional de Loja, La Argelia, Loja, Ecuador; SÃ¡nchez-Castillo, M.O., DirecciÃ³n de InvestigaciÃ³n, Universidad Nacional de Loja, La Argelia, Loja, Ecuador; HernÃ¡ndez-Bonilla, D., National Institute of Public Health, Mexico City, Mexico; Mora, A., Investigador Prometeo, Universidad Nacional de Loja, La Argelia, Loja, Ecuador</t>
  </si>
  <si>
    <t>Vivanco L.J.O., Daniela Calva Cabrera K., Espinosa M.M.</t>
  </si>
  <si>
    <t>Treatment of health information in digital platforms Ecuador [Tratamiento de InformaciÃ³n en Salud en Plataformas Digitales de Ecuador]</t>
  </si>
  <si>
    <t>Iberian Conference on Information Systems and Technologies, CISTI</t>
  </si>
  <si>
    <t>10.1109/CISTI.2016.7521537</t>
  </si>
  <si>
    <t>https://www.scopus.com/inward/record.uri?eid=2-s2.0-84982142276&amp;doi=10.1109%2fCISTI.2016.7521537&amp;partnerID=40&amp;md5=e9cad2d7660621f158f15c89712fc50e</t>
  </si>
  <si>
    <t>Vivanco, L.J.O., Departamento de ComunicaciÃ³n Social, Universidad Nacional de Loja, Loja, Ecuador; Daniela Calva Cabrera, K., Departamento de ComunicaciÃ³n Social, Universidad Nacional de Loja, Loja, Ecuador; Espinosa, M.M., Departamento de ComunicaciÃ³n Social, Universidad Nacional de Loja, Loja, Ecuador</t>
  </si>
  <si>
    <t>Calderon-Cordova C., Jaramillo A., Tinoco C., Quinones M.</t>
  </si>
  <si>
    <t>Design and implementation of an architecture and methodology applied to remote monitoring of weather variables [DiseÃ±o e implementaciÃ³n de una arquitectura y metodologÃ­a aplicadas al monitoreo remoto de variables meteorolÃ³gicas]</t>
  </si>
  <si>
    <t>10.1109/CISTI.2016.7521465</t>
  </si>
  <si>
    <t>https://www.scopus.com/inward/record.uri?eid=2-s2.0-84982182418&amp;doi=10.1109%2fCISTI.2016.7521465&amp;partnerID=40&amp;md5=d317866084deea6eee194533d6b669c7</t>
  </si>
  <si>
    <t>Calderon-Cordova, C., Universidad TÃ©cnica Particular de Loja, Departamento de Ciencias de la ComputaciÃ³n y ElectrÃ³nica, Universidad Nacional de Loja, Ãrea de EnergÃ­a, Loja, Ecuador; Jaramillo, A., Universidad TÃ©cnica Particular de Loja, Departamento de Ciencias de la ComputaciÃ³n y ElectrÃ³nica, Universidad Nacional de Loja, Ãrea de EnergÃ­a, Loja, Ecuador; Tinoco, C., Universidad TÃ©cnica Particular de Loja, Departamento de Ciencias de la ComputaciÃ³n y ElectrÃ³nica, Universidad Nacional de Loja, Ãrea de EnergÃ­a, Loja, Ecuador; Quinones, M., Universidad TÃ©cnica Particular de Loja, Departamento de Ciencias de la ComputaciÃ³n y ElectrÃ³nica, Universidad Nacional de Loja, Ãrea de EnergÃ­a, Loja, Ecuador</t>
  </si>
  <si>
    <t>Calderon-Cordova C., Quichimbo L., Reyes F.</t>
  </si>
  <si>
    <t>Development of hardware architecture applied to real-Time monitoring in drinking water distribution system of the Loja city [Desarrollo de la arquitectura hardware aplicada al monitoreo en tiempo real del Sistema de DistribuciÃ³n de Agua Potable de la ciudad de Loja]</t>
  </si>
  <si>
    <t>10.1109/CISTI.2016.7521499</t>
  </si>
  <si>
    <t>https://www.scopus.com/inward/record.uri?eid=2-s2.0-84982144423&amp;doi=10.1109%2fCISTI.2016.7521499&amp;partnerID=40&amp;md5=4993550010506d815944d4aa5166da78</t>
  </si>
  <si>
    <t>Calderon-Cordova, C., Universidad TÃ©cnica Particular de Loja, Departamento de Ciencias de la ComputaciÃ³n y ElectrÃ³nica, Universidad Nacional de Loja, Ãrea de EnergÃ­a, Loja, Ecuador; Quichimbo, L., Universidad TÃ©cnica Particular de Loja, Departamento de Ciencias de la ComputaciÃ³n y ElectrÃ³nica, Universidad Nacional de Loja, Ãrea de EnergÃ­a, Loja, Ecuador; Reyes, F., Universidad TÃ©cnica Particular de Loja, Departamento de Ciencias de la ComputaciÃ³n y ElectrÃ³nica, Universidad Nacional de Loja, Ãrea de EnergÃ­a, Loja, Ecuador</t>
  </si>
  <si>
    <t>Larrea M.I.P., Daniela Calva Cabrera K.</t>
  </si>
  <si>
    <t>When university quality counts: The law of communication and training of social communicators in Ecuador [CuÃ¡ndo la calidad universitaria cuenta:La Ley de ComunicaciÃ³n y la formaciÃ³n de Comunicadores Sociales en Ecuador]</t>
  </si>
  <si>
    <t>10.1109/CISTI.2016.7521582</t>
  </si>
  <si>
    <t>https://www.scopus.com/inward/record.uri?eid=2-s2.0-84982108544&amp;doi=10.1109%2fCISTI.2016.7521582&amp;partnerID=40&amp;md5=56db2ba558d945807932431243bb7266</t>
  </si>
  <si>
    <t>Larrea, M.I.P., Departamento de Ciencias de la ComunicaciÃ³n, Universidad TÃ©cnica Particular de Loja, Loja, Ecuador; Daniela Calva Cabrera, K., Facultad de Ciencias de la ComunicaciÃ³n, Universidad Nacional de Loja, Loja, Ecuador</t>
  </si>
  <si>
    <t>Ruiz-San-Miguel F.-J., Hinojosa-Becerra M., Marin-Gutierrez I.</t>
  </si>
  <si>
    <t>Teaching with videos on YouTube: Case study of the subject technical and editing still image [La docencia con videos en YouTube: Caso prÃ¡ctico de la asignatura de TÃ©cnica y EdiciÃ³n de la Imagen Fija]</t>
  </si>
  <si>
    <t>10.1109/CISTI.2016.7521384</t>
  </si>
  <si>
    <t>https://www.scopus.com/inward/record.uri?eid=2-s2.0-84982162416&amp;doi=10.1109%2fCISTI.2016.7521384&amp;partnerID=40&amp;md5=c7b84c3a5830069d886619a27c8827aa</t>
  </si>
  <si>
    <t>Ruiz-San-Miguel, F.-J., Departamento de ComunicaciÃ³n Audiovisual y Publicidad, Universidad de MÃ¡laga, MÃ¡laga, Spain; Hinojosa-Becerra, M., Departamento de ComunicaciÃ³n Social, Universidad Nacional de Loja, Loja, Ecuador; Marin-Gutierrez, I., Departamento de ComunicaciÃ³n Social, Universidad Nacional de Loja, Loja, Ecuador</t>
  </si>
  <si>
    <t>Valencia C.E.R., Becerra M.H., Gutierrez I.M.</t>
  </si>
  <si>
    <t>One way to democratize access to information. Analysis of representative cases [Una forma de democratizaciÃ³n del acceso hacia la informaciÃ³n. AnÃ¡lisis de casos representativos.]</t>
  </si>
  <si>
    <t>10.1109/CISTI.2016.7521544</t>
  </si>
  <si>
    <t>https://www.scopus.com/inward/record.uri?eid=2-s2.0-84982175201&amp;doi=10.1109%2fCISTI.2016.7521544&amp;partnerID=40&amp;md5=67b01d27f3be20e6a24657508e0a053d</t>
  </si>
  <si>
    <t>Valencia, C.E.R., Universidad Nacional de Loja, Departamento de ComunicaciÃ³n Social, Loja, Ecuador; Becerra, M.H., Universidad Nacional de Loja, Departamento de ComunicaciÃ³n Social, Loja, Ecuador; Gutierrez, I.M., Universidad TÃ©cnica Particular de Loja, Departamento de ComunicaciÃ³n Social, Loja, Ecuador</t>
  </si>
  <si>
    <t>Gomez A.H.F., Guaman B.F.O., Benitez J., Galarza L.-R.J., Hernandez Del Salto V., Guerrero D.S., Torres G.G.</t>
  </si>
  <si>
    <t>Semantic analysis of judicial sentences based on text polarity</t>
  </si>
  <si>
    <t>10.1109/CISTI.2016.7521564</t>
  </si>
  <si>
    <t>https://www.scopus.com/inward/record.uri?eid=2-s2.0-84982118692&amp;doi=10.1109%2fCISTI.2016.7521564&amp;partnerID=40&amp;md5=6f343cbc2ad6ea9ce299001a00a4b697</t>
  </si>
  <si>
    <t>The Neotropical species of Atractodes (Hymenoptera, Ichneumonidae, Cryptinae), I: The A. Propodeator and A. Altoandinus species-groups</t>
  </si>
  <si>
    <t>10.11646/zootaxa.4137.1.8</t>
  </si>
  <si>
    <t>https://www.scopus.com/inward/record.uri?eid=2-s2.0-84978997389&amp;doi=10.11646%2fzootaxa.4137.1.8&amp;partnerID=40&amp;md5=f8548719dc9de4376f1e5d67c38da070</t>
  </si>
  <si>
    <t>MazÃ³n M., GutiÃ©rrez N.</t>
  </si>
  <si>
    <t>Past and present of ecological restoration in the Venezuelan context [Pasado y presente de la restauraciÃ³n ecolÃ³gica en el contexto Venezolano]</t>
  </si>
  <si>
    <t>Interciencia</t>
  </si>
  <si>
    <t>https://www.scopus.com/inward/record.uri?eid=2-s2.0-84990854012&amp;partnerID=40&amp;md5=8b981edd21915c0841310c40a05e8a2f</t>
  </si>
  <si>
    <t>MazÃ³n, M., Programa de InvestigaciÃ³n en Biodiversidad y Servicios EcosistÃ©micos, Universidad Nacional de Loja (UNL), sector La Argelia, Loja, Ecuador; GutiÃ©rrez, N., Universidad Albert Ludwigs, Germany, ULA, MÃ©rida, Venezuela</t>
  </si>
  <si>
    <t>MazÃ³n M., Bordera S.</t>
  </si>
  <si>
    <t>Description of the First Species of Trieces (Hymenoptera: Ichneumonidae) with Tyloids in the Male Antennae and New Records of Neotropical Species</t>
  </si>
  <si>
    <t>Neotropical Entomology</t>
  </si>
  <si>
    <t>10.1007/s13744-016-0381-2</t>
  </si>
  <si>
    <t>https://www.scopus.com/inward/record.uri?eid=2-s2.0-84969581124&amp;doi=10.1007%2fs13744-016-0381-2&amp;partnerID=40&amp;md5=5275ee26b05260231ef0699ad6789b40</t>
  </si>
  <si>
    <t>MazÃ³n, M., Biodiversity and Ecosystem Services Research Program, Univ Nacional de Loja, Ciudadela Univ, Sector La Argelia, Loja, Ecuador, Depto de Ciencias Ambientales y Recursos Naturales/Instituto de InvestigaciÃ³n de Biodiversidad CIBIO, Univ de Alicante, Alicante, Spain; Bordera, S., Depto de Ciencias Ambientales y Recursos Naturales/Instituto de InvestigaciÃ³n de Biodiversidad CIBIO, Univ de Alicante, Alicante, Spain</t>
  </si>
  <si>
    <t>1519566X</t>
  </si>
  <si>
    <t>SzÃ©kely P., SzÃ©kely D., Armijos-Ojeda D., Jara-Guerrero A., CogÇlniceanu D.</t>
  </si>
  <si>
    <t>Amphibians from a tropical dry forest: Arenillas Ecological Reserve, Ecuador [Anfibios de un bosque seco tropical: Reserva EcolÃ³gica Arenillas, Ecuador]</t>
  </si>
  <si>
    <t>Ecosistemas</t>
  </si>
  <si>
    <t>10.7818/ECOS.2016.25-2.04</t>
  </si>
  <si>
    <t>https://www.scopus.com/inward/record.uri?eid=2-s2.0-84991329295&amp;doi=10.7818%2fECOS.2016.25-2.04&amp;partnerID=40&amp;md5=c4a2886fe0dc73942c511e420d7ca817</t>
  </si>
  <si>
    <t>SzÃ©kely, P., Ovidius University ConstanÅ£a, Faculty of Natural and Agricultural Sciences, Aleea UniversitÇÅ£II, nr. 1, corp B, ConstanÅ£a, Romania, Universidad TÃ©cnica Particular de Loja, SecciÃ³n de EcologÃ­a y SistemÃ¡tica, Departamento de Ciencias Naturales, San Cayetano Alto Calle Marcelino Champagnat s/n, Loja, Ecuador; SzÃ©kely, D., Ovidius University ConstanÅ£a, Faculty of Natural and Agricultural Sciences, Aleea UniversitÇÅ£II, nr. 1, corp B, ConstanÅ£a, Romania, Laboratory of Fish and Amphibian Ethology, Behavioural Biology Unit, University of LiÃ¨ge, 22 Quai van Beneden, LiÃ¨ge, Belgium; Armijos-Ojeda, D., Universidad TÃ©cnica Particular de Loja, SecciÃ³n de EcologÃ­a y SistemÃ¡tica, Departamento de Ciencias Naturales, San Cayetano Alto Calle Marcelino Champagnat s/n, Loja, Ecuador; Jara-Guerrero, A., Universidad TÃ©cnica Particular de Loja, SecciÃ³n de EcologÃ­a y SistemÃ¡tica, Departamento de Ciencias Naturales, San Cayetano Alto Calle Marcelino Champagnat s/n, Loja, Ecuador; CogÇlniceanu, D., Universidad Nacional de Loja, CITIAB, Ciudadela Universitaria, La Argelia, Loja, Ecuador</t>
  </si>
  <si>
    <t>Wagner F.H., HÃ©rault B., Bonal D., Stahl C., Anderson L.O., Baker T.R., Sebastian Becker G., Beeckman H., Boanerges Souza D., Cesar Botosso P., Bowman D.M.J.S., BrÃ¤uning A., Brede B., Irving Brown F., Julio Camarero J., Camargo P.B., Cardoso F.C.G., Carvalho F.A., Castro W., Koloski Chagas R., Chave J., Chidumayo E.N., Clark D.A., Regina Capellotto Costa F., Couralet C., Henrique Da Silva Mauricio P., Dalitz H., Resende De Castro V., Milani J.E.D.F., Consuelo De Oliveira E., De Souza Arruda L., Devineau J.L., Drew D.M., DÃ¼nisch O., Durigan G., Elifuraha E., Fedele M., Ferreira Fedele L., Figueiredo Filho A., Finger C.A.G., CÃ©sar Franco A., Jnior L.F., GalvÃ£o F., Gebrekirstos A., Gliniars R., MaurÃ­cio Lima De Alencastro GraÃ§a P., Griffiths A.D., Grogan J., Guan K., Homeier J., Raquel Kanieski M., Khoon Kho L., Koenig J., Valerio Kohler S., Krepkowski J., Lemos-Filho J.P., Lieberman D., Eugene Lieberman M., Sergio Lisi C., Longhi Santos T., Ayala J.L.L., Eijji Maeda E., Malhi Y., Maria V.R.B., Marques M.C.M., Marques R., Maza Chamba H., Mbwambo L., Liana Lisboa MelgaÃ§o K., Angela Mendivelso H., Murphy B.P., O'Brien J.J., F. Oberbauer S., Okada N., Plissier R., Prior L.D., Alejandro Roig F., Ross M., Rodrigo Rossatto D., Rossi V., Rowland L., Rutishauser E., Santana H., Schulze M., Selhorst D., Rodrigues Silva W., Silveira M., Spannl S., Swaine M.D., Toledo J.J., Miranda Toledo M., Toledo M., Toma T., Tomazello Filho M., Ignacio Valdez HernÃ¡ndez J., Verbesselt J., Aparecida Vieira S., Vincent G., Volkmer De Castilho C., Volland F., Worbes M., Lea Bolzan Zanon M., AragÃ£o L.E.O.C.</t>
  </si>
  <si>
    <t>Climate seasonality limits leaf carbon assimilation and wood productivity in tropical forests</t>
  </si>
  <si>
    <t>Biogeosciences</t>
  </si>
  <si>
    <t>10.5194/bg-13-2537-2016</t>
  </si>
  <si>
    <t>https://www.scopus.com/inward/record.uri?eid=2-s2.0-84966292109&amp;doi=10.5194%2fbg-13-2537-2016&amp;partnerID=40&amp;md5=6ee34965f5808cc38c57647c61312a07</t>
  </si>
  <si>
    <t>Wagner, F.H., Remote Sensing Division, National Institute for Space Research - INPE, SÃ£o JosÃ© Dos Campos, SP, Brazil; HÃ©rault, B., CIRAD, UMR Ecologie des ForÃªts de Guyane, Kourou, France; Bonal, D., INRA, UMR EEF 1137, Champenoux, France; Stahl, C., INRA, UMR Ecologie des ForÃªts de Guyane, Kourou, France, Department of Biology, University of Antwerp, Wilrijk, Belgium; Anderson, L.O., National Center for Monitoring and Early Warning of Natural Disasters - CEMADEN, SÃ£o JosÃ© Dos Campos, SP, Brazil; Baker, T.R., School of Geography, University of Leeds, Leeds, United Kingdom; Sebastian Becker, G., Institute of Botany, University of Hohenheim, Stuttgart, Germany; Beeckman, H., Laboratory for Wood Biology and Xylarium, Royal Museum for Central Africa, Tervuren, Belgium; Boanerges Souza, D., Programa de PÃ³s-graduaÃ§Ã£o em CiÃªncias de Florestas Tropicais, Instituto Nacional de Pesquisas da AmazÃ´nia, Manaus,AM, Brazil; Cesar Botosso, P., Embrapa Florestas, Brazilian Agricultural Research Corporation, Colombo, PR, Brazil; Bowman, D.M.J.S., School of Biological Sciences, University of Tasmania, Hobart, Tasmania, Australia; BrÃ¤uning, A., Institute of Geography, University of Erlangen-Nuremberg, Erlangen, Germany; Brede, B., Laboratory of Geo-information Science and Remote Sensing, Wageningen University, Wageningen, Netherlands; Irving Brown, F., Centro de CiÃªncias BiolÃ³gicas e da Natureza, LaboratÃ³io de BotÃ¢nica e Ecologia Vegetal, Universidade Federal Do Acre, Rio Branco, AC, Brazil; Julio Camarero, J., Instituto Pirenaico de Ecologia, Consejo Superior de Investigaciones Cientificas (IPE-CSIC), Zaragoza, Spain, Instituto Boliviano de Investigacion Forestal (IBIF), Santa Cruz de la Sierra, Bolivia; Camargo, P.B., Centro de Energia Nuclear Na Agricultura, LaboratÃ³io de Ecologia IsotÃ³pica, Universidade de SÃƒo Paulo, Piracicaba, SP, Brazil; Cardoso, F.C.G., Departamento de BotÃ¢nica, Universidade Federal Do ParanÃ¡, Curitiba, PR, Brazil; Carvalho, F.A., Departamento de BotÃ¢nica, Universidade Federal de Juiz de Fora (UFJF), Juiz de Fora, MG, Brazil; Castro, W., Programa de PÃ³s-GraduaÃ§Ã£o Ecologia e Manejo de Recursos Naturais, Universidade Federal Do Acre, Rio Branco, AC, Brazil; Koloski Chagas, R., Departamento de Ecologia Do Instituto de BiociÃªncias, Universidade de SÃ£o Paulo (USP), SÃ£o Paulo, SP, Brazil; Chave, J., UMR 5174 Laboratoire Evolution et DiversitÃ©Biologique, CNRS and UniversitÃ©Paul Sabatier, Toulouse, France; Chidumayo, E.N., Biological Sciences Department, University of Zambia, Lusaka Box, Zambia; Clark, D.A., Department of Biology, University of Missouri-St. Louis, Saint Louis, MO, United States; Regina Capellotto Costa, F., CoordenaÃ§Ã£o de Pesquisas em Biodiversidade, Instituto Nacional de Pesquisas da AmazÃ´nia, Manaus, AM, Brazil; Couralet, C., Laboratory for Wood Biology and Xylarium, Royal Museum for Central Africa, Tervuren, Belgium; Henrique Da Silva Mauricio, P., Centro de CiÃªncias BiolÃ³gicas e da Natureza, LaboratÃ³io de BotÃ¢nica e Ecologia Vegetal, Universidade Federal Do Acre, Rio Branco, AC, Brazil; Dalitz, H., Institute of Botany, University of Hohenheim, Stuttgart, Germany; Resende De Castro, V., Departamento de Engenharia Florestal, Universidade Federal de ViÃ§osa (UFV), ViÃ§osa, MG, Brazil; Milani, J.E.D.F., Departamento de Engenharia Florestal, Universidade Federal Do ParanÃ¡, Curitiba, PR, Brazil; Consuelo De Oliveira, E., Centro de CiÃªcias BiolÃ³gicas e da Natureza, LaboratÃ³rio de BotÃ¢nica e Ecologia Vegetal, Universidade Federal Do Acre, Rio Branco AC, Brazil; De Souza Arruda, L., Prefeitura Municipal de Rio Branco, Rio Branco, AC, Brazil; Devineau, J.L., DÃ©partement Hommes, Natures, SociÃ©tÃ©s, Centre National de la Recherche Scientifique (CNRS) et, UMR 208 Patrimoines Locaux et Gouvernance, Cedex 05, Paris, France; Drew, D.M., Dept. Forest and Wood Science, University of Stellenbosch, Stellenbosch, South Africa; DÃ¼nisch, O., Meisterschule Ebern fÃ¼r das Schreinerhandwerk, Ebern, Germany; Durigan, G., Floresta Estadual de Assis, Assis, SP, Brazil; Elifuraha, E., Tanzania Forestry Research Institute (TAFORI), P.O. Box, Dodoma, Tanzania; Fedele, M., Departamento de CiÃªncias Florestais, Universidade de SÃ£o Paulo, Escola Superior de Agricultura Luiz de Queiroz, Piracicaba, SP, Brazil; Ferreira Fedele, L., Departamento de CiÃªncias Florestais, Universidade de SÃ£o Paulo, Escola Superior de Agricultura Luiz de Queiroz, Piracicaba, SP, Brazil; Figueiredo Filho, A., Departamento de Engenharia Florestal - DEF, Universidade Estadual Do Centro-Oeste, Irati,PR, Brazil; Finger, C.A.G., Departamento de CiÃªncias Florestais, Centro de CiÃªncias Rurais, Universidade Federal de Santa Maria, Santa Maria, RS, Brazil; CÃ©sar Franco, A., Departamento de BotÃ¢nica, LaboratÃ³rio de Fisiologia Vegeta, Universidade de BrasÃ­lia, Instituto de CiÃªncias BiolÃ³gicas, BrasÃ­lia, DF, Brazil; Jnior, L.F., Programa de PÃ³s-GraduaÃ§Ã£o Ecologia e Manejo de Recursos Naturais, Universidade Federal Do Acre, Rio Branco, AC, Brazil; GalvÃ£o, F., Departamento de Engenharia Florestal, Universidade Federal Do ParanÃ¡, Curitiba, PR, Brazil; Gebrekirstos, A., World Agroforestry Centre (ICRAF), P.O. Box, Nairobi, Kenya; Gliniars, R., Institute of Botany, University of Hohenheim, Stuttgart, Germany; MaurÃ­cio Lima De Alencastro GraÃ§a, P., CoordenaÃ§Ã£o de Pesquisa em Ecologia, Instituto Nacional de Pesquisas da AmazÃ´nia, C.P. 478, Manaus, AM, Brazil; Griffiths, A.D., Departement of Land Resource Management, Northern Territory Government, Palmerston, NT, Australia, Research Institute for Environment and Livelihoods, Charles Darwin University, Darwin, NT, Australia; Grogan, J., Department of Biological Sciences, Mount Holyoke College, South Hadley, MA, United States; Guan, K., Department of Earth System Science, Stanford University, Stanford, CA, United States, Department of Natural Resources and Environmental Sciences, University of Illinois at Urbana Champaign, Champaign, United States; Homeier, J., Department of Plant Ecology, Albrecht von Haller Institute of Plant Sciences, University of GÃ¶ttingen, GÃ¶ttingen, Germany; Raquel Kanieski, M., Departamento de Engenharia Florestal, Universidade Do Estado de Santa Catarina - UDESC, Lages, SC, Brazil; Khoon Kho, L., Tropical Peat Research Institute, Biological Research Division, Malaysian Palm Oil Board, Selangor, Malaysia; Koenig, J., Research Institute for Environment and Livelihoods, Charles Darwin University, Darwin, NT, Australia; Valerio Kohler, S., Departamento de Engenharia Florestal - DEF, Universidade Estadual Do Centro-Oeste, Irati,PR, Brazil; Krepkowski, J., Institute of Geography, University of Erlangen-Nuremberg, Erlangen, Germany; Lemos-Filho, J.P., Departamento de BotÃ¢nica, Instituto de CiÃªncias Biologicas, Universidade Federal de Minas Gerais, Belo Horizonte, MG, Brazil; Lieberman, D., Division of Science and Environmental Policy, California State University Monterey Bay, Seaside, CA, United States; Eugene Lieberman, M., Division of Science and Environmental Policy, California State University Monterey Bay, Seaside, CA, United States; Sergio Lisi, C., Departamento de CiÃªncias Florestais, Universidade de SÃ£o Paulo, Escola Superior de Agricultura Luiz de Queiroz, Piracicaba, SP, Brazil, Departamento de Biologia, Universidade Federal de Sergipe, SÃ£o CristÃ³vÃ£o, Brazil; Longhi Santos, T., Departamento de Engenharia Florestal, Universidade Federal Do ParanÃ¡, Curitiba, PR, Brazil; Ayala, J.L.L., Programa Forestal, Colegio de Postgraduados, Montecillo, United States; Eijji Maeda, E., Department of Geosciences and Geography, University of Helsinki, Helsinki, Finland; Malhi, Y., School of Geography and the Environment, University of Oxford, Oxford, United Kingdom; Maria, V.R.B., Departamento de CiÃªncias Florestais, Universidade de SÃ£o Paulo, Escola Superior de Agricultura Luiz de Queiroz, Piracicaba, SP, Brazil; Marques, M.C.M., Departamento de BotÃ¢nica, Universidade Federal Do ParanÃ¡, Curitiba, PR, Brazil; Marques, R., Departamento de Solos e Engenharia AgrÃ­cola, Universidade Federal Do ParanÃ¡, Curitiba, PR, Brazil; Maza Chamba, H., Laboratoria de Dendrochronologia y Anatomia de Maderas Espinoza, Universidad Nacional de Loja, Loja, Ecuador; Mbwambo, L., Tanzania Forestry Research Institute (TAFORI), P.O. Box, Morogoro, Tanzania; Liana Lisboa MelgaÃ§o, K., CoordenaÃ§Ã£o de Pesquisas em Biodiversidade, Instituto Nacional de Pesquisas da AmazÃ´nia, Manaus, AM, Brazil; Angela Mendivelso, H., Instituto Pirenaico de Ecologia, Consejo Superior de Investigaciones Cientificas (IPE-CSIC), Zaragoza, Spain, Instituto Boliviano de Investigacion Forestal (IBIF), Santa Cruz de la Sierra, Bolivia; Murphy, B.P., Research Institute for the Environment and Livelihoods, Charles Darwin University, Darwin, NT, Australia; O'Brien, J.J., Center for Forest Disturbance Science, USDA Forest Service, Athens, GA, United States; F. Oberbauer, S., Department of Biological Sciences, Florida International University, Miami, FL, United States; Okada, N., Graduate School of Agriculture, Kyoto University, Kyoto, Japan; Plissier, R., Institut FranÃ§ais de Pondicherry, Puducherry, India, UMR AMAP (BotAnique et BioinforMatique de l'Architecture des Plantes), IRD, Montpellier, France; Prior, L.D., School of Biological Sciences, University of Tasmania, Hobart, Tasmania, Australia; Alejandro Roig, F., Tree Ring and Environmental History Laboratory, Instituto Argentino de NivologÃ­a, GlaciologÃ­a y Ciencias Ambientales - CONICET, Mendoza, Argentina; Ross, M., Department of Earth and Environment, Southeast Environmental Research Center, Florida International University, Miami, FL, United States; Rodrigo Rossatto, D., Departamento de Biologia Aplicada, FCAV, Universidade Estadual Paulista, UNESP, Jaboticabal, SP, Brazil; Rossi, V., UR BandSEF (Biens et Services des Ã‰cosystÃ¨mes Forestiers Tropicaux), CIRAD, YaoundÃ© BP, Cameroon; Rowland, L., School of Geosciences, University of Edinburgh, Edinburgh, United Kingdom; Rutishauser, E., CarboForExpert, Geneva, Switzerland; Santana, H., CoordenaÃ§Ã£o de Pesquisas em Biodiversidade, Instituto Nacional de Pesquisas da AmazÃ´nia, Manaus, AM, Brazil; Schulze, M., HJ Andrews Experimental Forest, Oregon State University, Blue River, OR, United States; Selhorst, D., Ibama, Rio Branco, AC, Brazil; Rodrigues Silva, W., PRONAT - Programa de PÃ³s-GraduaÃ§Ã£o em Recurso Naturais, Universidade Federal de Roraima - UFRR, Boa Vista, RR, Brazil; Silveira, M., Centro de CiÃªncias BiolÃ³gicas e da Natureza, LaboratÃ³io de BotÃ¢nica e Ecologia Vegetal, Universidade Federal Do Acre, Rio Branco, AC, Brazil; Spannl, S., Institute of Geography, University of Erlangen-Nuremberg, Erlangen, Germany; Swaine, M.D., School of Biological Sciences, University of Aberdeen, Aberdeen, United Kingdom; Toledo, J.J., Departamento de CiÃªncias Ambientais, Universidade Federal Do AmapÃ¡, MacapÃ¡, AP, Brazil; Miranda Toledo, M., Embrapa Cocais, Brazilian Agricultural Research Corporation, SÃ£o Luiz, MA, Brazil; Toledo, M., Instituto Boliviano de Investigacion Forestal (IBIF), Universidad Autonoma Gabriel RenÃ© Moreno, Santa Cruz de la Sierra CP, Bolivia; Toma, T., Department of Forest Vegetation, Forestry and Forest Products Research Institute (FFPRI), Ibaraki, Japan; Tomazello Filho, M., Departamento de CiÃªncias Florestais, Universidade de SÃ£o Paulo, Escola Superior de Agricultura Luiz de Queiroz, Piracicaba, SP, Brazil; Ignacio Valdez HernÃ¡ndez, J., Programa Forestal, Colegio de Postgraduados, Montecillo, United States; Verbesselt, J., Laboratory of Geo-information Science and Remote Sensing, Wageningen University, Wageningen, Netherlands; Aparecida Vieira, S., NÃºcleo de Estudos e Pesquisas Ambientais (NEPAM), Universidade Estadual de Campinas (UNICAMP), Campinas, SP, Brazil; Vincent, G., UMR AMAP (BotAnique et BioinforMatique de l'Architecture des Plantes), IRD, Montpellier, France; Volkmer De Castilho, C., Embrapa Roraima, Brazilian Agricultural Research Corporation, Boa Vista, RR, Brazil; Volland, F., Institute of Geography, University of Erlangen-Nuremberg, Erlangen, Germany; Worbes, M., Crop Production Systems in the Tropics, Georg-August-Universit, GÃ¶ttingen, Germany; Lea Bolzan Zanon, M., Departamento de Engenharia Florestal, Centro de EducaÃ§Ã£o Superior Norte, Universidade Federal de Santa Maria, Frederico Westphalen, RS, Brazil; AragÃ£o, L.E.O.C., Remote Sensing Division, National Institute for Space Research - INPE, SÃ£o JosÃ© Dos Campos, SP, Brazil, College of Life and Environmental Sciences, University of Exeter, Exeter, United Kingdom</t>
  </si>
  <si>
    <t>SchÃ¼ÃŸler A., KrÃ¼ger C., Urgiles N.</t>
  </si>
  <si>
    <t>Phylogenetically diverse AM fungi from Ecuador strongly improve seedling growth of native potential crop trees</t>
  </si>
  <si>
    <t>Mycorrhiza</t>
  </si>
  <si>
    <t>10.1007/s00572-015-0659-y</t>
  </si>
  <si>
    <t>https://www.scopus.com/inward/record.uri?eid=2-s2.0-84938865909&amp;doi=10.1007%2fs00572-015-0659-y&amp;partnerID=40&amp;md5=7d7e51a4c3c5980703ef52227437116c</t>
  </si>
  <si>
    <t>SchÃ¼ÃŸler, A., Genetics Institute, Department of Biology, Ludwig-Maximilians-University Munich, Grosshaderner Strasse 4, Planegg-Martinsried, Germany; KrÃ¼ger, C., Genetics Institute, Department of Biology, Ludwig-Maximilians-University Munich, Grosshaderner Strasse 4, Planegg-Martinsried, Germany; Urgiles, N., Genetics Institute, Department of Biology, Ludwig-Maximilians-University Munich, Grosshaderner Strasse 4, Planegg-Martinsried, Germany, Forestry School, Universidad Nacional de Loja (UNL), Ciudad Universitaria Guillermo FalconÃ­ Espinosa, La Argelia, Loja, Ecuador</t>
  </si>
  <si>
    <t>Rivas G.V., SÃ¡nchez G.E., Castillo F.C., Neira A.L.</t>
  </si>
  <si>
    <t>Morphometric characteristics of indigenous chicken in rural communities of southern Ecuador [CaracterÃ­sticas MorfomÃ©tricas de las Gallinas Criollas de Comunidades Rurales del Sur del Ecuador]</t>
  </si>
  <si>
    <t>Revista de Investigaciones Veterinarias del Peru</t>
  </si>
  <si>
    <t>10.15381/rivep.v27i2.11639</t>
  </si>
  <si>
    <t>https://www.scopus.com/inward/record.uri?eid=2-s2.0-84980488439&amp;doi=10.15381%2frivep.v27i2.11639&amp;partnerID=40&amp;md5=d038b6d0c7381e6217dfc176d91a6f5d</t>
  </si>
  <si>
    <t>Rivas, G.V., Centro de BiotecnologÃ­a, Chile; SÃ¡nchez, G.E., Carrera de Medicina Veterinaria, Universidad Nacional de Loja, Ecuador; Castillo, F.C., Centro de BiotecnologÃ­a, Chile, Carrera de Medicina Veterinaria, Universidad Nacional de Loja, Ecuador; Neira, A.L., Centro de BiotecnologÃ­a, Chile</t>
  </si>
  <si>
    <t>Jordana J., Ferrando A., MirÃ³ J., Goyache F., Loarca A., MartÃ­nez LÃ³pez O.R., CanelÃ³n J.L., Stemmer A., Aguirre L., Lara M.A.C., Ãlvarez L.A., LlambÃ­ S., GÃ³mez N., Gama L.T., NÃ³voa M.F., MartÃ­nez R.D., PÃ©rez E., Sierra A., Contreras M.A., Guastella A.M., Marletta D., Arsenos G., Curik I., Landi V., MartÃ­nez A., Delgado J.V.</t>
  </si>
  <si>
    <t>Genetic relationships among American donkey populations: Insights into the process of colonization</t>
  </si>
  <si>
    <t>Journal of Animal Breeding and Genetics</t>
  </si>
  <si>
    <t>10.1111/jbg.12180</t>
  </si>
  <si>
    <t>https://www.scopus.com/inward/record.uri?eid=2-s2.0-84961175665&amp;doi=10.1111%2fjbg.12180&amp;partnerID=40&amp;md5=2c861d132fdda0f9efc535aa99c56f67</t>
  </si>
  <si>
    <t>Jordana, J., Departament de CiÃ¨ncia Animal i dels Aliments, Facultat de VeterinÃ ria, Universitat AutÃ²noma de Barcelona, Bellaterra, Barcelona, Spain; Ferrando, A., Departament de CiÃ¨ncia Animal i dels Aliments, Facultat de VeterinÃ ria, Universitat AutÃ²noma de Barcelona, Bellaterra, Barcelona, Spain; MirÃ³, J., Departament de Medicina i Cirurgia Animals, Facultat de VeterinÃ ria, Universitat AutÃ²noma de Barcelona, Bellaterra, Barcelona, Spain; Goyache, F., Ãrea de GenÃ©tica y ReproducciÃ³n Animal, SERIDA-Deva, GijÃ³n, Spain; Loarca, A., Ministerio de Agricultura, GanaderÃ­a y AlimentaciÃ³n, Quetzaltenango, Guatemala; MartÃ­nez LÃ³pez, O.R., DirecciÃ³n General de InvestigaciÃ³n CientÃ­fica y TecnolÃ³gica, Centro Multidisciplinario de Investigaciones TecnolÃ³gicas, Universidad Nacional de AsunciÃ³n, AsunciÃ³n, Paraguay; CanelÃ³n, J.L., Departamento de ProducciÃ³n e Industria Animal, Decanato de Ciencias Veterinarias, Universidad Centroccidental Lisandro Alvarado, Barquisimeto, Venezuela; Stemmer, A., Facultad de Ciencias AgrÃ­colas y Pecuarias, Universidad Mayor de San SimÃ³n, Cochabamba, Bolivia; Aguirre, L., Centro BiotecnologÃ­a Reproductiva Animal, Universidad Nacional de Loja, Loja, Ecuador; Lara, M.A.C., Instituto de Zootecnia, Nova Odessa, SP, Brazil; Ãlvarez, L.A., Sede Palmira, Universidad Nacional de Colombia, Palmira, Valle del Cauca, Colombia; LlambÃ­, S., Instituto de ProducciÃ³n Animal, Ãrea GenÃ©tica, Facultad de Veterinaria, Universidad de la RepÃºblica (UdelaR), Montevideo, Uruguay; GÃ³mez, N., Facultad de Medicina Veterinaria y Zootecnia, Universidad Nacional Micaela Bastidas de ApurÃ­mac, Abancay, Peru; Gama, L.T., Faculdade de Medicina VeterinÃ¡ria, Universidade TÃ©cnica de Lisboa, Lisboa, Portugal; NÃ³voa, M.F., AEPGA AssociaÃ§Ã£o para o Estudo e ProtecÃ§Ã£o do Gado Asinino, Atenor, Portugal; MartÃ­nez, R.D., Mejora y ConservaciÃ³n de Recursos GenÃ©ticos, Facultad de Ciencias Agrarias, Universidad Nacional de Lomas de Zamora, Llavallol, Argentina; PÃ©rez, E., Departamento de Salud y ExplotaciÃ³n Animal, Universidad de Granma, Bayamo, Cuba; Sierra, A., Posgrado e InvestigaciÃ³n, Instituto TecnolÃ³gico de Conkal, YucatÃ¡n, Mexico; Contreras, M.A., Escuela de Medicina Veterinaria, UST Sede Santiago, Santiago, Chile; Guastella, A.M., Sezione di Scienze delle Produzioni Animali, Dipartimento di Agricoltura, Alimentazione e Ambiente, UniversitÃ  degli studi di Catania, Catania, Italy; Marletta, D., Sezione di Scienze delle Produzioni Animali, Dipartimento di Agricoltura, Alimentazione e Ambiente, UniversitÃ  degli studi di Catania, Catania, Italy; Arsenos, G., School of Veterinary Medicine, Aristotle University of Thessaloniki, Thessaloniki, Greece; Curik, I., Department of Animal Science, Faculty of Agriculture, University of Zagreb, Zagreb, Croatia; Landi, V., Departamento de GenÃ©tica, Facultad de Veterinaria, Universidad de CÃ³rdoba, CÃ³rdoba, Spain; MartÃ­nez, A., Departamento de GenÃ©tica, Facultad de Veterinaria, Universidad de CÃ³rdoba, CÃ³rdoba, Spain; Delgado, J.V., Departamento de GenÃ©tica, Facultad de Veterinaria, Universidad de CÃ³rdoba, CÃ³rdoba, Spain</t>
  </si>
  <si>
    <t>Benavides J.L., Tapia D., Valarezo M.</t>
  </si>
  <si>
    <t>Design of a servo-mechanics, which allows the control of a crusher in laboratory scale</t>
  </si>
  <si>
    <t>CHILECON 2015 - 2015 IEEE Chilean Conference on Electrical, Electronics Engineering, Information and Communication Technologies, Proceedings of IEEE Chilecon 2015</t>
  </si>
  <si>
    <t>10.1109/Chilecon.2015.7400404</t>
  </si>
  <si>
    <t>https://www.scopus.com/inward/record.uri?eid=2-s2.0-84964803511&amp;doi=10.1109%2fChilecon.2015.7400404&amp;partnerID=40&amp;md5=2d0e49be4eadddb821de918cb022ea16</t>
  </si>
  <si>
    <t>Benavides, J.L., Universidad Nacional de Loja, Loja, Ecuador; Tapia, D., Universidad Nacional de Loja, Loja, Ecuador; Valarezo, M., Universidad Nacional de Loja, Loja, Ecuador</t>
  </si>
  <si>
    <t>Raes L., D'Haese M., Aguirre N., Knoke T.</t>
  </si>
  <si>
    <t>A portfolio analysis of incentive programmes for conservation, restoration and timber plantations in Southern Ecuador</t>
  </si>
  <si>
    <t>Land Use Policy</t>
  </si>
  <si>
    <t>10.1016/j.landusepol.2015.11.019</t>
  </si>
  <si>
    <t>https://www.scopus.com/inward/record.uri?eid=2-s2.0-84948783847&amp;doi=10.1016%2fj.landusepol.2015.11.019&amp;partnerID=40&amp;md5=723020af9cdd4c038684db5099f060bc</t>
  </si>
  <si>
    <t>Raes, L., Department of Agricultural Economics, Ghent University, Coupure Links 653, Ghent, Belgium, Division of Resource Economics, Humboldt University, Philippstr. 13, Haus 12, Berlin, Germany; D'Haese, M., Department of Agricultural Economics, Ghent University, Coupure Links 653, Ghent, Belgium; Aguirre, N., Biodiversity and Ecosystem Services Research Program, Universidad Nacional de Loja, Loja, Ecuador; Knoke, T., Institute of Forest Management, Technische UniversitÃ¤t MÃ¼nchen, Hans-Carl-von-Carlowitz-Platz 2, Freising, Germany</t>
  </si>
  <si>
    <t>Benavides Maldonado J.L., Del Pozo Quintero A., Salinas Nalvay V.E.</t>
  </si>
  <si>
    <t>Identification and control of a laboratory-scale prototype for crushing copper</t>
  </si>
  <si>
    <t>10.1109/TLA.2016.7437191</t>
  </si>
  <si>
    <t>https://www.scopus.com/inward/record.uri?eid=2-s2.0-84964336894&amp;doi=10.1109%2fTLA.2016.7437191&amp;partnerID=40&amp;md5=94e4b9fa672e78e808d13338affbc23e</t>
  </si>
  <si>
    <t>Benavides Maldonado, J.L., Universidad Nacional de Loja, Loja, Ecuador; Del Pozo Quintero, A., Instituto de CibernÃ©tica MatemÃ¡tica y FÃ­sica, Habana, Cuba; Salinas Nalvay, V.E., Universidad Nacional de Loja, Loja, Ecuador</t>
  </si>
  <si>
    <t>LÃ³pez N., Yucta M.F., Caraguay K., Minga R.</t>
  </si>
  <si>
    <t>Dimensional variability and drying defects affect yields during brushing processes of Eucalyptus Saligna wood [La variabilidad dimensional y defectos de secado afectan rendimientos en procesos de cepillado de madera de Eucalyptus saligna]</t>
  </si>
  <si>
    <t>Bosque</t>
  </si>
  <si>
    <t>10.4067/S0717-92002016000100016</t>
  </si>
  <si>
    <t>https://www.scopus.com/inward/record.uri?eid=2-s2.0-84969160215&amp;doi=10.4067%2fS0717-92002016000100016&amp;partnerID=40&amp;md5=48145a2be7ef0ec44c979bb9c8b981fb</t>
  </si>
  <si>
    <t>LÃ³pez, N., Universidad Nacional de Loja, Centro de la Madera, Ciudadela Universitaria â€œGuillermo FalconÃ­ Espinozaâ€, La Argelia, Loja, Ecuador; Yucta, M.F., Universidad Nacional de Loja, Ãrea Agropecuaria y de los Recursos Naturales Renovables, Carrera de IngenierÃ­a Forestal, Loja, Ecuador; Caraguay, K., Universidad Nacional de Loja, Ãrea Agropecuaria y de los Recursos Naturales Renovables, Carrera de IngenierÃ­a Forestal, Loja, Ecuador; Minga, R., Universidad Nacional de Loja, Ãrea Agropecuaria y de los Recursos Naturales Renovables, Carrera de IngenierÃ­a Forestal, Loja, Ecuador</t>
  </si>
  <si>
    <t>Mora A., Jumbo-Flores D., GonzÃ¡lez-Merizalde M., Bermeo-Flores S.A.</t>
  </si>
  <si>
    <t>Levels of heavy metals in sediments of the Puyango River basin, Ecuador [Niveles de metales pesados en sedimentos de la cuenca del rÃ­o puyango, Ecuador]</t>
  </si>
  <si>
    <t>Revista Internacional de Contaminacion Ambiental</t>
  </si>
  <si>
    <t>10.20937/RICA.2016.32.04.02</t>
  </si>
  <si>
    <t>https://www.scopus.com/inward/record.uri?eid=2-s2.0-84994662843&amp;doi=10.20937%2fRICA.2016.32.04.02&amp;partnerID=40&amp;md5=9d899ad84628ce30ce50836759d7ea75</t>
  </si>
  <si>
    <t>Mora, A., Universidad Nacional de Loja, Avenida PÃ­o Jaramillo Alvarado, La Argelia, Provincia de Loja, Ecuador; Jumbo-Flores, D., Universidad Nacional de Loja, Avenida PÃ­o Jaramillo Alvarado, La Argelia, Provincia de Loja, Ecuador; GonzÃ¡lez-Merizalde, M., Universidad Nacional de Loja, Avenida PÃ­o Jaramillo Alvarado, La Argelia, Provincia de Loja, Ecuador; Bermeo-Flores, S.A., Universidad Nacional de Loja, Avenida PÃ­o Jaramillo Alvarado, La Argelia, Provincia de Loja, Ecuador</t>
  </si>
  <si>
    <t>KÃ¼bler D., Hildebrandt P., GÃ¼nter S., Stimm B., Weber M., Mosandl R., MuÃ±oz J., Cabrera O., Aguirre N., Zeilinger J., Silva B.</t>
  </si>
  <si>
    <t>Assessing the importance of topographic variables for the spatial distribution of tree species in a tropical mountain forest</t>
  </si>
  <si>
    <t>Erdkunde</t>
  </si>
  <si>
    <t>10.3112/erdkunde.2016.01.03</t>
  </si>
  <si>
    <t>https://www.scopus.com/inward/record.uri?eid=2-s2.0-84960493236&amp;doi=10.3112%2ferdkunde.2016.01.03&amp;partnerID=40&amp;md5=64cffd64d91c5c568d87b196ff759dde</t>
  </si>
  <si>
    <t>KÃ¼bler, D., Institute for World Forestry, University of Hamburg, Leuschnerstr 91, Hamburg, Germany; Hildebrandt, P., Institute of Silviculture, TU MÃ¼nchen, Hans-Carl-von-Carlowitz-Platz 2, Freising, Germany; GÃ¼nter, S., ThÃ¼nen Institute of International Forestry and Forest Economics, Leuschnerstr 91, Hamburg, Germany; Stimm, B., Institute of Silviculture, TU MÃ¼nchen, Hans-Carl-von-Carlowitz-Platz 2, Freising, Germany; Weber, M., Institute of Silviculture, TU MÃ¼nchen, Hans-Carl-von-Carlowitz-Platz 2, Freising, Germany; Mosandl, R., Institute of Silviculture, TU MÃ¼nchen, Hans-Carl-von-Carlowitz-Platz 2, Freising, Germany; MuÃ±oz, J., Ãrea Agropecuaria y de Recursos Naturales Renovables, Universidad Nacional de Loja Ciudad Universitaria Guillermo, Falconi Espinosa La Argelia, Ecuador; Cabrera, O., Departamento de Ciencias Naturales, Universidad TÃ©cnica Particular de Loja, San Cayetano Alto, Calle ParÃ­s, Ecuador; Aguirre, N., Ãrea Agropecuaria y de Recursos Naturales Renovables, Universidad Nacional de Loja Ciudad Universitaria Guillermo, Falconi Espinosa La Argelia, Ecuador; Zeilinger, J., University of Marburg, DeutschhausstraÃŸe 12, Marburg, Germany; Silva, B., University of Marburg, DeutschhausstraÃŸe 12, Marburg, Germany</t>
  </si>
  <si>
    <t>Volland F., Pucha D., BrÃ¤uning A.</t>
  </si>
  <si>
    <t>Hydro-climatic variability in southern ecuador reflected by tree-ring oxygen isotopes</t>
  </si>
  <si>
    <t>10.3112/erdkunde.2016.01.05</t>
  </si>
  <si>
    <t>https://www.scopus.com/inward/record.uri?eid=2-s2.0-84960481275&amp;doi=10.3112%2ferdkunde.2016.01.05&amp;partnerID=40&amp;md5=2d719ee61e5a1e7577f025462a2dbd7d</t>
  </si>
  <si>
    <t>Volland, F., Friedrich-Alexander-University of Erlangen-Nuremberg, Department of Geography, Wetterkreuz 15, Erlangen, Germany; Pucha, D., Universidad Nacional de Loja, Carrera de IngenierÃ­a Forestal, Ciudadela Universitaria Guillermo FalconÃ­ Espinosa â€œLa Argeliaâ€, Loja, Ecuador; BrÃ¤uning, A., Friedrich-Alexander-University of Erlangen-Nuremberg, Department of Geography, Wetterkreuz 15, Erlangen, Germany</t>
  </si>
  <si>
    <t>Cabrera K.D.C., Larrea M.I.P.</t>
  </si>
  <si>
    <t>Ecuadorian teachers communication: Presence and use of academic scientific networks [Docentes ecuatorianos de comunicaciÃ³n: Presencia y uso de las redes cientÃ­ficas acadÃ©micas]</t>
  </si>
  <si>
    <t>Revista General de Informacion y Documentacion</t>
  </si>
  <si>
    <t>https://www.scopus.com/inward/record.uri?eid=2-s2.0-85008452878&amp;partnerID=40&amp;md5=b3c1fe320efd11d64800ba7e780dddd0</t>
  </si>
  <si>
    <t>Cabrera, K.D.C., Universidad Nacional de Loja, Facultad de ComunicaciÃ³n, Ecuador; Larrea, M.I.P., Universidad TÃ©cnica Particular de Loja, Departamento de Ciencias de la ComunicaciÃ³n, Ecuador</t>
  </si>
  <si>
    <t>Lattke J.E., Delsinne T.</t>
  </si>
  <si>
    <t>Revisionary and natural history notes on some species of the genus Gnamptogenys ROGER, 1863 (Hymenoptera: Formicidae)</t>
  </si>
  <si>
    <t>Myrmecological News</t>
  </si>
  <si>
    <t>https://www.scopus.com/inward/record.uri?eid=2-s2.0-84962374936&amp;partnerID=40&amp;md5=0ed26efdacf79bae2d45b93017549f1f</t>
  </si>
  <si>
    <t>Lattke, J.E., DirecciÃ³n de InvestigaciÃ³n Bosques y Servicios EcosistÃ©micos, Programa Biodiversidad, Universidad Nacional de Loja, Loja, Ecuador; Delsinne, T., Departamento de Ciencias Naturales Museo de Colecciones BiolÃ³gicas (MUTPL), Universidad TÃ©cnica Particular de Loja (UTPL), Loja, Ecuador</t>
  </si>
  <si>
    <t>MazÃ³n M.</t>
  </si>
  <si>
    <t>Taking shortcuts to measure species diversity: parasitoid Hymenoptera subfamilies as surrogates of species richness</t>
  </si>
  <si>
    <t>Biodiversity and Conservation</t>
  </si>
  <si>
    <t>10.1007/s10531-015-1029-y</t>
  </si>
  <si>
    <t>https://www.scopus.com/inward/record.uri?eid=2-s2.0-84955170545&amp;doi=10.1007%2fs10531-015-1029-y&amp;partnerID=40&amp;md5=d3cb46e1596389422d44f88b21ec9312</t>
  </si>
  <si>
    <t>MazÃ³n, M., Instituto JardÃ­n BotÃ¡nico de MÃ©rida, Universidad de Los Andes, MÃ©rida, Venezuela, Laboratorio de EcologÃ­a de Insectos, Universidad de los Andes, MÃ©rida, Venezuela, Departamento de Ciencias Ambientales y Recursos Naturales/Instituto de InvestigaciÃ³n de Biodiversidad CIBIO, Universidad de Alicante, Alicante, Spain, Biodiversity and Ecosystem Services Research Program, Universidad Nacional de Loja, Loja, Ecuador</t>
  </si>
  <si>
    <t>Mora G.D.P.C., Ramos I.C.A., Sanabria G., Yaguana L.A.M.</t>
  </si>
  <si>
    <t>Predisposing factors to overweight and obesity in students from state schools of Canton Loja, Ecuador [Factores que predisponen al sobrepeso y obesidad en estudiantes de colegios fiscales del CantÃ³n Loja-Ecuador]</t>
  </si>
  <si>
    <t>Revista Habanera de Ciencias Medicas</t>
  </si>
  <si>
    <t>https://www.scopus.com/inward/record.uri?eid=2-s2.0-85025834546&amp;partnerID=40&amp;md5=f36de35a9d8bdfc65bec4b7adae03e56</t>
  </si>
  <si>
    <t>Mora, G.D.P.C., Lic. en EnfermerÃ­a, Desarrollo Comunitario, Ciencias de la Salud, Ecuador; Ramos, I.C.A., Ciencias de la Salud, Ecuador; Sanabria, G., Ciencias de la Salud, Ecuador; Yaguana, L.A.M., Universidad Nacional de Loja-Ecuador, Ecuador</t>
  </si>
  <si>
    <t>1729519X</t>
  </si>
  <si>
    <t>Ruales S., Aguilar M., Ortega P., SÃ¡nchez A., GuÃ©raÃ§ague R., Palomeque A., Endara P.</t>
  </si>
  <si>
    <t>Using sound waves reduces stress levels and acute postoperative pain [El uso de ondas sonoras reduce los niveles de estrÃ©s y dolor agudo postquirÃºrgico]</t>
  </si>
  <si>
    <t>Revista Mexicana de Anestesiologia</t>
  </si>
  <si>
    <t>https://www.scopus.com/inward/record.uri?eid=2-s2.0-84959224785&amp;partnerID=40&amp;md5=2dc774ef9c2d23183e5597a82bc287b2</t>
  </si>
  <si>
    <t>Ruales, S., Departamento de AnestesiologÃ­a del Hospital De Los Valles, ClÃ­nica Pichincha, Quito, Ecuador, Universidad Nacional de Loja, Hospital de ClÃ­nicas Pichincha, Quito, Ecuador; Aguilar, M., Estudiante del Colegio de Ciencias de la Salud, Universidad San Francisco de Quito, Quito, Ecuador; Ortega, P., Departamento de AnestesiologÃ­a del Hospital De Los Valles, ClÃ­nica Pichincha, Quito, Ecuador; SÃ¡nchez, A., Departamento de AnestesiologÃ­a del Hospital De Los Valles, ClÃ­nica Pichincha, Quito, Ecuador; GuÃ©raÃ§ague, R., Invertone Sonoterapia cuÃ¡ntica, Quito, Ecuador; Palomeque, A., Departamento de AnestesiologÃ­a del Hospital De Los Valles, ClÃ­nica Pichincha, Quito, Ecuador; Endara, P., Colegio de Ciencias de la Salud, Universidad San Francisco de Quito, Quito, Ecuador</t>
  </si>
  <si>
    <t>PÃ©rez-Almeida I., Morales-Astudillo R., Medina-Litardo R., Salcedo-Rosales G., Dascon A.F., Solano-Castillo T.</t>
  </si>
  <si>
    <t>Molecular screening of tomato genotypes for resistance to meloidogyne incognita, fusarium oxysporum and ralstonia solanacearum for genetic improvement [EvaluaciÃ³n molecular de genotipos de tomate por su resistencia a meloidogyne incognita, fusarium oxysporum y ralstonia solanacearum con fines de mejoramiento]</t>
  </si>
  <si>
    <t>Bioagro</t>
  </si>
  <si>
    <t>https://www.scopus.com/inward/record.uri?eid=2-s2.0-84969766615&amp;partnerID=40&amp;md5=c3cb149cf73968ffc954dd27a8a155bb</t>
  </si>
  <si>
    <t>PÃ©rez-Almeida, I., Investigador Prometeo U de Guayaquil. Dpto. BiotecnologÃ­a, Instituto Nacional de Investig. Agropecuarias (INIAP) EstaciÃ³n Experimental Litoral Sur. CantÃ³n Yaguachi, Provincia del Guayas, Ecuador; Morales-Astudillo, R., IngenierÃ­a Agropecuaria, Universidad Nacional de Loja, Ecuador; Medina-Litardo, R., Facultad de Ciencias para el Desarrollo, Facultad de Ciencias Agrarias, Universidad de Guayaquil, Ecuador; Salcedo-Rosales, G., Facultad de Ciencias para el Desarrollo, Facultad de Ciencias Agrarias, Universidad de Guayaquil, Ecuador; Dascon, A.F., Universidad de Azuay, Escuela de BiologÃ­a, EcologÃ­a y GestiÃ³n, Ecuador; Solano-Castillo, T., IngenierÃ­a Agropecuaria, Universidad Nacional de Loja, Ecuador</t>
  </si>
  <si>
    <t>SzÃ©kely P., CogÄƒlniceanu D., SzÃ©kely D., PÃ¡ez N., Ron S.R.</t>
  </si>
  <si>
    <t>A new species of Pristimantis from southern Ecuador (Anura, Craugastoridae)</t>
  </si>
  <si>
    <t>ZooKeys</t>
  </si>
  <si>
    <t>10.3897/zookeys.606.9121</t>
  </si>
  <si>
    <t>https://www.scopus.com/inward/record.uri?eid=2-s2.0-84978975897&amp;doi=10.3897%2fzookeys.606.9121&amp;partnerID=40&amp;md5=8772818adef88929d4bd10cf9b79996e</t>
  </si>
  <si>
    <t>SzÃ©kely, P., Ovidius University ConstanÅ£a, Faculty of Natural and Agricultural Sciences, Al. UniversitÄƒÅ£ii, nr. 1, corp B, ConstanÅ£a, Romania, Universidad TÃ©cnica Particular de Loja, Departamento de Ciencias Naturales, San Cayetano Alto, calle Marcelino Champagnat s/n, Loja, Ecuador; CogÄƒlniceanu, D., Ovidius University ConstanÅ£a, Faculty of Natural and Agricultural Sciences, Al. UniversitÄƒÅ£ii, nr. 1, corp B, ConstanÅ£a, Romania, Universidad Nacional de Loja, CITIAB, Ciudadela Universitaria, La Argelia, Loja, Ecuador; SzÃ©kely, D., Ovidius University ConstanÅ£a, Faculty of Natural and Agricultural Sciences, Al. UniversitÄƒÅ£ii, nr. 1, corp B, ConstanÅ£a, Romania, Universidad TÃ©cnica Particular de Loja, Departamento de Ciencias Naturales, San Cayetano Alto, calle Marcelino Champagnat s/n, Loja, Ecuador, Laboratory of Fish and Amphibian Ethology, Behavioural Biology Unit, University of LiÃ¨ge, 22 Quai van Beneden, LiÃ¨ge, Belgium; PÃ¡ez, N., Museo de ZoologÃ­a, Departamento de Ciencias BiolÃ³gicas, Pontificia Universidad CatÃ³lica del Ecuador, Avenida 12 de Octubre 1076 y Roca, Apartado 17-01-2184, Quito, Ecuador; Ron, S.R., Museo de ZoologÃ­a, Departamento de Ciencias BiolÃ³gicas, Pontificia Universidad CatÃ³lica del Ecuador, Avenida 12 de Octubre 1076 y Roca, Apartado 17-01-2184, Quito, Ecuador</t>
  </si>
  <si>
    <t>Tiede Y., Homeier J., Cumbicus N., PeÃ±a J., Albrecht J., Ziegenhagen B., Bendix J., Brandl R., Farwig N.</t>
  </si>
  <si>
    <t>Phylogenetic niche conservatism does not explain elevational patterns of species richness, phylodiversity and family age of tree assemblages in andean rainforest</t>
  </si>
  <si>
    <t>10.3112/erdkunde.2016.01.06</t>
  </si>
  <si>
    <t>https://www.scopus.com/inward/record.uri?eid=2-s2.0-84960539319&amp;doi=10.3112%2ferdkunde.2016.01.06&amp;partnerID=40&amp;md5=96e2a4175dee8687a471fa53e73bab8e</t>
  </si>
  <si>
    <t>Tiede, Y., Philipps-UniversitÃ¤t Marburg, Conservation Ecology, Karl-von-Frisch-StraÃŸe 8, Marburg, Germany; Homeier, J., UniversitÃ¤t GÃ¶ttingen, Albrecht-von-Haller Institute for Plant Sciences, Plant Ecology and Ecosystem Research, Untere KarspÃ¼le 2, GÃ¶ttingen, Germany; Cumbicus, N., Universidad TÃ©cnica Particular de Loja, Departamento de Ciencias Naturales, Sistematica y diversidad San Cayetano Alto, Loja, Ecuador; PeÃ±a, J., Universidad Nacional de Loja, Ciudad Universitaria Guillermo FalconÃ­ Espinosa La, Argelia Casilla Letra S, Av PÃ­o Jaramillo Alvarado, Loja, Ecuador; Albrecht, J., Institute of Nature Conservation, Polish Academy of Sciences, Mickiewicza 33, Krakow, Poland; Ziegenhagen, B., Philipps-UniversitÃ¤t Marburg, Conservation Biology, Karl-von-Frisch-StraÃŸe 8, Marburg, Germany; Bendix, J., Philipps-UniversitÃ¤t Marburg, Laboratory for Climatology and Remote Sensing, DeutschhausstraÃŸe 12, Marburg, Germany; Brandl, R., Philipps-UniversitÃ¤t Marburg, Department of Ecology, Animal Ecology, Karl-von-Frisch-StraÃŸe 8, Marburg, Germany; Farwig, N., Philipps-UniversitÃ¤t Marburg, Conservation Ecology, Karl-von-Frisch-StraÃŸe 8, Marburg, Germany</t>
  </si>
  <si>
    <t>Torres-Diaz J.C., Gomez H., Arias S., Moro A.I., De Castro Lozano C., Torres S.</t>
  </si>
  <si>
    <t>Social learning environments</t>
  </si>
  <si>
    <t>Proceedings of 2015 International Conference on Interactive Collaborative Learning, ICL 2015</t>
  </si>
  <si>
    <t>10.1109/ICL.2015.7317992</t>
  </si>
  <si>
    <t>https://www.scopus.com/inward/record.uri?eid=2-s2.0-84964792045&amp;doi=10.1109%2fICL.2015.7317992&amp;partnerID=40&amp;md5=9ff70c073ac48598195e9e929eb06b61</t>
  </si>
  <si>
    <t>Torres-Diaz, J.C., Computer Science Department, Universidad TÃ©cnica Particular de Loja, UTPL, Loja, Ecuador; Gomez, H., Computer Science Department, Universidad TÃ©cnica Particular de Loja, UTPL, Loja, Ecuador; Arias, S., Computer Science Department, Universidad TÃ©cnica Particular de Loja, UTPL, Loja, Ecuador; Moro, A.I., Universidad de Huelva, UHU, Huelva, Spain; De Castro Lozano, C., Universidad de CÃ³rdoba, UCO, CÃ³rdoba, Spain; Torres, S., Universidad Nacional de Loja, UNL, Loja, Ecuador</t>
  </si>
  <si>
    <t>Folch J., Patraca I., MartÃ­nez N., PedrÃ³s I., Petrov D., Ettcheto M., Abad S., Marin M., Beas-Zarate C., Camins A.</t>
  </si>
  <si>
    <t>The role of leptin in the sporadic form of Alzheimer's disease. Interactions with the adipokines amylin, ghrelin and the pituitary hormone prolactin</t>
  </si>
  <si>
    <t>Life Sciences</t>
  </si>
  <si>
    <t>10.1016/j.lfs.2015.05.002</t>
  </si>
  <si>
    <t>https://www.scopus.com/inward/record.uri?eid=2-s2.0-84944441668&amp;doi=10.1016%2fj.lfs.2015.05.002&amp;partnerID=40&amp;md5=fab82c536b48378cb909bca104c24a72</t>
  </si>
  <si>
    <t>Folch, J.,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Patraca, I.,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MartÃ­nez, N.,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PedrÃ³s, I., Unitats de BioquÃ­mica i Farmacologia, Facultat de Medicina i CiÃ¨ncies de la Salut, Universitat Rovira i Virgili, C./ St. LlorenÃ§ 21, Reus, Tarragona, Spain, Unitat de Farmacologia i FarmacognÃ²sia, Facultat de FarmÃ cia, Institut de Biomedicina (IBUB), Universitat de Barcelona, Avda/Diagonal 643, Barcelona, Spain; Petrov, D.,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Ettcheto, M.,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Abad, S.,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Marin, M., Centro de BiotecnologÃ­a, Universidad Nacional de Loja, Av. PÃ­o Jaramillo Alvarado y Reinaldo Espinosa, La Argelia, Loja, Ecuador; Beas-Zarate, C., Departamento de BiologÃ­a Celular y Molecular, C.U.C.B.A., Universidad de Guadalajara, DivisiÃ³n de Neurociencias, Centro de InvestigaciÃ³n BiomÃ©dica de Occidente (CIBO), Mexico, Instituto Mexicano del Seguro Social (IMSS), Sierra Mojada 800, Col. Independencia, Guadalajara, Jalisco, Mexico; Camins, A.,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Centro de BiotecnologÃ­a, Universidad Nacional de Loja, Av. PÃ­o Jaramillo Alvarado y Reinaldo Espinosa, La Argelia, Loja, Ecuador</t>
  </si>
  <si>
    <t>Pucha-Cofrep D., Peters T., BrÃ¤uning A.</t>
  </si>
  <si>
    <t>Wet season precipitation during the past century reconstructed from tree-rings of a tropical dry forest in Southern Ecuador</t>
  </si>
  <si>
    <t>Global and Planetary Change</t>
  </si>
  <si>
    <t>10.1016/j.gloplacha.2015.08.003</t>
  </si>
  <si>
    <t>https://www.scopus.com/inward/record.uri?eid=2-s2.0-84939489237&amp;doi=10.1016%2fj.gloplacha.2015.08.003&amp;partnerID=40&amp;md5=2edb1348878b40da8384704da34d2f3f</t>
  </si>
  <si>
    <t>Pucha-Cofrep, D., Institute of Geography, University of Erlangen-Nuremberg, Wetterkreuz 15, Erlangen, Germany, Universidad Nacional de Loja, Carrera de IngenierÃ­a Forestal, Ciudadela Universitaria Guillermo FalconÃ­ Espinosa La Argelia, Loja, Ecuador; Peters, T., Institute of Geography, University of Erlangen-Nuremberg, Wetterkreuz 15, Erlangen, Germany; BrÃ¤uning, A., Institute of Geography, University of Erlangen-Nuremberg, Wetterkreuz 15, Erlangen, Germany</t>
  </si>
  <si>
    <t>Petrov D., PedrÃ³s I., Artiach G., Sureda F.X., Barroso E., PallÃ s M., CasadesÃºs G., Beas-Zarate C., Carro E., Ferrer I., Vazquez-Carrera M., Folch J., Camins A.</t>
  </si>
  <si>
    <t>High-fat diet-induced deregulation of hippocampal insulin signaling and mitochondrial homeostasis deficiences contribute to Alzheimer disease pathology in rodents</t>
  </si>
  <si>
    <t>Biochimica et Biophysica Acta - Molecular Basis of Disease</t>
  </si>
  <si>
    <t>10.1016/j.bbadis.2015.05.004</t>
  </si>
  <si>
    <t>https://www.scopus.com/inward/record.uri?eid=2-s2.0-84930679125&amp;doi=10.1016%2fj.bbadis.2015.05.004&amp;partnerID=40&amp;md5=5b334f47ebd3759da7d94ac455af94e6</t>
  </si>
  <si>
    <t>Petrov, D., Unitat de Farmacologia i FarmacognÃ²sia, Facultat de FarmÃ cia, Institut de Biomedicina de la UB (IBUB), Universitat de Barcelona, Barcelona, Spain, Biomedical Research Networking Center in Neurodegenerative Diseases (CIBERNED), Madrid, Spain; PedrÃ³s, I., Unitats de BioquÃ­mica i Farmacologia, Facultat de Medicina i CiÃ¨ncies de la Salut, Universitat Rovira i Virgili, Reus (Tarragona), Spain, Biomedical Research Networking Center in Neurodegenerative Diseases (CIBERNED), Madrid, Spain; Artiach, G., Unitat de Farmacologia i FarmacognÃ²sia, Facultat de FarmÃ cia, Institut de Biomedicina de la UB (IBUB), Universitat de Barcelona, Barcelona, Spain, Biomedical Research Networking Center in Neurodegenerative Diseases (CIBERNED), Madrid, Spain; Sureda, F.X., Unitats de BioquÃ­mica i Farmacologia, Facultat de Medicina i CiÃ¨ncies de la Salut, Universitat Rovira i Virgili, Reus (Tarragona), Spain, Biomedical Research Networking Center in Neurodegenerative Diseases (CIBERNED), Madrid, Spain; Barroso, E., Unitat de Farmacologia i FarmacognÃ²sia, Facultat de FarmÃ cia, Institut de Biomedicina de la UB (IBUB), Universitat de Barcelona, Barcelona, Spain, Centros de Investigacion Biomedica en Red de Diabetes y Enfermedades Metabolicas Asociadas(CIBERDEM), Spain; PallÃ s, M., Unitat de Farmacologia i FarmacognÃ²sia, Facultat de FarmÃ cia, Institut de Biomedicina de la UB (IBUB), Universitat de Barcelona, Barcelona, Spain, Biomedical Research Networking Center in Neurodegenerative Diseases (CIBERNED), Madrid, Spain; CasadesÃºs, G., Department of Biological Sciences, Kent State University, Kent, OH, United States; Beas-Zarate, C., Laboratorio de NeurobiologÃ­a Celular y Molecular, DivisiÃ³n de Neurociencias, CIBO, IMSS, Mexico, Laboratorio de RegeneraciÃ³n y Desarrollo Neural, Instituto de NeurobiologÃ­a, Departamento de BiologÃ­a Celular y Molecular, CUCBA, Mexico; Carro, E., Neuroscience Group, Instituto de Investigacion Hospital 12 de Octubre, Madrid, Spain; Ferrer, I., Institute of Neuropathology, Bellvitge University Hospital-Bellvitge Biomedical Research Institute (IDIBELL), L'Hospitalet de Llobregat, Spain; Vazquez-Carrera, M., Unitat de Farmacologia i FarmacognÃ²sia, Facultat de FarmÃ cia, Institut de Biomedicina de la UB (IBUB), Universitat de Barcelona, Barcelona, Spain, Centros de Investigacion Biomedica en Red de Diabetes y Enfermedades Metabolicas Asociadas(CIBERDEM), Spain; Folch, J., Unitats de BioquÃ­mica i Farmacologia, Facultat de Medicina i CiÃ¨ncies de la Salut, Universitat Rovira i Virgili, Reus (Tarragona), Spain, Biomedical Research Networking Center in Neurodegenerative Diseases (CIBERNED), Madrid, Spain; Camins, A., Unitat de Farmacologia i FarmacognÃ²sia, Facultat de FarmÃ cia, Institut de Biomedicina de la UB (IBUB), Universitat de Barcelona, Barcelona, Spain, Biomedical Research Networking Center in Neurodegenerative Diseases (CIBERNED), Madrid, Spain, Universidad Nacional de Loja, Department of Biotechnology, Ecuador</t>
  </si>
  <si>
    <t>BÃ¡ez S., Malizia A., Carilla J., Blundo C., Aguilar M., Aguirre N., Aquirre Z., Ãlvarez E., Cuesta F., Duque Ã., FarfÃ¡n-RÃ­os W., GarcÃ­a-Cabrera K., Grau R., Homeier J., Linares-Palomino R., Malizia L.R., Cruz O.M., Osinaga O., Phillips O.L., Reynel C., Silman M.R., Feeley K.J.</t>
  </si>
  <si>
    <t>Large-scale patterns of turnover and basal area change in Andean forests</t>
  </si>
  <si>
    <t>10.1371/journal.pone.0126594</t>
  </si>
  <si>
    <t>https://www.scopus.com/inward/record.uri?eid=2-s2.0-84929353154&amp;doi=10.1371%2fjournal.pone.0126594&amp;partnerID=40&amp;md5=8978846025c84c79946a8398e28e736c</t>
  </si>
  <si>
    <t>BÃ¡ez, S., Consorcio para el Desarrollo Sostenible de la EcoregiÃ³n Andina (CONDESAN), Quito, Ecuador, Universidad TÃ©cnica Particular de Loja, Loja, Ecuador; Malizia, A., Consejo Nacional de Ciencias de Investigaciones CientÃ­ficas Y TÃ©cnicas (CONICET), Buenos Aires, Argentina, Instituto de EcologÃ­a Regional (IER), Universidad Nacional de TucumÃ¡n, TucumÃ¡n, Argentina; Carilla, J., Consejo Nacional de Ciencias de Investigaciones CientÃ­ficas Y TÃ©cnicas (CONICET), Buenos Aires, Argentina, Instituto de EcologÃ­a Regional (IER), Universidad Nacional de TucumÃ¡n, TucumÃ¡n, Argentina; Blundo, C., Consejo Nacional de Ciencias de Investigaciones CientÃ­ficas Y TÃ©cnicas (CONICET), Buenos Aires, Argentina, Instituto de EcologÃ­a Regional (IER), Universidad Nacional de TucumÃ¡n, TucumÃ¡n, Argentina; Aguilar, M., Facultad de Ciencias Forestales, Universidad Nacional Agraria la Molina, Lima, Peru; Aguirre, N., Universidad Nacional de Loja, Loja, Ecuador; Aquirre, Z., Universidad Nacional de Loja, Loja, Ecuador; Ãlvarez, E., Laboratorio de Servicios EcosistÃ©micos Y Cambio ClimÃ¡tico, JardÃ­n BotÃ¡nico de MedellÃ­n, MedellÃ­n, Colombia; Cuesta, F., Consorcio para el Desarrollo Sostenible de la EcoregiÃ³n Andina (CONDESAN), Quito, Ecuador; Duque, Ã., Departamento de Ciencias Forestales, Universidad Nacional de Colombia, MedellÃ­n, Colombia; FarfÃ¡n-RÃ­os, W., Department of Biology, Wake Forest University, Winston-Salem, NC, United States; GarcÃ­a-Cabrera, K., Department of Biology, Wake Forest University, Winston-Salem, NC, United States; Grau, R., Consejo Nacional de Ciencias de Investigaciones CientÃ­ficas Y TÃ©cnicas (CONICET), Buenos Aires, Argentina; Homeier, J., Plant Ecology, University of GÃ¶ttingen, GÃ¶ttingen, Germany; Linares-Palomino, R., Facultad de Ciencias Forestales, Universidad Nacional Agraria la Molina, Lima, Peru; Malizia, L.R., Facultad de Ciencias Agrarias, Universidad Nacional de Jujuy, Jujuy, Argentina, FundaciÃ³n ProYungas, Jujuy, Argentina; Cruz, O.M., Grupo de InvestigaciÃ³n en Biodiversidad Y DinÃ¡mica de Ecosistemas Tropicales, Universidad del Tolima, BogotÃ¡, Colombia; Osinaga, O., Instituto de EcologÃ­a Regional (IER), Universidad Nacional de TucumÃ¡n, TucumÃ¡n, Argentina; Phillips, O.L., School of Geography, University of Leeds, Leeds, United Kingdom; Reynel, C., Facultad de Ciencias Forestales, Universidad Nacional Agraria la Molina, Lima, Peru; Silman, M.R., Department of Biology, Wake Forest University, Winston-Salem, NC, United States; Feeley, K.J., International Center for Tropical Botany, Department of Biological Sciences, Florida International University, Miami, FL, United States</t>
  </si>
  <si>
    <t>Ettcheto M., Petrov D., PedrÃ³s I., de Lemos L., PallÃ s M., Alegret M., Laguna J.C., Folch J., Camins A.</t>
  </si>
  <si>
    <t>Hypercholesterolemia and neurodegeneration. Comparison of hippocampal phenotypes in LDLr knockout and APPswe/PS1dE9 mice</t>
  </si>
  <si>
    <t>Experimental Gerontology</t>
  </si>
  <si>
    <t>10.1016/j.exger.2015.03.010</t>
  </si>
  <si>
    <t>https://www.scopus.com/inward/record.uri?eid=2-s2.0-84925664513&amp;doi=10.1016%2fj.exger.2015.03.010&amp;partnerID=40&amp;md5=61320a4cbcf6f48686d08d3c105810ed</t>
  </si>
  <si>
    <t>Ettcheto, M., Unitat de Farmacologia i FarmacognÃ²sia Facultat de FarmÃ cia, Institut de Biomedicina (IBUB), Universitat de Barcelona, Barcelona, Spain, Biomedical Research Networking Center in Neurodegenerative Diseases (CIBERNED), Madrid, Spain; Petrov, D., Unitat de Farmacologia i FarmacognÃ²sia Facultat de FarmÃ cia, Institut de Biomedicina (IBUB), Universitat de Barcelona, Barcelona, Spain, Biomedical Research Networking Center in Neurodegenerative Diseases (CIBERNED), Madrid, Spain; PedrÃ³s, I., Unitat de BioquÃ­mica, Universitat Rovira i Virgili, Facultat de Medicina i CiÃ¨ncies de la Salut, Centro de InvestigaciÃ³n BiomÃ©dica en Red de Enfermedades Neurodegenerativas (CIBERNED), C./St. LlorenÃ§ 21, Reus, Tarragona, Spain, Biomedical Research Networking Center in Neurodegenerative Diseases (CIBERNED), Madrid, Spain; de Lemos, L., Unitat de Farmacologia i FarmacognÃ²sia Facultat de FarmÃ cia, Institut de Biomedicina (IBUB), Universitat de Barcelona, Barcelona, Spain, Biomedical Research Networking Center in Neurodegenerative Diseases (CIBERNED), Madrid, Spain; PallÃ s, M., Unitat de Farmacologia i FarmacognÃ²sia Facultat de FarmÃ cia, Institut de Biomedicina (IBUB), Universitat de Barcelona, Barcelona, Spain, Biomedical Research Networking Center in Neurodegenerative Diseases (CIBERNED), Madrid, Spain; Alegret, M., Unitat de Farmacologia i FarmacognÃ²sia Facultat de FarmÃ cia, Institut de Biomedicina (IBUB), Universitat de Barcelona, Barcelona, Spain, Centro de Investigacion Biomedica en Red de la FisiopatologÃ­a de la Obesidad y Nutricion, Spain; Laguna, J.C., Unitat de Farmacologia i FarmacognÃ²sia Facultat de FarmÃ cia, Institut de Biomedicina (IBUB), Universitat de Barcelona, Barcelona, Spain, Centro de Investigacion Biomedica en Red de la FisiopatologÃ­a de la Obesidad y Nutricion, Spain; Folch, J., Unitat de BioquÃ­mica, Universitat Rovira i Virgili, Facultat de Medicina i CiÃ¨ncies de la Salut, Centro de InvestigaciÃ³n BiomÃ©dica en Red de Enfermedades Neurodegenerativas (CIBERNED), C./St. LlorenÃ§ 21, Reus, Tarragona, Spain, Biomedical Research Networking Center in Neurodegenerative Diseases (CIBERNED), Madrid, Spain; Camins, A., Unitat de Farmacologia i FarmacognÃ²sia Facultat de FarmÃ cia, Institut de Biomedicina (IBUB), Universitat de Barcelona, Barcelona, Spain, Biomedical Research Networking Center in Neurodegenerative Diseases (CIBERNED), Madrid, Spain, Centro de BiotecnologÃ­a, Universidad Nacional de Loja, Av. PÃ­o Jaramillo Alvarado y Reinaldo Espinosa, La Argelia, Loja, Ecuador</t>
  </si>
  <si>
    <t>Lattke J.E., Aguirre N.</t>
  </si>
  <si>
    <t>Two New Strumigenys F. Smith (Hymenoptera: Formicidae: Myrmicinae) from Montane Forests of Ecuador</t>
  </si>
  <si>
    <t>10.13102/sociobiology.v62i2.175-180</t>
  </si>
  <si>
    <t>https://www.scopus.com/inward/record.uri?eid=2-s2.0-84937880769&amp;doi=10.13102%2fsociobiology.v62i2.175-180&amp;partnerID=40&amp;md5=e668c92a7c16fe04b52abeeb0a76e56a</t>
  </si>
  <si>
    <t>Lattke, J.E., Universidad Nacional de Loja, DirecciÃ³n de InvestigaciÃ³n, Programa Biodiversidad, Bosques y Servicios EcosistÃ©micos, Loja, Ecuador; Aguirre, N., Universidad Nacional de Loja, DirecciÃ³n de InvestigaciÃ³n, Programa Biodiversidad, Bosques y Servicios EcosistÃ©micos, Loja, Ecuador</t>
  </si>
  <si>
    <t>Aguirre Riofrio L., Soto S.C.</t>
  </si>
  <si>
    <t>Postpartum reproductive stimulation of jennies under controlled grazing in dry tropical region [EstimulaciÃ³n reproductiva en burras en posparto, bajo pastoreo controlado en regiÃ³n tropical seca]</t>
  </si>
  <si>
    <t>Archivos de Zootecnia</t>
  </si>
  <si>
    <t>https://www.scopus.com/inward/record.uri?eid=2-s2.0-84924690714&amp;partnerID=40&amp;md5=c009fe189dfb67e3d108dee2ff843452</t>
  </si>
  <si>
    <t>Aguirre Riofrio, L., Centro de BiotecnologÃ­a Reproductiva Animal, Universidad Nacional de Loja, Ecuador; Soto, S.C., EstaciÃ³n Experimental Punzara, Universidad Nacional de Loja, Ecuador</t>
  </si>
  <si>
    <t>Feitosa R.M., Lattke J.E., Schultz T.R.</t>
  </si>
  <si>
    <t>Editorial: Special issue on taxonomy, morphology, and phylogeny of ants</t>
  </si>
  <si>
    <t>https://www.scopus.com/inward/record.uri?eid=2-s2.0-84937891121&amp;partnerID=40&amp;md5=57667bfeebbeb0e0d30c27c7a5ef45d5</t>
  </si>
  <si>
    <t>Feitosa, R.M., Universidade Federal Do ParanÃ¡, Brazil; Lattke, J.E., Universidad Nacional de Loja, Ecuador; Schultz, T.R., Smithsonian Institution, United States</t>
  </si>
  <si>
    <t>Editorial</t>
  </si>
  <si>
    <t>Rehmus A., Bigalke M., Valarezo C., Castillo J.M., Wilcke W.</t>
  </si>
  <si>
    <t>Aluminum toxicity to tropical montane forest tree seedlings in southern Ecuador: Response of nutrient status to elevated Al concentrations</t>
  </si>
  <si>
    <t>Plant and Soil</t>
  </si>
  <si>
    <t>10.1007/s11104-014-2276-5</t>
  </si>
  <si>
    <t>https://www.scopus.com/inward/record.uri?eid=2-s2.0-84925534570&amp;doi=10.1007%2fs11104-014-2276-5&amp;partnerID=40&amp;md5=4270dc54529bae6a11cef2dd4f49b162</t>
  </si>
  <si>
    <t>Rehmus, A., Geographic Institute, University of Bern, Hallerstr. 12, Bern, Switzerland; Bigalke, M., Geographic Institute, University of Bern, Hallerstr. 12, Bern, Switzerland; Valarezo, C., DirecciÃ³n General de Investigaciones, Universidad Nacional de Loja, Ciudadela Universitaria Guillermo FalconÃ­, sector La Argelia, Loja, Ecuador; Castillo, J.M., Institute of Silviculture, Technische UniversitÃ¤t MÃ¼nchen, Hans-Carl-von-Carlowitz-Platz 2, Freising, Germany; Wilcke, W., Institute of Geography and Geoecology, Karlsruhe Institute of Technology (KIT), Reinhard-Baumeister-Platz 1, Karlsruhe, Germany</t>
  </si>
  <si>
    <t>0032079X</t>
  </si>
  <si>
    <t>Ortiz-Rico C., Aldaz C., SÃ¡nchez-PÃ©rez H.J., Mateo M.M., Romero-Sandoval N.</t>
  </si>
  <si>
    <t>Conformance contrast testing between rates of pulmonary tuberculosis in Ecuadorian border areas</t>
  </si>
  <si>
    <t>Salud Publica de Mexico</t>
  </si>
  <si>
    <t>https://www.scopus.com/inward/record.uri?eid=2-s2.0-84948967276&amp;partnerID=40&amp;md5=c709682588e4bc76c6c1012ddcaa7f09</t>
  </si>
  <si>
    <t>Ortiz-Rico, C., Unidad de BioestadÃ­stica, Facultad de Medicina, Universidad AutÃ³noma de Barcelona, Campus UAB, Barcelona, Spain, Grups de Recerca d' AmÃ¨rica i Ã€frica Llatines - GRAAL, Ecuador; Aldaz, C., Grups de Recerca d' AmÃ¨rica i Ã€frica Llatines - GRAAL, Ecuador, Universidad Nacional de Loja, Ecuador; SÃ¡nchez-PÃ©rez, H.J., Grups de Recerca d' AmÃ¨rica i Ã€frica Llatines - GRAAL, Ecuador, Universidad Nacional de Loja, SecretarÃ­a de EducaciÃ³n Superior, Ciencia, TecnologÃ­a e InnovaciÃ³n, Quito, Ecuador, El Colegio de la Frontera Sur., Chiapas, Mexico; Mateo, M.M., Unidad de BioestadÃ­stica, Facultad de Medicina, Universidad AutÃ³noma de Barcelona, Campus UAB, Barcelona, Spain, Grups de Recerca d' AmÃ¨rica i Ã€frica Llatines - GRAAL, Ecuador, Facultad de Ciencias MÃ©dicas, de la Salud y la Vida, Universidad Internacional del Ecuador, Quito, Ecuador; Romero-Sandoval, N., Grups de Recerca d' AmÃ¨rica i Ã€frica Llatines - GRAAL, Ecuador, Facultad de Ciencias MÃ©dicas, de la Salud y la Vida, Universidad Internacional del Ecuador, Quito, Ecuador</t>
  </si>
  <si>
    <t>Torres B., Maza O.J., Aguirre P., Hinojosa L., GÃ¼nter S.</t>
  </si>
  <si>
    <t>The contribution of traditional agroforestry to climate change adaptation in the Ecuadorian Amazon: The chakra system</t>
  </si>
  <si>
    <t>Handbook of Climate Change Adaptation</t>
  </si>
  <si>
    <t>10.1007/978-3-642-38670-1_90</t>
  </si>
  <si>
    <t>https://www.scopus.com/inward/record.uri?eid=2-s2.0-84944611261&amp;doi=10.1007%2f978-3-642-38670-1_90&amp;partnerID=40&amp;md5=50c9ce5ec1c567b7a0db4d3998309e84</t>
  </si>
  <si>
    <t>Torres, B., Universidad Estatal AmazÃ³nica, Puyo-Napo, Ecuador, Institute of Forest Management, Center of Life and Food Sciences Weihenstephan, Technische UniversitÃ¤t MÃ¼nchen, Freising, Germany; Maza, O.J., Universidad Nacional de Loja, Loja, Ecuador; Aguirre, P., The postgraduate Institute, Technical University of the North, Ibarra, Ecuador; Hinojosa, L., Earth and Life Institute, UniversitÃ© Catholique de Louvain, Louvain-la-Neuve, Belgium; GÃ¼nter, S., Tropical Agricultural Research and Higher Education Center, Turrialba-Cartago, Costa Rica, ThÃ¼nen-Institute of International Forestry and Forest Economics, Hamburg, Germany</t>
  </si>
  <si>
    <t>Folch J., Petrov D., Ettcheto M., PedrÃ³s I., Abad S., Beas-Zarate C., Lazarowski A., Marin M., Olloquequi J., Auladell C., Camins A.</t>
  </si>
  <si>
    <t>Masitinib for the treatment of mild to moderate Alzheimer's disease</t>
  </si>
  <si>
    <t>Expert Review of Neurotherapeutics</t>
  </si>
  <si>
    <t>10.1586/14737175.2015.1045419</t>
  </si>
  <si>
    <t>https://www.scopus.com/inward/record.uri?eid=2-s2.0-84930465723&amp;doi=10.1586%2f14737175.2015.1045419&amp;partnerID=40&amp;md5=c55103cf5eac6b38843c1f11b5efe47e</t>
  </si>
  <si>
    <t>Folch, J., Unitat de Bioquimica i BiotecnologiÃ¡, Facultat de Medicina i CiÃ¨ncies de la Salut, Universitat Rovira i Virgili, Reus, Tarragona, Spain; Petrov, D., Unitat de Farmacologia i FarmacognÃ²sia, Institut de Biomedicina (IBUB), Centros de InvestigaciÃ³n BiomÃ©dica en Red de Enfermedades Neurodegenerativas, Barcelona, Spain; Ettcheto, M., Unitat de Farmacologia i FarmacognÃ²sia, Institut de Biomedicina (IBUB), Centros de InvestigaciÃ³n BiomÃ©dica en Red de Enfermedades Neurodegenerativas, Barcelona, Spain; PedrÃ³s, I., Unitat de Bioquimica i BiotecnologiÃ¡, Facultat de Medicina i CiÃ¨ncies de la Salut, Universitat Rovira i Virgili, Reus, Tarragona, Spain; Abad, S., Unitat de Farmacologia i FarmacognÃ²sia, Institut de Biomedicina (IBUB), Centros de InvestigaciÃ³n BiomÃ©dica en Red de Enfermedades Neurodegenerativas, Barcelona, Spain; Beas-Zarate, C., Departamento de BiologiÃ¡ Celular y Molecular, Universidad de Guadalajara, DivisiÃ³n de Neurociencias, Sierra Mojada 800, Guadalajara, Jalisco, Mexico, Centro de InvestigaciÃ³n BiomÃ©dica de Occidente (CIBO), Instituto Mexicano Del Seguro Social (IMSS), Jalisco, Mexico; Lazarowski, A., Instituto de Investigaciones en FisiopatologiÃ¡ y BioquÃ­mica ClÃ­nica (INFIBIOC), Facultad de Farmacia y BioquÃ­mica, Universidad de Buenos Aires (UBA), Buenos Aires, Argentina; Marin, M., Centro de BiotecnologiÃ¡, Universidad Nacional de Loja, Av. PiÃ³ Jaramillo, La Argelia, Loja, Ecuador; Olloquequi, J., Facultad de Ciencias de la Salud, Universidad AutÃ³noma de Chile, Talca, Chile; Auladell, C., Departament de Biologia Cellular, Facultat de Biologia, Universitat de Barcelona, Barcelona, Spain; Camins, A., Unitat de Farmacologia i FarmacognÃ²sia, Institut de Biomedicina (IBUB), Centros de InvestigaciÃ³n BiomÃ©dica en Red de Enfermedades Neurodegenerativas, Barcelona, Spain, Centro de BiotecnologiÃ¡, Universidad Nacional de Loja, Av. PiÃ³ Jaramillo, La Argelia, Loja, Ecuador</t>
  </si>
  <si>
    <t>Bogner C., Bauer F., TrancÃ³n y Widemann B., ViÃ±an P., Balcazar L., Huwe B.</t>
  </si>
  <si>
    <t>Quantifying the morphology of flow patterns in landslide-affected and unaffected soils</t>
  </si>
  <si>
    <t>Journal of Hydrology</t>
  </si>
  <si>
    <t>10.1016/j.jhydrol.2014.01.063</t>
  </si>
  <si>
    <t>https://www.scopus.com/inward/record.uri?eid=2-s2.0-84894349105&amp;doi=10.1016%2fj.jhydrol.2014.01.063&amp;partnerID=40&amp;md5=6bf10b78144688ffe067803163c384b1</t>
  </si>
  <si>
    <t>Bogner, C., Ecological Modelling, BayCEER, University of Bayreuth, Dr.-Hans-Frisch-StraÃŸe 1-3, 95448 Bayreuth, Germany; Bauer, F., Department of Soil Physics, BayCEER, University of Bayreuth, 95440 Bayreuth, Germany; TrancÃ³n y Widemann, B., Programming Languages and Compiler Technology, Technische UniversitÃ¤t Ilmenau, Ehrenbergstr. 29, 98693 Ilmenau, Germany; ViÃ±an, P., Universidad Nacional de Loja, Loja, Ecuador; Balcazar, L., Universidad Nacional de Loja, Loja, Ecuador; Huwe, B., Department of Soil Physics, BayCEER, University of Bayreuth, 95440 Bayreuth, Germany</t>
  </si>
  <si>
    <t>Raes L., Aguirre N., D'Haese M., Van Huylenbroeck G.</t>
  </si>
  <si>
    <t>Analysis of the cost-effectiveness for ecosystem service provision and rural income generation: A comparison of three different programs in Southern Ecuador</t>
  </si>
  <si>
    <t>Environment, Development and Sustainability</t>
  </si>
  <si>
    <t>10.1007/s10668-013-9489-2</t>
  </si>
  <si>
    <t>https://www.scopus.com/inward/record.uri?eid=2-s2.0-84899919443&amp;doi=10.1007%2fs10668-013-9489-2&amp;partnerID=40&amp;md5=891b928a6dc2c677027d460db8692e15</t>
  </si>
  <si>
    <t>Raes, L., Department of Agricultural Economics, Ghent University, Coupure Links 653, 9000 Ghent, Belgium, Division of Resource Economics, Humboldt University, Philippstr. 13, Haus 12, 10115 Berlin, Germany; Aguirre, N., Universidad Nacional de Loja, 110101 Loja, Ecuador; D'Haese, M., Department of Agricultural Economics, Ghent University, Coupure Links 653, 9000 Ghent, Belgium; Van Huylenbroeck, G., Department of Agricultural Economics, Ghent University, Coupure Links 653, 9000 Ghent, Belgium</t>
  </si>
  <si>
    <t>1387585X</t>
  </si>
  <si>
    <t>Urgiles N., StrauÃŸ A., LojÃ¡n P., SchÃ¼ÃŸler A.</t>
  </si>
  <si>
    <t>Cultured arbuscular mycorrhizal fungi and native soil inocula improve seedling development of two pioneer trees in the Andean region</t>
  </si>
  <si>
    <t>10.1007/s11056-014-9442-8</t>
  </si>
  <si>
    <t>https://www.scopus.com/inward/record.uri?eid=2-s2.0-84920705948&amp;doi=10.1007%2fs11056-014-9442-8&amp;partnerID=40&amp;md5=77123b53ad5ffe629dff29bcb5840f7c</t>
  </si>
  <si>
    <t>Urgiles, N., Department of Biology, Genetics, Ludwig-Maximilians-University, Grosshaderner Strasse 4, Planegg-Martinsried, Germany, Universidad Nacional de Loja (UNL), Ciudad Universitaria Guillermo FalconÃ­ Espinosa, La Argelia, Loja, Ecuador; StrauÃŸ, A., Department of Biology, Genetics, Ludwig-Maximilians-University, Grosshaderner Strasse 4, Planegg-Martinsried, Germany; LojÃ¡n, P., Universidad TÃ©cnica Particular de Loja (UTPL), San Cayetano Alto, Loja, Ecuador; SchÃ¼ÃŸler, A., Department of Biology, Genetics, Ludwig-Maximilians-University, Grosshaderner Strasse 4, Planegg-Martinsried, Germany</t>
  </si>
  <si>
    <t>Aluminum toxicity to tropical montane forest tree seedlings in southern Ecuador: Response of biomass and plant morphology to elevated Al concentrations</t>
  </si>
  <si>
    <t>10.1007/s11104-014-2110-0</t>
  </si>
  <si>
    <t>https://www.scopus.com/inward/record.uri?eid=2-s2.0-84906942832&amp;doi=10.1007%2fs11104-014-2110-0&amp;partnerID=40&amp;md5=d693d95790192a3b9ec51d2c196f08ea</t>
  </si>
  <si>
    <t>Rehmus, A., Geographic Institute, University of Bern, Hallerstr. 12, 3012 Bern, Switzerland; Bigalke, M., Geographic Institute, University of Bern, Hallerstr. 12, 3012 Bern, Switzerland; Valarezo, C., DirecciÃ³n General de Investigaciones, Universidad Nacional de Loja, Ciudadela Universitaria Guillermo FalconÃ­, sector La Argelia, Loja, Ecuador; Castillo, J.M., Institute of Silviculture, Technische UniversitÃ¤t MÃ¼nchen, Hans-Carl-von-Carlowitz-Platz 2, 85354 Freising, Germany; Wilcke, W., Geographic Institute, University of Bern, Hallerstr. 12, 3012 Bern, Switzerland</t>
  </si>
  <si>
    <t>Bedoya Vaca R.C., MartÃ­n Mateo M., Romero Sandoval N.</t>
  </si>
  <si>
    <t>The Gender Parity Index and its implications on the public work [Ãndice de Paridad por GÃ©nero y sus implicaciones en la inserciÃ³n laboral pÃºblica en Ecuador]</t>
  </si>
  <si>
    <t>Revista Cubana de Salud Publica</t>
  </si>
  <si>
    <t>https://www.scopus.com/inward/record.uri?eid=2-s2.0-84905660185&amp;partnerID=40&amp;md5=fcb5ca19289e66c48e9f8e6afd9c192c</t>
  </si>
  <si>
    <t>Bedoya Vaca, R.C., Ministerio de Salud PÃºblica del Ecuador, Quito, Ecuador, Universidad Nacional de Loja, Loja, Ecuador, Grups de Recerca d'AmÃ¨rica i Ã€fricaLlatines (GRAAL), Barcelona, Spain; MartÃ­n Mateo, M., Grups de Recerca d'AmÃ¨rica i Ã€fricaLlatines (GRAAL), Universidad AutÃ³noma de Barcelona, Barcelona, Spain; Romero Sandoval, N., Grups de Recerca d'AmÃ¨rica i Ã€fricaLlatines (GRAAL), Barcelona, Spain, Universidad Internacional del Ecuador, Quito, Ecuador</t>
  </si>
  <si>
    <t>Knoke T., Bendix J., Pohle P., Hamer U., Hildebrandt P., Roos K., Gerique A., Sandoval M.L., Breuer L., Tischer A., Silva B., Calvas B., Aguirre N., Castro L.M., Windhorst D., Weber M., Stimm B., GÃ¼nter S., Palomeque X., Mora J., Mosandl R., Beck E.</t>
  </si>
  <si>
    <t>Afforestation or intense pasturing improve the ecological and economic value of abandoned tropical farmlands</t>
  </si>
  <si>
    <t>Nature Communications</t>
  </si>
  <si>
    <t>10.1038/ncomms6612</t>
  </si>
  <si>
    <t>https://www.scopus.com/inward/record.uri?eid=2-s2.0-84923340416&amp;doi=10.1038%2fncomms6612&amp;partnerID=40&amp;md5=a646888a05b5c3d4e0b4647afa7e2a11</t>
  </si>
  <si>
    <t>Knoke, T., TUM School of Life Sciences Weihenstephan, Technische UniversitÃ¤t MÃ¼nchen, Freising, Germany; Bendix, J., Laboratory for Climatology and Remote Sensing (LCRS), Faculty of Geography, University of Marburg, Marburg, Germany; Pohle, P., Institute of Geography, University of Erlangen-NÃ¼rnberg, Erlangen, Germany; Hamer, U., Institute of Soil Science and Site Ecology, Dresden University of Technology, Tharandt, Germany, Institute of Landscape Ecology, University of Muenster, MÃ¼nstere, Germany; Hildebrandt, P., TUM School of Life Sciences Weihenstephan, Technische UniversitÃ¤t MÃ¼nchen, Freising, Germany; Roos, K., Department of Plant Physiology, Bayreuth Centre of Ecology and Environmental Research, University of Bayreuth, Bayreuth, Germany; Gerique, A., Institute of Geography, University of Erlangen-NÃ¼rnberg, Erlangen, Germany; Sandoval, M.L., Departamento de Desarrollo Ambiente y Territorio, Facultad Latinoamericana de Ciencias Sociales, FLACSO, Quito, Ecuador; Breuer, L., Institute for Landscape Ecology and Resources Management, Justus Liebig University Giessen, Giessen, Germany; Tischer, A., Institute of Soil Science and Site Ecology, Dresden University of Technology, Tharandt, Germany; Silva, B., Laboratory for Climatology and Remote Sensing (LCRS), Faculty of Geography, University of Marburg, Marburg, Germany; Calvas, B., TUM School of Life Sciences Weihenstephan, Technische UniversitÃ¤t MÃ¼nchen, Freising, Germany; Aguirre, N., Biodiversity, Forestry and Ecosystem Services Research Program, National University of Loja, Loja, Ecuador; Castro, L.M., Departamento de EconomÃ­a, Universidad TÃ©cnica Particular de Loja, Loja, Ecuador; Windhorst, D., Institute for Landscape Ecology and Resources Management, Justus Liebig University Giessen, Giessen, Germany; Weber, M., TUM School of Life Sciences Weihenstephan, Technische UniversitÃ¤t MÃ¼nchen, Freising, Germany; Stimm, B., TUM School of Life Sciences Weihenstephan, Technische UniversitÃ¤t MÃ¼nchen, Freising, Germany; GÃ¼nter, S., Tropical Agricultural Research and Higher Education Center (CATIE), Turrialba-Cartago, Costa Rica, ThÃ¼nen-Institut, Hamburg, Germany; Palomeque, X., TUM School of Life Sciences Weihenstephan, Technische UniversitÃ¤t MÃ¼nchen, Freising, Germany; Mora, J., TUM School of Life Sciences Weihenstephan, Technische UniversitÃ¤t MÃ¼nchen, Freising, Germany; Mosandl, R., TUM School of Life Sciences Weihenstephan, Technische UniversitÃ¤t MÃ¼nchen, Freising, Germany; Beck, E., Department of Plant Physiology, Bayreuth Centre of Ecology and Environmental Research, University of Bayreuth, Bayreuth, Germany</t>
  </si>
  <si>
    <t>Wullaert H., Bigalke M., Homeier J., Cumbicus N., Valarezo C., Wilcke W.</t>
  </si>
  <si>
    <t>Short-term response of the Ca cycle of a montane forest in Ecuador to low experimental CaCl2 additions</t>
  </si>
  <si>
    <t>Journal of Plant Nutrition and Soil Science</t>
  </si>
  <si>
    <t>10.1002/jpln.201300146</t>
  </si>
  <si>
    <t>https://www.scopus.com/inward/record.uri?eid=2-s2.0-84889664006&amp;doi=10.1002%2fjpln.201300146&amp;partnerID=40&amp;md5=adbac9aa72ddf0ad9c4d2ae4c2db5e96</t>
  </si>
  <si>
    <t>Wullaert, H., Earth System Science Research Center, Geographic Institute, Professorship of Soil Geography/Soil Science, Johannes Gutenberg University Mainz, Johann-Joachim-Becher-Weg 21, 55128 Mainz, Germany; Bigalke, M., Geographic Institute, University of Berne, Hallerstr. 12, 3012 Berne, Switzerland; Homeier, J., Plant Ecology, Albrecht von Haller Institute of Plant Sciences, Georg-August University GÃ¶ttingen, Germany; Cumbicus, N., Instituto de EcologÃ­a, Universidad TÃ©cnica Particular de Loja, San Cayetano Alto s/n, Loja, Ecuador; Valarezo, C., Universidad Nacional de Loja, DirecciÃ³n General de Investigaciones. Ciudadela Universitaria Guillermo Falconi, sector La Argelia, Loja, Ecuador; Wilcke, W., Geographic Institute, University of Berne, Hallerstr. 12, 3012 Berne, Switzerland</t>
  </si>
  <si>
    <t>BÃ¡ K.M., DÃ­az-Delgado C., Quentin E., Guerra-CobiÃ¡n V.H., Ojeda-Chihuahua J.I., CÃ¡rsteanu A.A., Franco-Plata R.</t>
  </si>
  <si>
    <t>Hydrological modeling of large watersheds: Case study of the Senegal River, West Africa, West Africa [Nota tÃ©cnica modelado hidrolÃ³gico de grandes cuencas: Caso de estudio del RÃ­o Senegal, Ãfrica Occidental]</t>
  </si>
  <si>
    <t>Tecnologia y Ciencias del Agua</t>
  </si>
  <si>
    <t>https://www.scopus.com/inward/record.uri?eid=2-s2.0-84883260485&amp;partnerID=40&amp;md5=f88a27c4a0fe72782c24f49a1d7fa01a</t>
  </si>
  <si>
    <t>BÃ¡, K.M., Centro Interamericano de Recursos del Agua, Facultad de IngenierÃ­a, Universidad AutÃ³noma del Estado de MÃ©xico, Cerro de Coatepec s/n, Ciudad Universitaria, 50130 Toluca, Estado de MÃ©xico, Mexico; DÃ­az-Delgado, C., Centro Interamericano de Recursos del Agua, Facultad de IngenierÃ­a, Universidad AutÃ³noma del Estado de MÃ©xico, Cerro de Coatepec s/n, Ciudad Universitaria, 50130 Toluca, Estado de MÃ©xico, Mexico; Quentin, E., Centro Integrado de GeomÃ¡tica Ambiental, Centro de Recursos Idrisi, Universidad Nacional de Loja, La Argelia Casilla 1101 2636 o Casilla letra S, Loja, Ecuador; Guerra-CobiÃ¡n, V.H., Centro Internacional del Agua, Facultad de IngenierÃ­a Civil, Universidad AutÃ³noma de Nuevo LeÃ³n, Ciudad Universitaria s/n, A.P. 58-F, 66450 San-NicolÃ¡s de Los Garza, Nuevo-LeÃ³n, Mexico; Ojeda-Chihuahua, J.I., Centro Interamericano de Recursos del Agua, Facultad de IngenierÃ­a, Universidad AutÃ³noma del Estado de MÃ©xico, Cerro de Coatepec s/n, Ciudad Universitaria, 50130 Toluca, Estado de MÃ©xico, Mexico; CÃ¡rsteanu, A.A., Departamento de MatemÃ¡ticas, Escuela Superior de FÃ­sica y MatemÃ¡ticas, Instituto PolitÃ©cnico Nacional, Col. San Pedro Zacatenco U.P. Adolfo LÃ³pez Mateos, 07738 MÃ©xico, DF, Mexico; Franco-Plata, R., Facultad de GeografÃ­a, Universidad AutÃ³noma del Estado de MÃ©xico, Cerro de Coatepec s/n, Ciudad Universitaria, 50100 Toluca, Estado de MÃ©xico, Mexico</t>
  </si>
  <si>
    <t>Burgos-Paz W., Souza C.A., Megens H.J., Ramayo-Caldas Y., Melo M., LemÃºs-Flores C., Caal E., Soto H.W., MartÃ­nez R., Ãlvarez L.A., Aguirre L., IÃ±iguez V., Revidatti M.A., MartÃ­nez-LÃ³pez O.R., Llambi S., Esteve-Codina A., RodrÃ­guez M.C., Crooijmans R.P.M.A., Paiva S.R., Schook L.B., Groenen M.A.M., PÃ©rez-Enciso M.</t>
  </si>
  <si>
    <t>Porcine colonization of the Americas: A 60k SNP story</t>
  </si>
  <si>
    <t>Heredity</t>
  </si>
  <si>
    <t>10.1038/hdy.2012.109</t>
  </si>
  <si>
    <t>https://www.scopus.com/inward/record.uri?eid=2-s2.0-84875703255&amp;doi=10.1038%2fhdy.2012.109&amp;partnerID=40&amp;md5=49eee5466b6a8e76a94bcb664345df86</t>
  </si>
  <si>
    <t>Burgos-Paz, W., Centre for Research in Agricultural Genomics (CRAG), Universitat AutÃ²noma de Barcelona (UAB), Bellaterra, Barcelona 08193, Spain, Embrapa Recursos GenÃ¨ticos e Biotecnologia, CENARGEN, Brasilia DF, Brazil; Souza, C.A., Centre for Research in Agricultural Genomics (CRAG), Universitat AutÃ²noma de Barcelona (UAB), Bellaterra, Barcelona 08193, Spain, Embrapa Recursos GenÃ¨ticos e Biotecnologia, CENARGEN, Brasilia DF, Brazil; Megens, H.J., Animal Breeding and Genomics Centre, Wageningen University, Wageningen, Netherlands; Ramayo-Caldas, Y., Centre for Research in Agricultural Genomics (CRAG), Universitat AutÃ²noma de Barcelona (UAB), Bellaterra, Barcelona 08193, Spain, Facultad de Medicina Veterinaria, Universidad de Granma, Bayamo, Cuba; Melo, M., Facultad de Medicina Veterinaria y Zootecnia, Universidad Nacional del Altiplano, Puno, Peru; LemÃºs-Flores, C., Unidad AcadÃ©mica de Medicina Veterinaria y Zootecnia, Universidad AutÃ³noma de Nayarit, Tepic, Mexico; Caal, E., Colegio de MÃ©dicos Veterinarios y Zootecnistas de Guatemala, Guatemala; Soto, H.W., Escuela de Zootecnia, Universidad de Costa Rica, San Pedro, Costa Rica; MartÃ­nez, R., CorporaciÃ³n Colombiana De InvestigaciÃ³n Agropecuaria (Corpoica), Centro de investigaciones TibaitatÃ¡, BogotÃ¡, Colombia; Ãlvarez, L.A., Departamento de Ciencia Animal, Universidad Nacional de Colombia, Palmira, Colombia; Aguirre, L., Centro de Biotecnologia Reproductiva Animal, CEBIREA-Universidad Nacional de Loja, Ecuador; IÃ±iguez, V., Instituto de Biologia Molecular y Biotecnologia, Universidad Mayor de San AndrÃ©s, La-Paz, Bolivia; Revidatti, M.A., Universidad Nacional del Nordeste, Corrientes, Argentina; MartÃ­nez-LÃ³pez, O.R., Centro Multidisciplinario de Investigaciones CientÃ­ficas y TecnolÃ³gicas, Universidad Nacional de AsunciÃ³n, AsunciÃ³n, Paraguay; Llambi, S., Facultad de Veterinaria, Universidad de la RepÃºblica, Montevideo, Uruguay; Esteve-Codina, A., Centre for Research in Agricultural Genomics (CRAG), Universitat AutÃ²noma de Barcelona (UAB), Bellaterra, Barcelona 08193, Spain; RodrÃ­guez, M.C., Departamento de Mejora GenÃ©tica Animal, INIA, Madrid, Spain; Crooijmans, R.P.M.A., Animal Breeding and Genomics Centre, Wageningen University, Wageningen, Netherlands; Paiva, S.R., Embrapa Recursos GenÃ¨ticos e Biotecnologia, CENARGEN, Brasilia DF, Brazil; Schook, L.B., InstituciÃ³ Catalana de Recerca i Estudis AvanÃ§ats, ICREA, Barcelona, Spain; Groenen, M.A.M., Animal Breeding and Genomics Centre, Wageningen University, Wageningen, Netherlands; PÃ©rez-Enciso, M., Centre for Research in Agricultural Genomics (CRAG), Universitat AutÃ²noma de Barcelona (UAB), Bellaterra, Barcelona 08193, Spain</t>
  </si>
  <si>
    <t>0018067X</t>
  </si>
  <si>
    <t>Alfonso Y.U., Lopez K.P., Armijos-Ojeda D.</t>
  </si>
  <si>
    <t>Endemic frog predation by the Cuban lesser racer, Caraiba andreae (Squamata: Dipsadidae), on La Melba, Alexander Von Humboldt National Park, eastern Cuba</t>
  </si>
  <si>
    <t>Herpetology Notes</t>
  </si>
  <si>
    <t>https://www.scopus.com/inward/record.uri?eid=2-s2.0-84876211446&amp;partnerID=40&amp;md5=edf7ce2bb68b42642095680ab11622e6</t>
  </si>
  <si>
    <t>Alfonso, Y.U., Florida Museum of Natural History, Division of Herpetology, University of Florida, P.O. Box 117800, Gainesville, FL 32611, United States; Lopez, K.P., Looserstrasse 10, 3084 Wabern, Bern, Switzerland; Armijos-Ojeda, D., LOUNAZ - Departamento de ZoologÃ­a, Universidad Nacional de Loja, Ecuador</t>
  </si>
  <si>
    <t>Hocquenghem A.M.</t>
  </si>
  <si>
    <t>How did Quechua Reach Ecuador?</t>
  </si>
  <si>
    <t>Archaeology and Language in the Andes</t>
  </si>
  <si>
    <t>10.5871/bacad/9780197265031.003.0014</t>
  </si>
  <si>
    <t>https://www.scopus.com/inward/record.uri?eid=2-s2.0-84925424379&amp;doi=10.5871%2fbacad%2f9780197265031.003.0014&amp;partnerID=40&amp;md5=8f9e8cb68ffeee98c3cdd7f6343c07aa</t>
  </si>
  <si>
    <t>Hocquenghem, A.M., Instituto FrancÃ©s de Estudios Andinos (IFEA), Peru, Universidad Nacional de Loja, Ecuador</t>
  </si>
  <si>
    <t>Guerra-CobiÃ¡n V.H., BÃ¢ K.M., DÃ­az-Delgado C., Quentin E.</t>
  </si>
  <si>
    <t>Spatial discretization effect on flow simulations using the CEQUEAU distributed model [Efecto de la discretizaciÃ³n espacial sobre las simulaciones de caudal con el modelo distribuido CEQUEAU]</t>
  </si>
  <si>
    <t>https://www.scopus.com/inward/record.uri?eid=2-s2.0-84902122640&amp;partnerID=40&amp;md5=ef651e4b9aa63c30ee0cea285c8ce7ad</t>
  </si>
  <si>
    <t>Guerra-CobiÃ¡n, V.H., Coordinador del Centra International del Agua, Facultad de IngenierÃ­a Civil, Universidad AutÃ³noma de Nuevo LeÃ³n, Av. Universidad s/n, Cd. Universitaria, 66451-A.P.-17-San-NicolÃ¡s-de-Los-Garza, Mexico; BÃ¢, K.M., Centra Interamericano de Recursos del Agua, Facultad de IngenierÃ­a, Universidad AutÃ³noma del Estado de MÃ©xico, Cerro de Coatepec s/n, Ciudad Universitaria, 50130 Toluca, Estado de MÃ©xico, Mexico; DÃ­az-Delgado, C., Centra Interamericano de Recursos del Agua, Facultad de IngenierÃ­a, Universidad AutÃ³noma del Estado de MÃ©xico, Cerro de Coatepec s/n, Ciudad Universitaria, 50130 Toluca, Estado de MÃ©xico, Mexico; Quentin, E., Centra Integrado de GeomÃ¡tica Ambiental/Centra de Recursos Idrisi, Universidad Nacional de Loja, Ciudadela Universitaria Guillermo Falconi Espinosa, La Argelia, Casilla 1101, 2636 o Casilla letra S, Loja, Ecuador</t>
  </si>
  <si>
    <t>Neill D.A., BeltrÃ¡n H., Quizhpe W.</t>
  </si>
  <si>
    <t>Clethra concordia (Clethraceae), a shrubby new species from the crest of the Cordillera del CÃ³ndor on the Peru-Ecuador border</t>
  </si>
  <si>
    <t>Novon</t>
  </si>
  <si>
    <t>10.3417/2009038</t>
  </si>
  <si>
    <t>https://www.scopus.com/inward/record.uri?eid=2-s2.0-84872917443&amp;doi=10.3417%2f2009038&amp;partnerID=40&amp;md5=16f4dc1fcf2dfe8f2761023e19f6465b</t>
  </si>
  <si>
    <t>Neill, D.A., Universidad Estatal AmazÃ³nica, Facultad de IngenierÃ­a Ambiental, km 21/2 vÃ­a a Napo, Puyo, Pastaza, Ecuador; BeltrÃ¡n, H., Herbario USM, Museo de Historia Natural, Universidad Mayor Nacional de San Marcos, Casilla 14-0434, Lima 14, Peru; Quizhpe, W., Herbario LOJA, Universidad Nacional de Loja, Facultad de Ciencias AgrÃ­colas, Casilla 11-01-249, Loja, Ecuador</t>
  </si>
  <si>
    <t>Reyes M.E., Salas C., Coon C.N.</t>
  </si>
  <si>
    <t>Metabolizable energy requirements for broiler breeder in different environmental temperatures</t>
  </si>
  <si>
    <t>International Journal of Poultry Science</t>
  </si>
  <si>
    <t>https://www.scopus.com/inward/record.uri?eid=2-s2.0-84867836720&amp;partnerID=40&amp;md5=5468b11357717176d0c42c0b43d5814b</t>
  </si>
  <si>
    <t>Reyes, M.E., Universidad Nacional de Loja, Loja, Ecuador, Ciudad Universitaria Guillermo FalconÃ­ Espinosa 'La Argelia', PBX: 072547252, Casilla Letra'S', Ecuador; Salas, C., Escuela de Zootecnia, Universidad de Costa Rica, Costa Rica; Coon, C.N., Center of Excellence for Poultry Science, University of Arkansas, Fayetteville, AR 72701, United States</t>
  </si>
  <si>
    <t>Energy requirement for maintenance and egg production for broiler breeder hens</t>
  </si>
  <si>
    <t>https://www.scopus.com/inward/record.uri?eid=2-s2.0-84859199760&amp;partnerID=40&amp;md5=82b01c2cc3cf8abdbc442ec01b7b7897</t>
  </si>
  <si>
    <t>Reyes, M.E., Universidad Nacional de Loja, Ecuador Ciudad Universitaria Guillermo FalconÃ­ Espinosa 'La Argelia', PBX: 072547252 - Casilla Letra 'S', Loja, Ecuador; Salas, C., Escuela de Zootecnia, Universidad de Costa Rica, San JosÃ©, Costa Rica; Coon, C.N., Center of Excellence for Poultry Science, University of Arkansas, Fayetteville, AR 72701, United States</t>
  </si>
  <si>
    <t>Vilchis-Mata I., Quentin E., BÃ¢ K.M., DÃ­az-Delgado C.</t>
  </si>
  <si>
    <t>Daily rainfall estimation using a GIS with weather radar imagenry water technology and sciences [EstimaciÃ³n de precipitaciÃ³n diaria a travÃ©s de un SIG con imÃ¡genes de radar meteorolÃ³gico]</t>
  </si>
  <si>
    <t>https://www.scopus.com/inward/record.uri?eid=2-s2.0-80755126034&amp;partnerID=40&amp;md5=ef03d54e03d41b1ddedc21fabb7827f9</t>
  </si>
  <si>
    <t>Vilchis-Mata, I., Facultad de IngenierÃ­a, Centro Interamericano de Recursos del Agua, Universidad AutÃ³noma del Estado de MÃ©xico, Carretera Toluca Atlacomulco km. 14.5, 50200 Toluca, Estado de MÃ©xico, Mexico; Quentin, E., Centro Integrado de GeomÃ¡tica Ambiental (CINFA), Ciudad Universitaria, Universidad Nacional de Loja (UNL), La Argelia Casilla postal 11012636, Loja, Ecuador; BÃ¢, K.M., Facultad de IngenierÃ­a, Centro Interamericano de Recursos del Agua, Universidad AutÃ³noma del Estado de MÃ©xico, Carretera Toluca Atlacomulco km. 14.5, 50200 Toluca, Estado de MÃ©xico, Mexico; DÃ­az-Delgado, C., Facultad de IngenierÃ­a, Centro Interamericano de Recursos del Agua, Universidad AutÃ³noma del Estado de MÃ©xico, Carretera Toluca Atlacomulco km. 14.5, 50200 Toluca, Estado de MÃ©xico, Mexico</t>
  </si>
  <si>
    <t>Freile J.F., Piedrahita P., BuitrÃ³n-Jurado G., RodrÃ­guez C.A., JadÃ¡n O., Bonaccorso E.</t>
  </si>
  <si>
    <t>Observations on the natural history of the Royal Sunangel (Heliangelus regalis) in the Nangaritza Valley, Ecuador</t>
  </si>
  <si>
    <t>Wilson Journal of Ornithology</t>
  </si>
  <si>
    <t>10.1676/10-054.1</t>
  </si>
  <si>
    <t>https://www.scopus.com/inward/record.uri?eid=2-s2.0-79951903161&amp;doi=10.1676%2f10-054.1&amp;partnerID=40&amp;md5=82663e5c3de67c6fb1de16afb0ab2eac</t>
  </si>
  <si>
    <t>Freile, J.F., FundaciÃ³n Numashir, Casilla Postal 17-12-122, Quito, Ecuador; Piedrahita, P., Museo de ZoologÃ­a (QCAZ), Pontificia Universidad CatÃ³lica del Ecuador, Avenida 12 de Octubre 1076 y Roca, Quito, Ecuador; BuitrÃ³n-Jurado, G., Museo de ZoologÃ­a (QCAZ), Pontificia Universidad CatÃ³lica del Ecuador, Avenida 12 de Octubre 1076 y Roca, Quito, Ecuador; RodrÃ­guez, C.A., Museo de ZoologÃ­a (QCAZ), Pontificia Universidad CatÃ³lica del Ecuador, Avenida 12 de Octubre 1076 y Roca, Quito, Ecuador; JadÃ¡n, O., Herbario Reinaldo Espinosa, Universidad Nacional de Loja, Ciudad Universitaria La Argelia, Loja, Ecuador; Bonaccorso, E., Museo de ZoologÃ­a (QCAZ), Pontificia Universidad CatÃ³lica del Ecuador, Avenida 12 de Octubre 1076 y Roca, Quito, Ecuador</t>
  </si>
  <si>
    <t>Volland-Voigt F., BrÃ¤uning A., Ganzhi O., Peters T., Maza H.</t>
  </si>
  <si>
    <t>Radial stem variations of Tabebuia chrysantha (Bignoniaceae) in different tropical forest ecosystems of southern Ecuador</t>
  </si>
  <si>
    <t>10.1007/s00468-010-0461-6</t>
  </si>
  <si>
    <t>https://www.scopus.com/inward/record.uri?eid=2-s2.0-78651415133&amp;doi=10.1007%2fs00468-010-0461-6&amp;partnerID=40&amp;md5=0db1023c27b436ecf0213a057670e1f4</t>
  </si>
  <si>
    <t>Volland-Voigt, F., Institute of Geography, Friedrich-Alexander-University of Erlangen-Nuremberg, Kochstr. 4/4, 91054 Erlangen, Germany; BrÃ¤uning, A., Institute of Geography, Friedrich-Alexander-University of Erlangen-Nuremberg, Kochstr. 4/4, 91054 Erlangen, Germany; Ganzhi, O., Carrera de Ingenieria Forestal Ciudadela Guillermo Falconi Espinoza, UniversidÃ¡d Nacional de Loja, Loja, Ecuador; Peters, T., Institute of Geography, Friedrich-Alexander-University of Erlangen-Nuremberg, Kochstr. 4/4, 91054 Erlangen, Germany; Maza, H., Carrera de Ingenieria Forestal Ciudadela Guillermo Falconi Espinoza, UniversidÃ¡d Nacional de Loja, Loja, Ecuador</t>
  </si>
  <si>
    <t>Wilcke W., Boy J., Goller R., Fleischbein K., Valarezo C., Zech W.</t>
  </si>
  <si>
    <t>Effect of topography on soil fertility and water flow in an Ecuadorian lower montane forest</t>
  </si>
  <si>
    <t>Tropical Montane Cloud Forests: Science for Conservation and Management</t>
  </si>
  <si>
    <t>10.1017/CBO9780511778384.045</t>
  </si>
  <si>
    <t>https://www.scopus.com/inward/record.uri?eid=2-s2.0-84898481149&amp;doi=10.1017%2fCBO9780511778384.045&amp;partnerID=40&amp;md5=a1031bac50941d15dbcd466465f9d0e7</t>
  </si>
  <si>
    <t>Wilcke, W., Institute of Geography, University of Bern, Hallerstrasse 12, Bern, Switzerland; Boy, J., Geographical Institute, Johannes Gutenberg University of Mainz, Johann-Joachim-Becherweg 21, Mainz, Germany; Goller, R., University of Bayreuth, Bayerisches Landesamt fÃ¼r Umwelt (Referat 104), Hans HÃ¶gn Strasse 12, Hof, Germany; Fleischbein, K., Leibniz Institute for Agricultural Engineering, Department 2 Technology Assessment and Substance Cycles, Max Eyth Allee 100, Potsdam, Germany; Valarezo, C., Universidad Nacional de Loja, Centro de Estudios de Postgrado, Area de Desarrollo Rural Unidad Operativa de la Facultad de Ciencias Agricolas, Loja, Ecuador; Zech, W., Institute of Soil Science and Soil Geography, University of Bayreuth, Bayreuth, Germany</t>
  </si>
  <si>
    <t>Fleischbein K., Wilcke W., Goller R., Valarezo C., Zech W., Knoblich K.</t>
  </si>
  <si>
    <t>Measured and modeled rainfall interception in a lower montane forest, Ecuador</t>
  </si>
  <si>
    <t>10.1017/CBO9780511778384.034</t>
  </si>
  <si>
    <t>https://www.scopus.com/inward/record.uri?eid=2-s2.0-84933523909&amp;doi=10.1017%2fCBO9780511778384.034&amp;partnerID=40&amp;md5=3abc8aff1e8f2ab63ea3fad1e2f69af9</t>
  </si>
  <si>
    <t>Fleischbein, K., Leibniz Institute for Agricultural Engineering, Department 2, Technology Assessment and Substance Cycles, Max Eyth Allee 100, Potsdam, Germany; Wilcke, W., Institute of Geography, University of Bern, Hallerstrasse 12, Bern, Switzerland; Goller, R., Bayerisches Landesamt fÃ¼r Umwelt (Referat 104), Hans HÃ¶gn Strasse 12, Hof, Germany; Valarezo, C., Universidad Nacional de Loja, Centro de Estudios de Postgrado, Area de Desarrollo Rural, Unidad Operativa de la Facultad de Ciencias Agricolas, Loja, Ecuador; Zech, W., Institute of Soil Science and Soil Geography, University of Bayreuth, Bayreuth, Germany; Knoblich, K., Institute of Applied Geosciences, Justus Liebig University of Giessen, Diezstrasse 15, Giessen, Germany</t>
  </si>
  <si>
    <t>Aronson J., Aguirre N., MuÃ±oz J.</t>
  </si>
  <si>
    <t>Ecological restoration for future conservation professionals: Training with conceptual models and practical exercises</t>
  </si>
  <si>
    <t>Ecological Restoration</t>
  </si>
  <si>
    <t>10.3368/er.28.2.175</t>
  </si>
  <si>
    <t>https://www.scopus.com/inward/record.uri?eid=2-s2.0-77952280320&amp;doi=10.3368%2fer.28.2.175&amp;partnerID=40&amp;md5=8921893fb9b44fc8df7f6e2a847ab7d0</t>
  </si>
  <si>
    <t>Aronson, J., Department of the Restoration Ecology Group, Center of Functional and Evolutionary Ecology, Government Research Network (CNRS), Montpellier, France, Restoration Ecology, Missouri Botanical Garden, St. Louis, MO, United States; Aguirre, N., Department of Forest Ecology, School of Forestry Engineering, National University of Loja, Spain; MuÃ±oz, J., National University of Loja, Casilla 11-01-249 Loja, Spain</t>
  </si>
  <si>
    <t>Haug I., Wubet T., WeiÃŸ M., Aguirre N., Weber M., GÃ¼nter S., Kottke I.</t>
  </si>
  <si>
    <t>Species-rich but distinct arbuscular mycorrhizal communities in reforestation plots on degraded pastures and in neighboring pristine tropical mountain rain forest</t>
  </si>
  <si>
    <t>Tropical Ecology</t>
  </si>
  <si>
    <t>https://www.scopus.com/inward/record.uri?eid=2-s2.0-77049122545&amp;partnerID=40&amp;md5=0a940a04aee618d183be418c45ef74d6</t>
  </si>
  <si>
    <t>Haug, I., Eberhard-Karls-UniversitÃ¤t TÃ¼bingen, Institute of Evolution and Ecology, Organismic Botany, Auf der Morgenstelle 1, D-72076 TÃ¼bingen, Germany; Wubet, T., Department of Soil Ecology, Helmholtz Centre for Environmental Research-UFZ, Theodor-Lieser-StraÃŸe 4, D-06120 Halle-Saale, Germany; WeiÃŸ, M., Eberhard-Karls-UniversitÃ¤t TÃ¼bingen, Institute of Evolution and Ecology, Organismic Botany, Auf der Morgenstelle 1, D-72076 TÃ¼bingen, Germany; Aguirre, N., Universidad Nacional de Loja, Forest Engineering, Ciudadela Universitaria La Argelia; Casilla de correo: 11-01-249, Loja, Ecuador; Weber, M., Institute of Silviculture, Department of Ecology, Technische UniversitÃ¤t MÃ¼nchen, Am Hochanger 13, D-85354 Freising, Germany; GÃ¼nter, S., Institute of Silviculture, Department of Ecology, Technische UniversitÃ¤t MÃ¼nchen, Am Hochanger 13, D-85354 Freising, Germany; Kottke, I., Eberhard-Karls-UniversitÃ¤t TÃ¼bingen, Institute of Evolution and Ecology, Organismic Botany, Auf der Morgenstelle 1, D-72076 TÃ¼bingen, Germany</t>
  </si>
  <si>
    <t>Cisneros-Heredia D.F., Armijos-Ojeda D., Valarezo K.</t>
  </si>
  <si>
    <t>First country record of Pristimantis metabates (Duellman and Pramuk) and distribution extension of Pristimantis skydmainos (Flores and RodrÃ­guez) in eastern Ecuador (Amphibia, Anura, Strabomantidae)</t>
  </si>
  <si>
    <t>https://www.scopus.com/inward/record.uri?eid=2-s2.0-76949085032&amp;partnerID=40&amp;md5=c1d14d3eb9351ea2064eb1b663c85153</t>
  </si>
  <si>
    <t>Cisneros-Heredia, D.F., Universidad San Francisco de Quito, Colegio de Ciencias BiolÃ³gicas and Ambientales, Darwin, DW-010A, Casilla Postal 17-1200-841, Quito, Ecuador, Universidad Nacional de Loja, Departamento de ZoologÃ­a-LOUNAZ, Ciudadela Universitaria 'Guillermo FalconÃ­ Espinosa, Loja, Ecuador; Armijos-Ojeda, D., Universidad Nacional de Loja, Departamento de ZoologÃ­a-LOUNAZ, Ciudadela Universitaria 'Guillermo FalconÃ­ Espinosa, Loja, Ecuador; Valarezo, K., Universidad Nacional de Loja, Departamento de ZoologÃ­a-LOUNAZ, Ciudadela Universitaria 'Guillermo FalconÃ­ Espinosa, Loja, Ecuador</t>
  </si>
  <si>
    <t>BrÃ¤uning A., Volland-Voigt F., Burchardt I., Ganzhi O., Nauss T., Peters T.</t>
  </si>
  <si>
    <t>Climatic control of radial growth of Cedrela montana in a humid mountain rainforest in southern Ecuador</t>
  </si>
  <si>
    <t>10.3112/erdkunde.2009.04.04</t>
  </si>
  <si>
    <t>https://www.scopus.com/inward/record.uri?eid=2-s2.0-77950192208&amp;doi=10.3112%2ferdkunde.2009.04.04&amp;partnerID=40&amp;md5=3d950990bb93c10ed63933aeb6244d0b</t>
  </si>
  <si>
    <t>BrÃ¤uning, A., University Erlangen-NÃ¼rnberg, Department of Geography, Kochstr. 4/4, 91054 Erlangen, Germany; Volland-Voigt, F., University Erlangen-NÃ¼rnberg, Department of Geography, Kochstr. 4/4, 91054 Erlangen, Germany; Burchardt, I., University Erlangen-NÃ¼rnberg, Department of Geography, Kochstr. 4/4, 91054 Erlangen, Germany; Ganzhi, O., UniversidÃ¡d Nacional de Loja, Carrera de Ingenieria, Forestal Ciudadela Guillermo Falconi Espinoza, Ecuador; Nauss, T., Bayreuth University, Faculty for Biology, Chemistry and Geosciences, Climatology Working Group, 95440 Bayreuth, Germany; Peters, T., University Erlangen-NÃ¼rnberg, Department of Geography, Kochstr. 4/4, 91054 Erlangen, Germany</t>
  </si>
  <si>
    <t>Knoke T., Calvas B., Aguirre N., RomÃ¡n-Cuesta R.M., GÃ¼nter S., Stimm B., Weber M., Mosandl R.</t>
  </si>
  <si>
    <t>Can tropical farmers reconcile subsistence needs with forest conservation?</t>
  </si>
  <si>
    <t>Frontiers in Ecology and the Environment</t>
  </si>
  <si>
    <t>10.1890/080131</t>
  </si>
  <si>
    <t>https://www.scopus.com/inward/record.uri?eid=2-s2.0-77149123941&amp;doi=10.1890%2f080131&amp;partnerID=40&amp;md5=74987609e66df1f5b7fbb122544e3b7b</t>
  </si>
  <si>
    <t>Knoke, T., Institute of Forest Management, Center of Life and Food Sciences Weihenstephan, Technische UniversitÃ¤t MÃ¼nchen, Freising, Germany; Calvas, B., Institute of Forest Management, Center of Life and Food Sciences Weihenstephan, Technische UniversitÃ¤t MÃ¼nchen, Freising, Germany; Aguirre, N., National University of Loja, Ciudadela Universitaria, Loja, Ecuador; RomÃ¡n-Cuesta, R.M., Institute of Silviculture, Center of Life and Food Sciences Weihenstephan, Technische UniversitÃ¤t MÃ¼nchen, Freising, Germany; GÃ¼nter, S., Institute of Silviculture, Center of Life and Food Sciences Weihenstephan, Technische UniversitÃ¤t MÃ¼nchen, Freising, Germany; Stimm, B., Institute of Silviculture, Center of Life and Food Sciences Weihenstephan, Technische UniversitÃ¤t MÃ¼nchen, Freising, Germany; Weber, M., Institute of Silviculture, Center of Life and Food Sciences Weihenstephan, Technische UniversitÃ¤t MÃ¼nchen, Freising, Germany; Mosandl, R., Institute of Silviculture, Center of Life and Food Sciences Weihenstephan, Technische UniversitÃ¤t MÃ¼nchen, Freising, Germany</t>
  </si>
  <si>
    <t>Knoke T., Weber M., Barkmann J., Pohle P., Calvas B., Medina C., Aguirre N., GÃ¼nter S., Stimm B., Mosandl R., von Walter F., Maza B., Gerique A.</t>
  </si>
  <si>
    <t>Effectiveness and distributional impacts of payments for reduced carbon emissions from deforestation</t>
  </si>
  <si>
    <t>10.3112/erdkunde.2009.04.06</t>
  </si>
  <si>
    <t>https://www.scopus.com/inward/record.uri?eid=2-s2.0-77950276862&amp;doi=10.3112%2ferdkunde.2009.04.06&amp;partnerID=40&amp;md5=8a87f2d8266d6266b5172f769a352d98</t>
  </si>
  <si>
    <t>Knoke, T., Technische UniversitÃ¤t MÃ¼nchen (TUM), Institute of Forest Management, Hans-Carl-von-Carlowitz-Platz 2, 85354 Freising, Germany; Weber, M., Technische UniversitÃ¤t MÃ¼nchen (TUM), Institute of Silviculture, Hans-Carl-von-Carlowitz-Platz 2, 85354 Freising, Germany; Barkmann, J., Georg-August-University GÃ¶ttingen, Department of Agricultural Economics and Rural Development, Platz der GÃ¶ttinger Sieben 5, 37073 GÃ¶ttingen, Germany; Pohle, P., Friedrich-Alexander-University Erlangen-NÃ¼rnberg, Department of Geography, KochstraÃŸe 4/4, 91054 Erlangen, Germany; Calvas, B., Technische UniversitÃ¤t MÃ¼nchen (TUM), Institute of Forest Management, Hans-Carl-von-Carlowitz-Platz 2, 85354 Freising, Germany; Medina, C., Technische UniversitÃ¤t MÃ¼nchen (TUM), Institute of Forest Management, Hans-Carl-von-Carlowitz-Platz 2, 85354 Freising, Germany; Aguirre, N., National University of Loja, Ciudadela Universitaria, Loja, Ecuador; GÃ¼nter, S., Technische UniversitÃ¤t MÃ¼nchen (TUM), Institute of Silviculture, Hans-Carl-von-Carlowitz-Platz 2, 85354 Freising, Germany; Stimm, B., Technische UniversitÃ¤t MÃ¼nchen (TUM), Institute of Silviculture, Hans-Carl-von-Carlowitz-Platz 2, 85354 Freising, Germany; Mosandl, R., Technische UniversitÃ¤t MÃ¼nchen (TUM), Institute of Silviculture, Hans-Carl-von-Carlowitz-Platz 2, 85354 Freising, Germany; von Walter, F., Georg-August-University GÃ¶ttingen, Department of Agricultural Economics and Rural Development, Platz der GÃ¶ttinger Sieben 5, 37073 GÃ¶ttingen, Germany; Maza, B., Georg-August-University GÃ¶ttingen, Department of Agricultural Economics and Rural Development, Platz der GÃ¶ttinger Sieben 5, 37073 GÃ¶ttingen, Germany; Gerique, A., Friedrich-Alexander-University Erlangen-NÃ¼rnberg, Department of Geography, KochstraÃŸe 4/4, 91054 Erlangen, Germany</t>
  </si>
  <si>
    <t>Wullaert H., Pohlert T., Boy J., Valarezo C., Wilcke W.</t>
  </si>
  <si>
    <t>Spatial throughfall heterogeneity in a montane rain forest in Ecuador: Extent, temporal stability and drivers</t>
  </si>
  <si>
    <t>10.1016/j.jhydrol.2009.08.001</t>
  </si>
  <si>
    <t>https://www.scopus.com/inward/record.uri?eid=2-s2.0-70349494086&amp;doi=10.1016%2fj.jhydrol.2009.08.001&amp;partnerID=40&amp;md5=20f402159c6a7674cc1fa76f4e910f38</t>
  </si>
  <si>
    <t>Wullaert, H., Earth System Science Research Center, Geographic Institute, Professorship of Soil Geography/Soil Science, Johann-Joachim-Becher-Weg 21, 55128 Mainz, Germany; Pohlert, T., Earth System Science Research Center, Geographic Institute, Professorship of Soil Geography/Soil Science, Johann-Joachim-Becher-Weg 21, 55128 Mainz, Germany; Boy, J., Earth System Science Research Center, Geographic Institute, Professorship of Soil Geography/Soil Science, Johann-Joachim-Becher-Weg 21, 55128 Mainz, Germany, Institute of Soil Science, Leibniz University Hannover, Hannover, Germany; Valarezo, C., Universidad Nacional de Loja, DirecciÃ³n General de Investigaciones, Ciudadela Universitaria Guillermo FalconÃ­, Sector La Argelia, Loja, Ecuador; Wilcke, W., Earth System Science Research Center, Geographic Institute, Professorship of Soil Geography/Soil Science, Johann-Joachim-Becher-Weg 21, 55128 Mainz, Germany</t>
  </si>
  <si>
    <t>Urgiles N., LojÃ¡n P., Aguirre N., Blaschke H., GÃ¼nter S., Stimm B., Kottke I.</t>
  </si>
  <si>
    <t>Application of mycorrhizal roots improves growth of tropical tree seedlings in the nursery: A step towards reforestation with native species in the Andes of Ecuador</t>
  </si>
  <si>
    <t>10.1007/s11056-009-9143-x</t>
  </si>
  <si>
    <t>https://www.scopus.com/inward/record.uri?eid=2-s2.0-70350116975&amp;doi=10.1007%2fs11056-009-9143-x&amp;partnerID=40&amp;md5=7b2d940cd732c66ca35dc9f200f073b7</t>
  </si>
  <si>
    <t>Urgiles, N., Universidad Nacional de Loja (UNL) Guillermo Falconi La Argelia, Loja, Ecuador; LojÃ¡n, P., Universidad TÃ©cnica Particular de Loja (UTPL), San Cayetano Alto, Loja, Ecuador; Aguirre, N., Universidad Nacional de Loja (UNL) Guillermo Falconi La Argelia, Loja, Ecuador; Blaschke, H., Department of Ecology and Ecosystem Management, Chair of Ecophysiology of Plants, Technische Universitaet Muenchen (TUM), Am Hochanger 13, 85354 Freising, Germany; GÃ¼nter, S., Department of Ecology and Ecosystem Management, Institute of Silviculture, Technische Universitaet Muenchen (TUM), Am Hochanger 13, 85354 Freising, Germany; Stimm, B., Department of Ecology and Ecosystem Management, Institute of Silviculture, Technische Universitaet Muenchen (TUM), Am Hochanger 13, 85354 Freising, Germany; Kottke, I., Botanical Institute, Systematic Botany, Mycology and Botanical Garden, Eberhard-Karls-University Tuebingen, Auf der Morgenstelle 1, 72076 Tuebingen, Germany</t>
  </si>
  <si>
    <t>GÃ¼nter S., Gonzalez P., Ãlvarez G., Aguirre N., Palomeque X., Haubrich F., Weber M.</t>
  </si>
  <si>
    <t>Determinants for successful reforestation of abandoned pastures in the Andes: Soil conditions and vegetation cover</t>
  </si>
  <si>
    <t>Forest Ecology and Management</t>
  </si>
  <si>
    <t>10.1016/j.foreco.2009.03.042</t>
  </si>
  <si>
    <t>https://www.scopus.com/inward/record.uri?eid=2-s2.0-67349231586&amp;doi=10.1016%2fj.foreco.2009.03.042&amp;partnerID=40&amp;md5=621293724b5937a82f8206b6f0d8272d</t>
  </si>
  <si>
    <t>GÃ¼nter, S., Institute of Silviculture, Department of Ecology and Ecosystem Management, Technische UniversitÃ¤t MÃ¼nchen, Am Hochanger 13, 85354 Freising, Germany; Gonzalez, P., Universidad Nacional de Loja, Ecuador; Ãlvarez, G., Universidad Nacional de Loja, Ecuador; Aguirre, N., Universidad Nacional de Loja, Ecuador; Palomeque, X., Institute of Silviculture, Department of Ecology and Ecosystem Management, Technische UniversitÃ¤t MÃ¼nchen, Am Hochanger 13, 85354 Freising, Germany; Haubrich, F., Institute for Soil Science and Site Ecology, Dresden University of Technology, Pienner Str. 19, 01737 Tharandt, Germany; Weber, M., Institute of Silviculture, Department of Ecology and Ecosystem Management, Technische UniversitÃ¤t MÃ¼nchen, Am Hochanger 13, 85354 Freising, Germany</t>
  </si>
  <si>
    <t>Wilcke W., GÃ¼nter S., Alt F., GeiÃŸler C., Boy J., Knuth J., Oelmann Y., Weber M., Valarezo C., Mosandl R.</t>
  </si>
  <si>
    <t>Response of water and nutrient fluxes to improvement fellings in a tropical montane forest in Ecuador</t>
  </si>
  <si>
    <t>10.1016/j.foreco.2008.11.036</t>
  </si>
  <si>
    <t>https://www.scopus.com/inward/record.uri?eid=2-s2.0-58749111794&amp;doi=10.1016%2fj.foreco.2008.11.036&amp;partnerID=40&amp;md5=0182b7a7206c0cf013a8a5d843e4cc5f</t>
  </si>
  <si>
    <t>Wilcke, W., Professorship of Soil Geography/Soil Science, Geographic Institute, Johannes Gutenberg University Mainz, 55099 Mainz, Germany; GÃ¼nter, S., Institute of Silviculture, Technische UniversitÃ¤t MÃ¼nchen, Am Hochanger 13, 85354 Freising, Germany; Alt, F., Professorship of Soil Geography/Soil Science, Geographic Institute, Johannes Gutenberg University Mainz, 55099 Mainz, Germany; GeiÃŸler, C., Professorship of Soil Geography/Soil Science, Geographic Institute, Johannes Gutenberg University Mainz, 55099 Mainz, Germany; Boy, J., Professorship of Soil Geography/Soil Science, Geographic Institute, Johannes Gutenberg University Mainz, 55099 Mainz, Germany; Knuth, J., Professorship of Soil Geography/Soil Science, Geographic Institute, Johannes Gutenberg University Mainz, 55099 Mainz, Germany; Oelmann, Y., Professorship of Soil Geography/Soil Science, Geographic Institute, Johannes Gutenberg University Mainz, 55099 Mainz, Germany; Weber, M., Institute of Silviculture, Technische UniversitÃ¤t MÃ¼nchen, Am Hochanger 13, 85354 Freising, Germany; Valarezo, C., Universidad Nacional de Loja, DirecciÃ³n General de Investigaciones. Ciudadela Universitaria Guillermo FalconÃ­, sector La Argelia, Loja, Ecuador; Mosandl, R., Institute of Silviculture, Technische UniversitÃ¤t MÃ¼nchen, Am Hochanger 13, 85354 Freising, Germany</t>
  </si>
  <si>
    <t>Zuriaga E., Blanca J.M., Cordero L., Sifres A., Blas-CerdÃ¡n W.G., Morales R., Nuez F.</t>
  </si>
  <si>
    <t>Genetic and bioclimatic variation in Solanum pimpinellifolium</t>
  </si>
  <si>
    <t>Genetic Resources and Crop Evolution</t>
  </si>
  <si>
    <t>10.1007/s10722-008-9340-z</t>
  </si>
  <si>
    <t>https://www.scopus.com/inward/record.uri?eid=2-s2.0-58149462485&amp;doi=10.1007%2fs10722-008-9340-z&amp;partnerID=40&amp;md5=32c2ba43bc43afd31f2eb7813554ac40</t>
  </si>
  <si>
    <t>Zuriaga, E., Instituto de ConservaciÃ³n Y Mejora de la Agrodiversidad Valenciana (COMAV), Universidad PolitÃ©cnica de Valencia, Camino de Vera s/n, 46022, Valencia, Spain; Blanca, J.M., Instituto de ConservaciÃ³n Y Mejora de la Agrodiversidad Valenciana (COMAV), Universidad PolitÃ©cnica de Valencia, Camino de Vera s/n, 46022, Valencia, Spain; Cordero, L., Instituto de ConservaciÃ³n Y Mejora de la Agrodiversidad Valenciana (COMAV), Universidad PolitÃ©cnica de Valencia, Camino de Vera s/n, 46022, Valencia, Spain; Sifres, A., Instituto de ConservaciÃ³n Y Mejora de la Agrodiversidad Valenciana (COMAV), Universidad PolitÃ©cnica de Valencia, Camino de Vera s/n, 46022, Valencia, Spain; Blas-CerdÃ¡n, W.G., Universidad Nacional de Trujillo, Independencia nÃºmero 389, Trujillo, Peru; Morales, R., Facultad de Ciencias AgrÃ­colas, Universidad Nacional de Loja, casilla nÃºmero 782, Loja, Ecuador; Nuez, F., Instituto de ConservaciÃ³n Y Mejora de la Agrodiversidad Valenciana (COMAV), Universidad PolitÃ©cnica de Valencia, Camino de Vera s/n, 46022, Valencia, Spain</t>
  </si>
  <si>
    <t>Linares-Palomino R., Kvist L.P., Aguirre-Mendoza Z., Gonzales-Inca C.</t>
  </si>
  <si>
    <t>Diversity and endemism of woody plant species in the Equatorial Pacific seasonally dry forests</t>
  </si>
  <si>
    <t>10.1007/s10531-009-9713-4</t>
  </si>
  <si>
    <t>https://www.scopus.com/inward/record.uri?eid=2-s2.0-72249091515&amp;doi=10.1007%2fs10531-009-9713-4&amp;partnerID=40&amp;md5=9f32ebbb08b8e2b1a8403e3e141a7475</t>
  </si>
  <si>
    <t>Linares-Palomino, R., Department of Systematic Botany, University of GÃ¶ttingen, Untere KarspÃ¼le 2, 37073 GÃ¶ttingen, Germany, Herbario Forestal MOL, Universidad Nacional Agraria La Molina, Apartado 456, Lima 1, Peru; Kvist, L.P., Institute of Biology, University of Aarhus, Ny Munkegade 1540, 8000 Aarhus C, Denmark; Aguirre-Mendoza, Z., Herbario LOJA, Universidad Nacional de Loja, Ciudadela Guillermo FalconÃ­ E., Loja, Ecuador; Gonzales-Inca, C., Department of Biology and Environmental Sciences, University of JyvÃ¤skylÃ¤, P.O. Box 35, 40014 JyvÃ¤skylÃ¤, Finland</t>
  </si>
  <si>
    <t>Boy J., Valarezo C., Wilcke W.</t>
  </si>
  <si>
    <t>Water flow paths in soil control element exports in an Andean tropical montane forest</t>
  </si>
  <si>
    <t>European Journal of Soil Science</t>
  </si>
  <si>
    <t>10.1111/j.1365-2389.2008.01063.x</t>
  </si>
  <si>
    <t>https://www.scopus.com/inward/record.uri?eid=2-s2.0-56649103452&amp;doi=10.1111%2fj.1365-2389.2008.01063.x&amp;partnerID=40&amp;md5=fe1031a200d65d40347a78ea05f9225b</t>
  </si>
  <si>
    <t>Boy, J., Professorship of Soil Geography/Soil Science, Geographic Institute, Johannes Gutenberg University, 55099 Mainz, Germany; Valarezo, C., Universidad Nacional de Loja, Area Agropecuaria Y de Recursos Naturales Renovables, Ciudadela Universitaria Guillermo FalconÃ­, Loja, Ecuador; Wilcke, W., Professorship of Soil Geography/Soil Science, Geographic Institute, Johannes Gutenberg University, 55099 Mainz, Germany</t>
  </si>
  <si>
    <t>Boy J., Rollenbeck R., Valarezo C., Wilcke W.</t>
  </si>
  <si>
    <t>Amazonian biomass burning-derived acid and nutrient deposition in the north Andean montane forest of Ecuador</t>
  </si>
  <si>
    <t>Global Biogeochemical Cycles</t>
  </si>
  <si>
    <t>10.1029/2007GB003158</t>
  </si>
  <si>
    <t>https://www.scopus.com/inward/record.uri?eid=2-s2.0-58749102251&amp;doi=10.1029%2f2007GB003158&amp;partnerID=40&amp;md5=73e74c917026f4a641d5a6793182a09a</t>
  </si>
  <si>
    <t>Boy, J., Geographic Institute, Johannes Gutenberg University, Mainz, Germany, Geographic Institute, Johannes Gutenberg University, D-55099 Mainz, Germany; Rollenbeck, R., Geographic Institute, Philipps University, Marburg, Germany, Geographic Institute, Philipps University, D-35032 Marburg, Germany; Valarezo, C., DirecciÃ³n General de Investigaciones, Universidad Nacional de Loja, Loja, Ecuador, DirecciÃ³n General de Investigaciones, Universidad Nacional de Loja, Sector la Argelia, Loja, Ecuador; Wilcke, W., Geographic Institute, Johannes Gutenberg University, Mainz, Germany, Geographic Institute, Johannes Gutenberg University, D-55099 Mainz, Germany</t>
  </si>
  <si>
    <t>GÃ¼nter S., Stimm B., Cabrera M., Diaz M.L., Lojan M., OrdoÃ±ez E., Richter M., Weber M.</t>
  </si>
  <si>
    <t>Tree phenology in montane forests of southern Ecuador can be explained by precipitation, radiation and photoperiodic control</t>
  </si>
  <si>
    <t>Journal of Tropical Ecology</t>
  </si>
  <si>
    <t>10.1017/S0266467408005063</t>
  </si>
  <si>
    <t>https://www.scopus.com/inward/record.uri?eid=2-s2.0-43649097017&amp;doi=10.1017%2fS0266467408005063&amp;partnerID=40&amp;md5=ebc875d176703c21e09a4fe2278869da</t>
  </si>
  <si>
    <t>GÃ¼nter, S., Institute of Silviculture, Centre of Life and Food Sciences Weihenstephan, Technische UniversitÃ¤t MÃ¼nchen, Germany, Lehrstuhl fÃ¼r Waldbau, Am Hochanger 13, 85354 Freising, Germany; Stimm, B., Institute of Silviculture, Centre of Life and Food Sciences Weihenstephan, Technische UniversitÃ¤t MÃ¼nchen, Germany; Cabrera, M., Area Agropecuaria Y Recursos Naturales Renovables, Universidad Nacional de Loja, Ecuador; Diaz, M.L., Area Agropecuaria Y Recursos Naturales Renovables, Universidad Nacional de Loja, Ecuador; Lojan, M., Area Agropecuaria Y Recursos Naturales Renovables, Universidad Nacional de Loja, Ecuador; OrdoÃ±ez, E., Area Agropecuaria Y Recursos Naturales Renovables, Universidad Nacional de Loja, Ecuador; Richter, M., Institute of Geography, Friedrich-Alexander-UniversitÃ¤t Erlangen-NÃ¼rnberg, Germany; Weber, M., Institute of Silviculture, Centre of Life and Food Sciences Weihenstephan, Technische UniversitÃ¤t MÃ¼nchen, Germany</t>
  </si>
  <si>
    <t>Wilcke W., Oelmann Y., Schmitt A., Valarezo C., Zech W., Homeier J.</t>
  </si>
  <si>
    <t>Soil properties and tree growth along an altitudinal transect in Ecuadorian tropical montane forest</t>
  </si>
  <si>
    <t>10.1002/jpln.200625210</t>
  </si>
  <si>
    <t>https://www.scopus.com/inward/record.uri?eid=2-s2.0-54949110955&amp;doi=10.1002%2fjpln.200625210&amp;partnerID=40&amp;md5=c626b5ca913329548ddb97ba673d9bfc</t>
  </si>
  <si>
    <t>Wilcke, W., Geographic Institute, Johannes Gutenberg University Mainz, 55099 Mainz, Germany; Oelmann, Y., Geographic Institute, Johannes Gutenberg University Mainz, 55099 Mainz, Germany; Schmitt, A., Institute of Soil Science and Soil Geography, University of Bayreuth, 95440 Bayreuth, Germany; Valarezo, C., Universidad Nacional de Loja, Area Agropecuaria Y de Recursos Naturales Renovables, Ciudadela Universitaria Guillermo FalconÃ­, Loja, Ecuador; Zech, W., Institute of Soil Science and Soil Geography, University of Bayreuth, 95440 Bayreuth, Germany; Homeier, J., Department of Plant Ecology, University of GÃ¶ttingen, 37073 GÃ¶ttingen, Germany</t>
  </si>
  <si>
    <t>Lozano P., Busmann R., Kupers M., Diego Lozano C.</t>
  </si>
  <si>
    <t>Natural landslides and pioner communities in the Mountain Ecosystems of Eastern Podocarpus National Park [Deslizamientos naturales y comunidades pionera de ecosistemas montanos al occidente del parque nacional podocarpus (Ecuador)]</t>
  </si>
  <si>
    <t>Caldasia</t>
  </si>
  <si>
    <t>https://www.scopus.com/inward/record.uri?eid=2-s2.0-49749134342&amp;partnerID=40&amp;md5=e21f17c81e29dcd4ee638dbacfbbcf24</t>
  </si>
  <si>
    <t>Lozano, P., Universidad de Hohenheim, Instituto de BotÃ¡nica, 2194 Garbenstr. 30, 70599 Stuttgart, Alemania, Germany; Busmann, R., William L. Brown Center for Plant Genetic Resources, Missouri Botanical Garden, St. Louis, MO 63166-0299, United States; Kupers, M., Universidad de Hohenheim, Instituto de BotÃ¡nica, 2194 Garbenstr. 30, 70599 Stuttgart, Alemania, Germany; Diego Lozano, C., Universidad Nacional de Loja, Herbario Reinaldo Espinosa (LOJA), Ecuador</t>
  </si>
  <si>
    <t>NarvÃ¡ez-Trujillo A., Barreiro J.M., Morales Astudillo R.</t>
  </si>
  <si>
    <t>Tracing the genetic base of cherimoya (annona cherimola) commercial cultivars through aflp analysis of diversity at the species' putative center of origin</t>
  </si>
  <si>
    <t>Acta Horticulturae</t>
  </si>
  <si>
    <t>https://www.scopus.com/inward/record.uri?eid=2-s2.0-71049128214&amp;partnerID=40&amp;md5=a2c311c2f0d925b2fe2b747d48233eca</t>
  </si>
  <si>
    <t>NarvÃ¡ez-Trujillo, A., Laboratory of Plant Biotechnology, Pontificia Universidad CatÃ³lica del Ecuador, Quito, Ecuador; Barreiro, J.M., Laboratory of Plant Biotechnology, Pontificia Universidad CatÃ³lica del Ecuador, Quito, Ecuador; Morales Astudillo, R., Center of Biotechnology, Universidad Nacional de Loja, Loja, Ecuador</t>
  </si>
  <si>
    <t>Ulloa C.U., FernÃ¡ndez D.F., Neill D.A.</t>
  </si>
  <si>
    <t>Meriania aurata (Melastomataceae), a new species from the Llanganates, Ecuador [Meriania aurata (Melastomataceae), una especie nueva de los Llanganates, Ecuador]</t>
  </si>
  <si>
    <t>10.3417/1055-3177(2007)17[525:MAMUEN]2.0.CO</t>
  </si>
  <si>
    <t>Missouri Botanical Garden, P.O. Box 299, St. Louis, MO 63166-0299, United States; Herbario de la Escuela PolitÃ©cnica de Chimborazo (CHEP), Riobamba, Ecuador; Herbario Loja, Universidad Nacional de Loja, Casilla 11-01-249, Loja, Ecuador</t>
  </si>
  <si>
    <t>GÃ¼nter S., Weber M., Erreis R., Aguirre N.</t>
  </si>
  <si>
    <t>Influence of distance to forest edges on natural regeneration of abandoned pastures: A case study in the tropical mountain rain forest of Southern Ecuador</t>
  </si>
  <si>
    <t>European Journal of Forest Research</t>
  </si>
  <si>
    <t>10.1007/s10342-006-0156-0</t>
  </si>
  <si>
    <t>https://www.scopus.com/inward/record.uri?eid=2-s2.0-70349198445&amp;doi=10.1007%2fs10342-006-0156-0&amp;partnerID=40&amp;md5=ce117dc17712a3a1255b42e9a0b94e2e</t>
  </si>
  <si>
    <t>GÃ¼nter, S., Lehrstuhl fÃ¼r Waldbau, Technische UniversitÃ¤t MÃ¼nchen, Am Hochanger 13, Freising 85354, Germany; Weber, M., Lehrstuhl fÃ¼r Waldbau, Technische UniversitÃ¤t MÃ¼nchen, Am Hochanger 13, Freising 85354, Germany; Erreis, R., Universidad Central, Quito, Ecuador; Aguirre, N., Universidad Nacional de Loja, Loja, Ecuador</t>
  </si>
  <si>
    <t>Ulloa C.U., Neill D.A.</t>
  </si>
  <si>
    <t>Phainantha shuariorum (Melastomataceae), a new species of the Cordillera del CÃ³ndor, Ecuador, disjunct of a Guayana genus [Phainantha shuariorum (Melastomataceae), una especie nueva de la Cordillera del CÃ³ndor, Ecuador, disyunta de un GÃ©nero GuayanÃ©s]</t>
  </si>
  <si>
    <t>10.3417/1055-3177(2006)16[281:PSMUEN]2.0.CO</t>
  </si>
  <si>
    <t>Missouri Botanical Garden, P.O. Box 299, St. Louis, MO 63166-0299, United States; Herbario Loja, Universidad Nacional de Loja, Casilla 11-01-249, Loja, Ecuador</t>
  </si>
  <si>
    <t>Scheldeman X., Van Damme P., Romero Motoche J., Urena Alvarez J.V.</t>
  </si>
  <si>
    <t>Germplasm collection and fruit characterisation of cherimoya (Annona cherimola) in Loja Province, Ecuador, an important centre of biodiversity</t>
  </si>
  <si>
    <t>Belgian Journal of Botany</t>
  </si>
  <si>
    <t>https://www.scopus.com/inward/record.uri?eid=2-s2.0-33749417398&amp;partnerID=40&amp;md5=29bdbd3864c4c588ccd57ae2b1043738</t>
  </si>
  <si>
    <t>Scheldeman, X., UGent-FLTBW, Coupure links 653, B 9000 Gent, Belgium, International Plant Genetic Resources Institute, c/o CIAT, Apartado Aereo 6713, Cali, Colombia; Van Damme, P., UGent-FLTBW, Coupure links 653, B 9000 Gent, Belgium; Romero Motoche, J., Universidad Nacional de Loja, Casilla 399, Loja, Ecuador, Naturaleza Y Cultura Internacional, Loja, Ecuador; Urena Alvarez, J.V., Universidad Nacional de Loja, Casilla 399, Loja, Ecuador</t>
  </si>
  <si>
    <t>Fleischbein K., Wilcke W., Valarezo C., Zech W., Knoblich K.</t>
  </si>
  <si>
    <t>Water budgets of three small catchments under montane forest in Ecuador: Experimental and modelling approach</t>
  </si>
  <si>
    <t>Hydrological Processes</t>
  </si>
  <si>
    <t>10.1002/hyp.6212</t>
  </si>
  <si>
    <t>https://www.scopus.com/inward/record.uri?eid=2-s2.0-33747049525&amp;doi=10.1002%2fhyp.6212&amp;partnerID=40&amp;md5=f08ff26c603c291947ace773cd2391bc</t>
  </si>
  <si>
    <t>Fleischbein, K., GeoForschungsZentrum Potsdam (GFZ), Telegrafenberg D-14473 Potsdam, Germany; Wilcke, W., Department of Soil Geography/Soil Science, Geographic Institute, Johannes Gutenberg University Mainz, D-55099 Mainz, Germany; Valarezo, C., Universidad Nacional de Loja, Area Agropecuaria y de Recursos Naturales Renovables, Programa de AgroforesterÃ­a Ciudadela, Loja, Ecuador; Zech, W., Institute of Soil Science and Soil Geography, University of Bayreuth, D-95440 Bayreuth, Germany; Knoblich, K., Institute of Applied Geosciences, Justus Liebig University GieÃŸen, Diezstr. 15, D-35390 GieÃŸen, Germany</t>
  </si>
  <si>
    <t>Goller R., Wilcke W., Fleischbein K., Valarezo C., Zech W.</t>
  </si>
  <si>
    <t>Dissolved nitrogen, phosphorus, and sulfur forms in the ecosystem fluxes of a montane forest in Ecuador</t>
  </si>
  <si>
    <t>10.1007/s10533-005-1061-1</t>
  </si>
  <si>
    <t>https://www.scopus.com/inward/record.uri?eid=2-s2.0-32644482148&amp;doi=10.1007%2fs10533-005-1061-1&amp;partnerID=40&amp;md5=f904c19b6f2d8f49d8f57b6b82594d22</t>
  </si>
  <si>
    <t>Goller, R., Institute of Soil Science and Soil Geography, University of Bayreuth, 95440 Bayreuth, Germany; Wilcke, W., Geographic Institute, Johannes Gutenberg University of Mainz, 55099 Mainz, Germany; Fleischbein, K., Geo-ForschungsZentrum Potsdam (GFZ), Telegrafenberg, 14473 Potsdam, Germany; Valarezo, C., Universidad Nacional de Loja, Area Agropecuaria Y de Recursos Naturales Renovables, Ciudadela Universitaria Guillermo FalconÃ­, Loja, Ecuador; Zech, W., Institute of Soil Science and Soil Geography, University of Bayreuth, 95440 Bayreuth, Germany</t>
  </si>
  <si>
    <t>Goller R., Wilcke W., Leng M.J., Tobschall H.J., Wagner K., Valarezo C., Zech W.</t>
  </si>
  <si>
    <t>Tracing water paths through small catchments under a tropical montane rain forest in south Ecuador by an oxygen isotope approach</t>
  </si>
  <si>
    <t>10.1016/j.jhydrol.2004.10.022</t>
  </si>
  <si>
    <t>https://www.scopus.com/inward/record.uri?eid=2-s2.0-20144379539&amp;doi=10.1016%2fj.jhydrol.2004.10.022&amp;partnerID=40&amp;md5=dbf0ec2cfc121cca8d7c3207fad0ec73</t>
  </si>
  <si>
    <t>Goller, R., Institute of Soil Science and Soil Geography, University of Bayreuth, 95440 Bayreuth, Germany; Wilcke, W., Department of Soil Science, Institute of Ecology, Berlin University of Technology, Salzufer 11-12, 10587 Berlin, Germany; Leng, M.J., NERC Isotope Geosciences Laboratory, British Geological Survey, Keyworth, Nottingham, NG12 5GG, United Kingdom; Tobschall, H.J., Institute of Geology and Mineralogy, Friedrich Alexander University of Erlangen-NÃ¼rnberg, 91054 Erlangen, Germany; Wagner, K., Institute of Geology and Mineralogy, Friedrich Alexander University of Erlangen-NÃ¼rnberg, 91054 Erlangen, Germany; Valarezo, C., Universidad Nacional de Loja, Area Agropecuaria Y de Recursos Naturales Renovables, Ciudadela Universitaria Guillermo FalconÃ­, Loja, Ecuador; Zech, W., Institute of Soil Science and Soil Geography, University of Bayreuth, 95440 Bayreuth, Germany</t>
  </si>
  <si>
    <t>Fleischbein K., Wilcke W., Goller R., Boy J., Valarezo C., Zech W., Knoblich K.</t>
  </si>
  <si>
    <t>Rainfall interception in a lower montane forest in Ecuador: Effects of canopy properties</t>
  </si>
  <si>
    <t>10.1002/hyp.5562</t>
  </si>
  <si>
    <t>https://www.scopus.com/inward/record.uri?eid=2-s2.0-17844368624&amp;doi=10.1002%2fhyp.5562&amp;partnerID=40&amp;md5=0e1dc07d9a3382169a9ff3b51768d369</t>
  </si>
  <si>
    <t>Fleischbein, K., Inst. Angewewandte Geowissenschaften, Justus-Liebig-Universitat Gieen, Diezstr. 15, 35390 GieÃŸen, Germany; Wilcke, W., Fachgebiet Bodenkunde, Berlin University of Technology, Institute of Ecology, Salzufer 11-12, D-10587 Berlin, Germany; Goller, R., Lehrst. Bodenkunde/Bodengeographie, UniversitÃ¤t Bayreuth, UniversitÃ¤tsstr. 30, 95440 Bayreuth, Germany; Boy, J., Fachgebiet Bodenkunde, Berlin University of Technology, Institute of Ecology, Salzufer 11-12, D-10587 Berlin, Germany; Valarezo, C., Universidad Nacional de Loja, Area Agropecuaria/Recurs. Natural, Programa de AgroforesterÃ­a, Loja, Ecuador; Zech, W., Lehrst. Bodenkunde/Bodengeographie, UniversitÃ¤t Bayreuth, UniversitÃ¤tsstr. 30, 95440 Bayreuth, Germany; Knoblich, K., Inst. Angewewandte Geowissenschaften, Justus-Liebig-Universitat Gieen, Diezstr. 15, 35390 GieÃŸen, Germany</t>
  </si>
  <si>
    <t>Wilcke W., Hess T., Bengel C., Homeier J., Valarezo C., Zech W.</t>
  </si>
  <si>
    <t>Coarse woody debris in a montane forest in Ecuador: Mass, C and nutrient stock, and turnover</t>
  </si>
  <si>
    <t>10.1016/j.foreco.2004.10.044</t>
  </si>
  <si>
    <t>https://www.scopus.com/inward/record.uri?eid=2-s2.0-11444252769&amp;doi=10.1016%2fj.foreco.2004.10.044&amp;partnerID=40&amp;md5=a4f7b3b9fa9617aa40f7c3454b100a2f</t>
  </si>
  <si>
    <t>Wilcke, W., Department of Soil Science, Institute of Ecology, Berlin Univ. Technol., S., Germany; Hess, T., Inst. of Soil Sci. and Soil Geogr., University of Bayreuth, D-95440 Bayreuth, Germany, Germany; Bengel, C., Inst. of Soil Sci. and Soil Geogr., University of Bayreuth, D-95440 Bayreuth, Germany, Germany; Homeier, J., Department of Ecology, University of Bielefeld, P.O. Box 100131, D-33501 B., Germany; Valarezo, C., Universidad Nacional de Loja, Area Agropecuaria Y Recurs. Nat. R., Prog. Agroforesteria. Ciudadela U., Ecuador; Zech, W., Inst. of Soil Sci. and Soil Geogr., University of Bayreuth, D-95440 Bayreuth, Germany, Germany</t>
  </si>
  <si>
    <t>Madsen J.E., Aguirre M Z.</t>
  </si>
  <si>
    <t>Cactus novelties from southern Ecuador</t>
  </si>
  <si>
    <t>Nordic Journal of Botany</t>
  </si>
  <si>
    <t>https://www.scopus.com/inward/record.uri?eid=2-s2.0-11244335586&amp;partnerID=40&amp;md5=d4d196aaafcc83e115f7ed674fdab649</t>
  </si>
  <si>
    <t>Madsen, J.E., Herbarium, University of Aarhus, Building 137, 8000 Aarhus C., Denmark; Aguirre M, Z., Herbario Loja, Depto. de Botanica y Ecologia, Universidad Nacional de Loja, Casilla letra B, Loja, Ecuador</t>
  </si>
  <si>
    <t>0107055X</t>
  </si>
  <si>
    <t>Cotton E., Bussmann R.W., Lozano P.</t>
  </si>
  <si>
    <t>Three new Ecuadorian species of Axinaea (Melastomataceae)</t>
  </si>
  <si>
    <t>https://www.scopus.com/inward/record.uri?eid=2-s2.0-11244270383&amp;partnerID=40&amp;md5=76f41f1ccea0ddb222bc99f7095fc45f</t>
  </si>
  <si>
    <t>Cotton, E., Department of Systematic Botany, Herbarium, University of Aarhus, 8000 Aarhus C, Denmark; Bussmann, R.W., Harold L. Lyon Arboretum, University of Hawaii, 3860 Manoa Rd., Honolulu, HI 96822, United States; Lozano, P., Herbario Reinaldo Espinosa, Universidad Nacional de Loja, Casilla Postal 11-01-249, Loja, Ecuador</t>
  </si>
  <si>
    <t>Scheldeman X., Van Damme P., UreÃ±a Alvarez J.V., Romero Motoche J.P.</t>
  </si>
  <si>
    <t>Horticultural potential of Andean fruit crops exploring their centre of origin</t>
  </si>
  <si>
    <t>https://www.scopus.com/inward/record.uri?eid=2-s2.0-77952098099&amp;partnerID=40&amp;md5=b48e1228cb4ceefe6514c6c461f23df5</t>
  </si>
  <si>
    <t>Scheldeman, X., Laboratory for Tropical and Subtropical Agronomy and Ethnobotany, Ghent University, Ghent, Belgium; Van Damme, P., Laboratory for Tropical and Subtropical Agronomy and Ethnobotany, Ghent University, Ghent, Belgium; UreÃ±a Alvarez, J.V., Centro Andino de TecnologÃ­a Rural, Universidad Nacional de Loja, Loja, Ecuador; Romero Motoche, J.P., Centro Andino de TecnologÃ­a Rural, Universidad Nacional de Loja, Loja, Ecuador</t>
  </si>
  <si>
    <t>FernÃ¡ndez A.A.</t>
  </si>
  <si>
    <t>Children with attention dÃ©ficit disorder and hyperactivity (ADH/D) [NiÃ±os con dÃ©ficit de atenciÃ³n e hiperquinesis (TDA/H)]</t>
  </si>
  <si>
    <t>Revista Latinoamericana de Psicologia</t>
  </si>
  <si>
    <t>https://www.scopus.com/inward/record.uri?eid=2-s2.0-2142706574&amp;partnerID=40&amp;md5=f2086ae5111378f743c5a962dd779d07</t>
  </si>
  <si>
    <t>FernÃ¡ndez, A.A., Universidad Nacional de Loja, Ecuador, Apartado 490, Loja, Ecuador</t>
  </si>
  <si>
    <t>Van Den Eynden V., Cueva E., Cabrera O.</t>
  </si>
  <si>
    <t>Wild Foods from Southern Ecuador</t>
  </si>
  <si>
    <t>Economic Botany</t>
  </si>
  <si>
    <t>10.1663/0013-0001(2003)057[0576:WFFSE]2.0.CO</t>
  </si>
  <si>
    <t>Dept. Trop. Subtropic. Agric. E., University of Gent, c/o Braemore, Tytler Street, Forres 1V36 1EL, United Kingdom; Fund. Cie. San Francisco, P.O. Box 11-01-332, Loja, Ecuador; Herbario Loja, Universidad Nacional de Loja, P.O.Box 11-01-249, Loja, Ecuador</t>
  </si>
  <si>
    <t>New York Botanical Garden Press</t>
  </si>
  <si>
    <t>Wilcke W., Valladarez H., Stoyan R., Yasin S., Valarezo C., Zech W.</t>
  </si>
  <si>
    <t>Soil properties on a chronosequence of landslides in montane rain forest, Ecuador</t>
  </si>
  <si>
    <t>Catena</t>
  </si>
  <si>
    <t>10.1016/S0341-8162(02)00196-0</t>
  </si>
  <si>
    <t>https://www.scopus.com/inward/record.uri?eid=2-s2.0-1642317189&amp;doi=10.1016%2fS0341-8162%2802%2900196-0&amp;partnerID=40&amp;md5=3a504a7bebeefc06077dad484be01eb2</t>
  </si>
  <si>
    <t>Wilcke, W., Inst. of Soil Sci. and Soil Geogr., University of Bayreuth, D-95440 Bayreuth, Germany, Department of Soil Science, Institute of Ecology, Berlin University of Technology, Salzufer 11-12, D-10587 Berlin, Germany; Valladarez, H., Centro de Estudios de Postgrado, Universidad Nacional de Loja, Cd. Univ. Guillermo Falconi Espinosa, Casilla 795, La Argelia, Loja, Ecuador; Stoyan, R., Institute of Geography, Friedrich-Alexander-Univ. E., Kochstr. 4, D-91054 Erlangen, Germany; Yasin, S., Inst. of Soil Sci. and Soil Geogr., University of Bayreuth, D-95440 Bayreuth, Germany; Valarezo, C., Centro de Estudios de Postgrado, Universidad Nacional de Loja, Cd. Univ. Guillermo Falconi Espinosa, Casilla 795, La Argelia, Loja, Ecuador; Zech, W., Inst. of Soil Sci. and Soil Geogr., University of Bayreuth, D-95440 Bayreuth, Germany</t>
  </si>
  <si>
    <t>Scheldeman X., Van Damme P., Romero Motoche J.P.</t>
  </si>
  <si>
    <t>Highland papayas in Southern Ecuador: Need for conservation actions</t>
  </si>
  <si>
    <t>https://www.scopus.com/inward/record.uri?eid=2-s2.0-33749409091&amp;partnerID=40&amp;md5=e34fb0d2670d19b869818f5c13811dec</t>
  </si>
  <si>
    <t>Scheldeman, X., Laboratory of (Sub)Tropical Agronomy and Ethnobotany, FLTBW, Ghent University, Coupure Links 653, B-9000 Ghent, Belgium; Van Damme, P., Laboratory of (Sub)Tropical Agronomy and Ethnobotany, FLTBW, Ghent University, Coupure Links 653, B-9000 Ghent, Belgium; Romero Motoche, J.P., Centro Andino de TecnologÃ­a Rural, Universidad Nacional de Loja, Casilla 399, Loja, Ecuador</t>
  </si>
  <si>
    <t>Scheldeman X., Van Damme P., UreÃ±a Alvarez J.V.</t>
  </si>
  <si>
    <t>Improving cherimoya (Annona cherimola Mill.) cultivation Exploring its centre of origin</t>
  </si>
  <si>
    <t>https://www.scopus.com/inward/record.uri?eid=2-s2.0-84879775515&amp;partnerID=40&amp;md5=2377672dd58d4a37ec12558373a64768</t>
  </si>
  <si>
    <t>Scheldeman, X., Laboratory of (Sub)Tropical Agronomy and Ethnobotany, FLTBW, Ghent University, Coupure Links 653, B-9000 Ghent, Belgium; Van Damme, P., Laboratory of (Sub)Tropical Agronomy and Ethnobotany, FLTBW, Ghent University, Coupure Links 653, B-9000 Ghent, Belgium; UreÃ±a Alvarez, J.V., Centro Andino de TecnologÃ­a Rural, Universidad Nacional de Loja, Casilla 399, Loja, Ecuador</t>
  </si>
  <si>
    <t>Wilcke W., Yasin S., Abramowski U., Valarezo C., Zech W.</t>
  </si>
  <si>
    <t>Nutrient storage and turnover in organic layers under tropical montane rain forest in Ecuador</t>
  </si>
  <si>
    <t>10.1046/j.1365-2389.2002.00411.x</t>
  </si>
  <si>
    <t>https://www.scopus.com/inward/record.uri?eid=2-s2.0-0036202155&amp;doi=10.1046%2fj.1365-2389.2002.00411.x&amp;partnerID=40&amp;md5=99799f2d85006f3370444eb9273219c9</t>
  </si>
  <si>
    <t>Wilcke, W., Institute of Soil Science and Soil Geography, University of Bayreuth, 95440 Bayreuth, Germany; Yasin, S., Institute of Soil Science and Soil Geography, University of Bayreuth, 95440 Bayreuth, Germany; Abramowski, U., Institute of Soil Science and Soil Geography, University of Bayreuth, 95440 Bayreuth, Germany; Valarezo, C., Centro de Estudios de Postgrado, Universidad Nacional de Loja, Ciudad Universitaria 'Guillermo FalconÃ­ Espinosa', Casilla 795, La Argelia, Loja, Ecuador; Zech, W., Institute of Soil Science and Soil Geography, University of Bayreuth, 95440 Bayreuth, Germany</t>
  </si>
  <si>
    <t>GonzÃ¡lez-GonzÃ¡lez A., Palacios-VÃ©lez O., Palacios-VÃ©lez E., ChÃ¡vez-Morales J., Springall-Galindo R.</t>
  </si>
  <si>
    <t>PLanning of hydraulic resources in the andina zone of ecuador [PlanificaciÃ³n de los recursos hidrÃ¡ulicos con fines de riego en la zona andina del ecuador]</t>
  </si>
  <si>
    <t>Agrocencia</t>
  </si>
  <si>
    <t>https://www.scopus.com/inward/record.uri?eid=2-s2.0-52549100698&amp;partnerID=40&amp;md5=c9074b6ea9f4eb48ffe1ca16531f4480</t>
  </si>
  <si>
    <t>GonzÃ¡lez-GonzÃ¡lez, A., Universidad Nacional de Loja, Ecuador. Instituto de Investigaciones AgrÃ­colas, Ecuador; Palacios-VÃ©lez, O., Especialidad de Postgrado en Hidrociencias, IRENAT, Colegio de Postgraduados, 56230, Montecillo, Edo. de MÃ©xico, Mexico; Palacios-VÃ©lez, E., Especialidad de Postgrado en Hidrociencias, IRENAT, Colegio de Postgraduados, 56230, Montecillo, Edo. de MÃ©xico, Mexico; ChÃ¡vez-Morales, J., Especialidad de Postgrado en Hidrociencias, IRENAT, Colegio de Postgraduados, 56230, Montecillo, Edo. de MÃ©xico, Mexico; Springall-Galindo, R., Basin, S. A. de C. V., Calzada Las Aguilas 412, 01710, Colonia Las Aguilas. MÃ©xico, D. F., Mexico</t>
  </si>
  <si>
    <t>Spanish; English</t>
  </si>
  <si>
    <t>Wilcke W., Yasin S., Valarezo C., Zech W.</t>
  </si>
  <si>
    <t>Change in water quality during the passage through a tropical montane rain forest in Ecuador</t>
  </si>
  <si>
    <t>10.1023/A:1010631407270</t>
  </si>
  <si>
    <t>https://www.scopus.com/inward/record.uri?eid=2-s2.0-0034888593&amp;doi=10.1023%2fA%3a1010631407270&amp;partnerID=40&amp;md5=f0bcb8b1c360db82a12bf6cc3d8f1bea</t>
  </si>
  <si>
    <t>Wilcke, W., Institute of Soil Science and Soil Geography, University of Bayreuth, D-95440 Bayreuth, Germany; Yasin, S., Institute of Soil Science and Soil Geography, University of Bayreuth, D-95440 Bayreuth, Germany; Valarezo, C., Centro de Estudios de Postgrado, Universidad Nacional de Loja, Ciudad Universitaria Guillermo Falconi Espinosa, Casilla 795, La Argelia, Loja, Ecuador; Zech, W., Institute of Soil Science and Soil Geography, University of Bayreuth, D-95440 Bayreuth, Germany</t>
  </si>
  <si>
    <t>Scheldeman X., Urefia V., Van Damme P.</t>
  </si>
  <si>
    <t>Collection and characterisation of cherimoya (Annona cherimola mill.) in Loja province, Southern Ecuador</t>
  </si>
  <si>
    <t>https://www.scopus.com/inward/record.uri?eid=2-s2.0-32044474817&amp;partnerID=40&amp;md5=47ce7db92b79b317ac2464e58aa9c66c</t>
  </si>
  <si>
    <t>Scheldeman, X., Centra Andino de Tecnologia Rural, Universidad Nacional de Loja Casilla, 399 Loja, Ecuador; Urefia, V., Centra Andino de Tecnologia Rural, Universidad Nacional de Loja Casilla, 399 Loja, Ecuador; Van Damme, P., Laboratory for Tropical and Subtropical Agronomy and Ethnobotany, FLTBW, University of Ghent, Coupure Links 653, 9000 Gent, Belgium</t>
  </si>
  <si>
    <t>De Smet S., Van Damme P., Scheldeman X., Romero J.</t>
  </si>
  <si>
    <t>Seed structure and germination of cherimoya (Annona cherinwla mill.)</t>
  </si>
  <si>
    <t>https://www.scopus.com/inward/record.uri?eid=2-s2.0-33746242352&amp;partnerID=40&amp;md5=4a0e3ae715e75889ef68c2d66e3fdf28</t>
  </si>
  <si>
    <t>De Smet, S., Laboratory for Tropical and Subtropical Agronomy and Ethnobotany, FLTBW, University of Ghent, Coupure Links 653, 9000 Gent, Belgium; Van Damme, P., Laboratory for Tropical and Subtropical Agronomy and Ethnobotany, FLTBW, University of Ghent, Coupure Links 653, 9000 Gent, Belgium; Scheldeman, X., Centra Andino de Tecnologk Rural, Universidad Nacional de Loja, Casilla 399, Loja, Ecuador; Romero, J., Centra Andino de Tecnologk Rural, Universidad Nacional de Loja, Casilla 399, Loja, Ecuador</t>
  </si>
  <si>
    <t>Scheldeman X., Van Damme P.</t>
  </si>
  <si>
    <t>Promising cherimoya (Annona cherimola mill.) accessions in Loja province, Southern Ecuador</t>
  </si>
  <si>
    <t>https://www.scopus.com/inward/record.uri?eid=2-s2.0-33749377649&amp;partnerID=40&amp;md5=2642f68317eed781e4bffb6e74d869e0</t>
  </si>
  <si>
    <t>Scheldeman, X., Centra Andino de Tecnologia Rural, Universidad Nacional de Loja Casilla, 399 Loja, Ecuador; Van Damme, P., Laboratory for Tropical and Subtropical Agronomy and Ethnobotany, FLTBW, University of Ghent, Coupure Links 653, 9000 Gent, Belgium</t>
  </si>
  <si>
    <t>Bydekerke L., Scheldeman X., Van Ranst E., Van Damme P.</t>
  </si>
  <si>
    <t>Edaphoclimatological study of cherimoya (Annona cherimola mill.) in Loja province, southern Ecuador</t>
  </si>
  <si>
    <t>https://www.scopus.com/inward/record.uri?eid=2-s2.0-33749405453&amp;partnerID=40&amp;md5=285121a9ef69744263acb20a9a80e8e8</t>
  </si>
  <si>
    <t>Bydekerke, L., UNEP, Div. Environmental Assessment and Early Warning, Database and Atlas Project - East Africa, P.O. Box, 30552 Nairobi, Kenya; Scheldeman, X., Centra Andino de Tecnologia Rural, Universidad Nacional de Loja, Casilla 399, Loja, Ecuador; Van Ranst, E., Laboratory for Soil Science, University of Ghent, Krijgslaan281/S8, 9000 Gent, Belgium; Van Damme, P., Laboratory for Tropical and Subtropical Agronomy and Ethnobotany, FLTBW, University of Ghent, Coupure Links 653, 9000 Ghent, Belgium</t>
  </si>
  <si>
    <t>Pedersen H.B.</t>
  </si>
  <si>
    <t>Mocora palm-fibers: Use and management of Astrocaryum standleyanum (Arecaceae) in Ecuador</t>
  </si>
  <si>
    <t>10.1007/BF02862333</t>
  </si>
  <si>
    <t>https://www.scopus.com/inward/record.uri?eid=2-s2.0-0028154494&amp;doi=10.1007%2fBF02862333&amp;partnerID=40&amp;md5=61aeccb9bb0942efc9df5ceeee148352</t>
  </si>
  <si>
    <t>Pedersen, H.B., Institute of Biological Sciences, Department of Systematic Botany, University ofAarhus, Nordlandsvej 68, Risskov, Denmark, Herbario Reinoldo Espinosa, Facultad de Ciencias Agricolas, Universidad Nacional de Loja, Loja, Ecuador</t>
  </si>
  <si>
    <t>Djukic, I., Swiss Federal Institute for Forest, Snow and Landscape ResearchWSL, ZÃ¼rcherstrasse 111, Birmensdorf, ZÃ¼rich, Switzerland; Kepfer-Rojas, S., Department of Geosciences and Natural Resource Management, University of Copenhagen, Rolighedsvej 23, Frederiksberg, Denmark;Quinde, J.D., Programa de InvestigaciÃ³n en Biodiversidad y Recursos EcosistÃ©micos, Universidad Nacional de Loja, Ciudadela Universitaria, sector La Argelia, Loja, Ecuador; MazÃ³n, M., Programa de InvestigaciÃ³n en Biodiversidad y Recursos EcosistÃ©micos, Universidad Nacional de Loja, Ciudadela Universitaria, sector La Argelia, Loja, Ecuador; Romero, O., Programa de InvestigaciÃ³n en Biodiversidad y Recursos EcosistÃ©micos, Universidad Nacional de Loja, Ciudadela Universitaria, sector La Argelia, Loja, Ecuador</t>
  </si>
  <si>
    <t>0048-9697</t>
  </si>
  <si>
    <t>Djukic, I., Kepfer-Rojas, S., Quinde, J.D., MazÃ³n, M., Romero, O.</t>
  </si>
  <si>
    <t>Alvarado, R., National University of Loja, Loja, Ecuador; Iglesias, S.</t>
  </si>
  <si>
    <t>Gomez, A.H.F., Department of Artificial Intelligence, Universidad TÃ©cnica Particular de Loja, Marcelino Champagnat S/N, Loja, Ecuador; Guaman, B.F.O., Department of Artificial Intelligence, Universidad TÃ©cnica Particular de Loja, Marcelino Champagnat S/N, Loja, Ecuador; Benitez, J., Faculty of Law, Department of Law, Universidad TÃ©cnica Particular de Loja, Marcelino Chajnpagnat S.N., Loja, Ecuador; Galarza, L.-R.J., Facultad de Energía, Carrera de Ingeniería en Sistemas, Universidad Nacional de Loja, La Argelia, Loja, Ecuador; Hernandez Del Salto, V., Faculty of Law, Department of Law, Universidad TÃ©cnica Particular de Loja, Marcelino Chajnpagnat S.N., Loja, Ecuador; Guerrero, D.S., Facultad de Ciencias Humanas y de la EducaciÃ³n, Universidad TÃ©cnica de Ambato, Ambato, Ecuador; Torres, G.G., Departamento de Ciencias de la Vida, Universidad Estatal AmazÃ³nica, Paso lateral, km 2 12 vÃ­a Tena, Puyo, Ecuador, Secretaria General, Universidad TÃ©cnica Particular de Loja, Marcelino Chainpagnat S/N, Loja, Ecuador</t>
  </si>
  <si>
    <t>Quartil</t>
  </si>
  <si>
    <t>SJR</t>
  </si>
  <si>
    <t>H index</t>
  </si>
  <si>
    <t>Facultad</t>
  </si>
  <si>
    <t>First author</t>
  </si>
  <si>
    <t>Q1</t>
  </si>
  <si>
    <t>Q2</t>
  </si>
  <si>
    <t>Q3</t>
  </si>
  <si>
    <t>Q4</t>
  </si>
  <si>
    <t>FARNR</t>
  </si>
  <si>
    <t>FEIRNNR</t>
  </si>
  <si>
    <t>FJSA</t>
  </si>
  <si>
    <t>No</t>
  </si>
  <si>
    <t>Si</t>
  </si>
  <si>
    <t>FSH</t>
  </si>
  <si>
    <t>FEAC</t>
  </si>
  <si>
    <t>NA</t>
  </si>
  <si>
    <t>Nro</t>
  </si>
  <si>
    <t>Nro.</t>
  </si>
  <si>
    <t>Total</t>
  </si>
  <si>
    <t>Año</t>
  </si>
  <si>
    <t>Primer autor</t>
  </si>
  <si>
    <t>Nro. (Scopus)</t>
  </si>
  <si>
    <t>Wilcke W., Velescu A., Leimer S., Bigalke M., Boy J., Valarezo C.</t>
  </si>
  <si>
    <t>Biological versus geochemical control and environmental change drivers of the base metal budgets of a tropical montane forest in Ecuador during 15 years</t>
  </si>
  <si>
    <t>10.1007/s10533-017-0386-x</t>
  </si>
  <si>
    <t>https://www.scopus.com/inward/record.uri?eid=2-s2.0-85031429215&amp;doi=10.1007%2fs10533-017-0386-x&amp;partnerID=40&amp;md5=07837a5e3e8294f7197181d88f82fd19</t>
  </si>
  <si>
    <t>Wilcke, W., Institute of Geography and Geoecology, Karlsruhe Institute of Technology (KIT), Reinhard-Baumeister-Platz 1, Karlsruhe, Germany; Velescu, A., Institute of Geography and Geoecology, Karlsruhe Institute of Technology (KIT), Reinhard-Baumeister-Platz 1, Karlsruhe, Germany; Leimer, S., Institute of Geography and Geoecology, Karlsruhe Institute of Technology (KIT), Reinhard-Baumeister-Platz 1, Karlsruhe, Germany; Bigalke, M., Institute of Geography, University of Bern, Hallerstrasse 12, Berne, Switzerland; Boy, J., Institute of Soil Science, Leibniz University Hannover, Herrenhäuser Str. 2, Hannover, Germany; Valarezo, C., Research Directorate, Ciudadela Universitaria Guillermo Falconí, National University of Loja, sector La Argelia, Loja, Ecuador</t>
  </si>
  <si>
    <t>Velescu A., Valarezo C., Wilcke W.</t>
  </si>
  <si>
    <t>Response of dissolved carbon and nitrogen concentrations to moderate nutrient additions in a tropical montane forest of south Ecuador</t>
  </si>
  <si>
    <t>Frontiers in Earth Science</t>
  </si>
  <si>
    <t>10.3389/feart.2016.00058</t>
  </si>
  <si>
    <t>https://www.scopus.com/inward/record.uri?eid=2-s2.0-85027582615&amp;doi=10.3389%2ffeart.2016.00058&amp;partnerID=40&amp;md5=5d93161dd300540e4edb9eee92354413</t>
  </si>
  <si>
    <t>Velescu, A., Institute of Geography and Geoecology, Karlsruhe Institute of Technology, Karlsruhe, Germany, Geographic Institute, University of Bern, Bern, Switzerland; Valarezo, C., Research Directorate, National University of Loja, Loja, Ecuador; Wilcke, W., Institute of Geography and Geoecology, Karlsruhe Institute of Technology, Karlsruhe, Germany</t>
  </si>
  <si>
    <t>Wilcke W., Leimer S., Peters T., Emck P., Rollenbeck R., Trachte K., Valarezo C., Bendix J.</t>
  </si>
  <si>
    <t>The nitrogen cycle of tropical montane forest in Ecuador turns inorganic under environmental change</t>
  </si>
  <si>
    <t>10.1002/2012GB004471</t>
  </si>
  <si>
    <t>https://www.scopus.com/inward/record.uri?eid=2-s2.0-84888807288&amp;doi=10.1002%2f2012GB004471&amp;partnerID=40&amp;md5=2149acd7a63422ef9ccd9e730aed139f</t>
  </si>
  <si>
    <t>Wilcke, W., Geographic Institute, University of Berne, Hallerstrasse 12, CH-3012 Berne, Switzerland; Leimer, S., Geographic Institute, University of Berne, Hallerstrasse 12, CH-3012 Berne, Switzerland; Peters, T., Institute of Geography, Friedrich-Alexander-Universität Erlangen-Nürnberg, Erlangen, Germany; Emck, P., Institute of Geography, Friedrich-Alexander-Universität Erlangen-Nürnberg, Erlangen, Germany; Rollenbeck, R., Faculty of Geography, Philipps-Universität Marburg, Marburg, Germany; Trachte, K., Faculty of Geography, Philipps-Universität Marburg, Marburg, Germany; Valarezo, C., General Research Directorate, National University of Loja, Loja, Ecuador; Bendix, J., Faculty of Geography, Philipps-Universität Marburg, Marburg, Germany</t>
  </si>
  <si>
    <t>Reply to the comment of Zimmermann et al. (2010) on "Spatial throughfall heterogeneity in a montane rain forest in Ecuador: Extent, temporal stability and drivers" [J. Hydrol. 377 (2009), 71-79]</t>
  </si>
  <si>
    <t>10.1016/j.jhydrol.2010.10.007</t>
  </si>
  <si>
    <t>https://www.scopus.com/inward/record.uri?eid=2-s2.0-78349305738&amp;doi=10.1016%2fj.jhydrol.2010.10.007&amp;partnerID=40&amp;md5=9ee0f3af0dbed9937126fa61c8d6c7f2</t>
  </si>
  <si>
    <t>Wullaert, H., Earth System Science Research Center, Geographic Institute, Professorship of Soil Geography/Soil Science, Johannes Gutenberg University Mainz, Johann-Joachim-Becher-Weg 21, 55128 Mainz, Germany; Pohlert, T., Earth System Science Research Center, Geographic Institute, Professorship of Soil Geography/Soil Science, Johannes Gutenberg University Mainz, Johann-Joachim-Becher-Weg 21, 55128 Mainz, Germany; Boy, J., Earth System Science Research Center, Geographic Institute, Professorship of Soil Geography/Soil Science, Johannes Gutenberg University Mainz, Johann-Joachim-Becher-Weg 21, 55128 Mainz, Germany; Valarezo, C., Universidad National de Loja, Dirección General de Investigaciones, Ciudadela Universitaria Guillermo Falconí, sector La Argelia, Loja, Ecuador; Wilcke, W., Geographic Institute, University of Berne, Hallerstrasse 12, 3012 Berne, Switzerland</t>
  </si>
  <si>
    <t>Note</t>
  </si>
  <si>
    <t>Wullaert H., Homeier J., Valarezo C., Wilcke W.</t>
  </si>
  <si>
    <t>Response of the N and P cycles of an old-growth montane forest in Ecuador to experimental low-level N and P amendments</t>
  </si>
  <si>
    <t>10.1016/j.foreco.2010.07.021</t>
  </si>
  <si>
    <t>https://www.scopus.com/inward/record.uri?eid=2-s2.0-77956991513&amp;doi=10.1016%2fj.foreco.2010.07.021&amp;partnerID=40&amp;md5=18d098ec199dacfe0dd0f11c29b34af2</t>
  </si>
  <si>
    <t>Wullaert, H., Earth System Science Research Center, Geographic Institute, Professorship of Soil Geography/Soil Science, Johannes Gutenberg University Mainz, Mainz, Germany; Homeier, J., Plant Ecology, Albrecht-von-Haller Institute of Plant Sciences, Georg-August University, Goettingen, Germany; Valarezo, C., Universidad National de Loja, Dirección General de Investigaciones, Ciudadela Universitaria Guillermo Falconí, sector La Argelia, Loja, Ecuador; Wilcke, W., Geographic Institute, University of Berne, Hallerstr. 12, 3012 Berne, Switzerland</t>
  </si>
  <si>
    <t>Rosales C., Jacome L., Carrion J., Jaramillo C., Palma M.</t>
  </si>
  <si>
    <t>Computer vision for detection of body expressions of children with cerebral palsy</t>
  </si>
  <si>
    <t>2017 IEEE 2nd Ecuador Technical Chapters Meeting, ETCM 2017</t>
  </si>
  <si>
    <t>10.1109/ETCM.2017.8247528</t>
  </si>
  <si>
    <t>https://www.scopus.com/inward/record.uri?eid=2-s2.0-85045725814&amp;doi=10.1109%2fETCM.2017.8247528&amp;partnerID=40&amp;md5=f83e61cc67fb730d66ab733ab72f3f0e</t>
  </si>
  <si>
    <t>Rosales, C., Systems Engineering Career, Universidad Nacional de Loja, Loja, Ecuador, Ecuador; Jacome, L., Systems Engineering Career, Universidad Nacional de Loja, Loja, Ecuador, Ecuador; Carrion, J., Systems Engineering Career, Universidad Nacional de Loja, Loja, Ecuador, Ecuador; Jaramillo, C., Systems Engineering Career, Universidad Nacional de Loja, Loja, Ecuador, Ecuador; Palma, M., Systems Engineering Career, Universidad Nacional de Loja, Loja, Ecuador, Ecuador</t>
  </si>
  <si>
    <t>Ocasio-Vega C., Abad-Guamán R., Delgado R., Carabaño R., Carro M.D., García J.</t>
  </si>
  <si>
    <t>Effect of cellobiose supplementation and dietary soluble fibre content on in vitro caecal fermentation of carbohydrate-rich substrates in rabbits</t>
  </si>
  <si>
    <t>Archives of Animal Nutrition</t>
  </si>
  <si>
    <t>10.1080/1745039X.2018.1458459</t>
  </si>
  <si>
    <t>https://www.scopus.com/inward/record.uri?eid=2-s2.0-85046025968&amp;doi=10.1080%2f1745039X.2018.1458459&amp;partnerID=40&amp;md5=4a95376d9245d9524b5333fcb8a924c3</t>
  </si>
  <si>
    <t>Ocasio-Vega, C., Departamento de Producción Agraria, E.T.S.I. Agronómica, Alimentaria y de Biosistemas, Universidad Politécnica de Madrid, Ciudad Universitaria, Madrid, Spain; Abad-Guamán, R., Departamento de Producción Agraria, E.T.S.I. Agronómica, Alimentaria y de Biosistemas, Universidad Politécnica de Madrid, Ciudad Universitaria, Madrid, Spain, Carrera de Medicina Veterinaria y Zootecnia, Universidad Nacional de Loja, Ciudad Universitaria La Argelia, Loja, Ecuador; Delgado, R., Departamento de Producción Agraria, E.T.S.I. Agronómica, Alimentaria y de Biosistemas, Universidad Politécnica de Madrid, Ciudad Universitaria, Madrid, Spain;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</si>
  <si>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1745039X</t>
  </si>
  <si>
    <t>Autor</t>
  </si>
  <si>
    <t>Valarezo, C.</t>
  </si>
  <si>
    <t>Aguirre, N.</t>
  </si>
  <si>
    <t>Cogalniceanu, D.</t>
  </si>
  <si>
    <t>Mazón, M.</t>
  </si>
  <si>
    <t>Aguirre Riofrio, L.</t>
  </si>
  <si>
    <t>Benavides Maldonado, J.L.</t>
  </si>
  <si>
    <t>Camins, A.</t>
  </si>
  <si>
    <t>Chamba-Eras, L.</t>
  </si>
  <si>
    <t>Lattke, J.E.</t>
  </si>
  <si>
    <t>Romero Motoche, J.</t>
  </si>
  <si>
    <t>Scheldeman, X.</t>
  </si>
  <si>
    <t>Marin, M.</t>
  </si>
  <si>
    <t>Fabricio Alvarado, R.</t>
  </si>
  <si>
    <t>González-González, A.</t>
  </si>
  <si>
    <t>Morales Astudillo, R.</t>
  </si>
  <si>
    <t>Pucha-Cofrep, D.</t>
  </si>
  <si>
    <t>Quentin, E.</t>
  </si>
  <si>
    <t>Urena Alvarez, J.V.</t>
  </si>
  <si>
    <t>Urgiles, N.</t>
  </si>
  <si>
    <t>Jacome-Galarza, L.</t>
  </si>
  <si>
    <t>Armijos-Ojeda, D.</t>
  </si>
  <si>
    <t>Benítez, E.</t>
  </si>
  <si>
    <t>Bermeo-Flores, S.A.</t>
  </si>
  <si>
    <t>Calderon-Cordova, C.</t>
  </si>
  <si>
    <t>Chamba-Ochoa, H.</t>
  </si>
  <si>
    <t>Daniela Calva Cabrera, K.</t>
  </si>
  <si>
    <t>Ganzhi, O.</t>
  </si>
  <si>
    <t>Guaman-Quinche, R.</t>
  </si>
  <si>
    <t>Labanda-Jaramillo, M.</t>
  </si>
  <si>
    <t>Maza Chamba, H.</t>
  </si>
  <si>
    <t>Nalvay, E.S.</t>
  </si>
  <si>
    <t>Neill, D.A.</t>
  </si>
  <si>
    <t>Reyes, M.E.</t>
  </si>
  <si>
    <t>Yaguana, J.</t>
  </si>
  <si>
    <t>Samaniego, N.</t>
  </si>
  <si>
    <t>Herrera-Yunga V., Labanda J., Castillo F., Torres A., Escudero-Sanchez G., Capa-Morocho M., Abad-Guamán R.</t>
  </si>
  <si>
    <t>Prevalence of antibodies and risk factors to bovine viral diarrhea in non-vaccinated dairy cattle from southern Ecuador</t>
  </si>
  <si>
    <t>Tropical and Subtropical Agroecosystems</t>
  </si>
  <si>
    <t>https://www.scopus.com/inward/record.uri?eid=2-s2.0-85047326465&amp;partnerID=40&amp;md5=94f1f4574c514118e069a2e089871d83</t>
  </si>
  <si>
    <t>Herrera-Yunga, V., Carrera de Zootecnia, Facultad de Ciencias Pecuarias, Escuela Superior Politécnica de Chimborazo (ESPOCH), Avenida Panamericana km 1/2, Riobamba, Ecuador; Labanda, J., Carrera de Medicina Veterinaria y Zootecnia, Universidad Nacional de Loja (UNL), La Argelia, Loja, Ecuador; Castillo, F., Centro de Biotecnología, Universidad Nacional de Loja (UNL), La Argelia, Loja, Ecuador; Torres, A., Centro de Biotecnología, Universidad Nacional de Loja (UNL), La Argelia, Loja, Ecuador; Escudero-Sanchez, G., Carrera de Medicina Veterinaria y Zootecnia, Universidad Nacional de Loja (UNL), La Argelia, Loja, Ecuador; Capa-Morocho, M., Carrera de Ingeniría Agronómica, Universidad Nacional de Loja (UNL), La Argelia, Loja, Ecuador, Facultad de Ciencias Agropecuarias, Universidad Técnica de Ambato, Carretera Cevallos-Quero, Cevallos, Tungurahua, Ecuador; Abad-Guamán, R., Carrera de Medicina Veterinaria y Zootecnia, Universidad Nacional de Loja (UNL), La Argelia, Loja, Ecuador, Facultad de Ciencias Agropecuarias, Universidad Técnica de Ambato, Carretera Cevallos-Quero, Cevallos, Tungurahua, Ecuador</t>
  </si>
  <si>
    <t>In vitro caecal fermentation of carbohydrate-rich feedstuffs in rabbits as affected by substrate pre-digestion and donors' diet</t>
  </si>
  <si>
    <t>World Rabbit Science</t>
  </si>
  <si>
    <t>10.4995/wrs.2018.7854</t>
  </si>
  <si>
    <t>https://www.scopus.com/inward/record.uri?eid=2-s2.0-85046257342&amp;doi=10.4995%2fwrs.2018.7854&amp;partnerID=40&amp;md5=d05049141f52312630dae78f0d3a5195</t>
  </si>
  <si>
    <t>Ocasio-Vega, C., Departamento de Producción Agraria, ETSI Agronómica, Alimentaria y de Biosistemas, Universidad Politécnica de Madrid, Ciudad Universitaria, Madrid, Spain; Abad-Guamán, R., Departamento de Producción Agraria, ETSI Agronómica, Alimentaria y de Biosistemas, Universidad Politécnica de Madrid, Ciudad Universitaria, Madrid, Spain, Carrera de Medicina Veterinaria y Zootecnia, Universidad Nacional de Loja, Ciudad Universitaria La Argelia, Loja, Ecuador; Delgado, R., Departamento de Producción Agraria, ETSI Agronómica, Alimentaria y de Biosistemas, Universidad Politécnica de Madrid, Ciudad Universitaria, Madrid, Spain;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</si>
  <si>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Huachizaca V., Alvarado R.</t>
  </si>
  <si>
    <t>Especialización, diversificación y localización sectorial en Ecuador y su incidencia en el ingreso regional</t>
  </si>
  <si>
    <t>Regional and Sectoral Economic Studies</t>
  </si>
  <si>
    <t>https://www.scopus.com/inward/record.uri?eid=2-s2.0-85047526968&amp;partnerID=40&amp;md5=e40df764acb2611c2dc73cd57d075b2d</t>
  </si>
  <si>
    <t>Huachizaca, V., Universidad Nacional de Loja, Loja, Ecuador; Alvarado, R., Universidad Nacional de Loja, Loja, Ecuador</t>
  </si>
  <si>
    <t>Granja F., Covarrubias J.I.</t>
  </si>
  <si>
    <t>Evaluation of acidifying nitrogen fertilizers in avocado trees with iron deficiency symptoms</t>
  </si>
  <si>
    <t>Journal of Soil Science and Plant Nutrition</t>
  </si>
  <si>
    <t>10.4067/S0718-95162018005000702</t>
  </si>
  <si>
    <t>https://www.scopus.com/inward/record.uri?eid=2-s2.0-85046992694&amp;doi=10.4067%2fS0718-95162018005000702&amp;partnerID=40&amp;md5=5824cc09c93036d0ca8e67a290fddf94</t>
  </si>
  <si>
    <t>Granja, F., Facultad Agropecuaria y de Recursos Naturales Renovables, Universidad Nacional de Loja, Av. Pío Jaramillo Alvarado y Reinaldo Espinosa, La Argelia, Ecuador; Covarrubias, J.I., Facultad de Ciencias Agronómicas, Universidad de Chile, Av. Santa Rosa 11315, Santiago, Chile</t>
  </si>
  <si>
    <t>Ocasio-Vega C., Delgado R., Abad-Guamán R., Carabaño R., Carro M.D., Menoyo D., García J.</t>
  </si>
  <si>
    <t>The effect of cellobiose on the health status of growing rabbits depends on the dietary level of soluble fiber</t>
  </si>
  <si>
    <t>Journal of Animal Science</t>
  </si>
  <si>
    <t>10.1093/jas/sky106</t>
  </si>
  <si>
    <t>https://www.scopus.com/inward/record.uri?eid=2-s2.0-85046611276&amp;doi=10.1093%2fjas%2fsky106&amp;partnerID=40&amp;md5=bcc5a23acf2275c454eb5c1190ff98cc</t>
  </si>
  <si>
    <t>Ocasio-Vega, C., Departamento de Producción Agraria, E.T.S.I. Agronómica, Alimentaria y de Biosistemas, Universidad Politécnica de Madrid, Ciudad Universitaria, Madrid, Spain; Delgado, R., Departamento de Producción Agraria, E.T.S.I. Agronómica, Alimentaria y de Biosistemas, Universidad Politécnica de Madrid, Ciudad Universitaria, Madrid, Spain; Abad-Guamán, R., Carrera de Medicina Veterinaria y Zootecnia, Universidad Nacional de Loja, Ciudad Universitaria La Argelia, Loja, Ecuador;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Menoyo, 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</si>
  <si>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Mazón M., Sánchez-Angarita D., Díaz F.A., Gutiérrez N., Jaimez R.</t>
  </si>
  <si>
    <t>Entomofauna associated with agroforestry systems of timber species and cacao in the southern region of the Maracaibo Lake Basin (Mérida, Venezuela)</t>
  </si>
  <si>
    <t>10.3390/insects9020046</t>
  </si>
  <si>
    <t>https://www.scopus.com/inward/record.uri?eid=2-s2.0-85046406337&amp;doi=10.3390%2finsects9020046&amp;partnerID=40&amp;md5=56f137241ae3dde4282ed230956bfb85</t>
  </si>
  <si>
    <t>Mazón, M., Universidad Nacional de Loja, Ciudadela Universitaria, Sector La Argelia, Loja, Ecuador, Departamento de Ciencias Ambientales y Recursos Naturales, Instituto de Investigación de Biodiversidad CIBIO, Universidad de Alicante, Apdo. Correos 99, Alicante, Spain; Sánchez-Angarita, D., Laboratorio de Ciencias Biológicas, Universidad Nacional Experimental de los Llanos Occidentales Ezequiel Zamora, Barinas, Venezuela; Díaz, F.A., Departamento de Ciencias Biológicas, Universidad Centroccidental “Lisandro Alvarado”, Barquisimeto, Venezuela; Gutiérrez, N., Instituto de Investigaciones para el Desarrollo Forestal, Universidad de Los Andes, Mérida, Venezuela; Jaimez, R., Instituto de Investigaciones Agropecuarias, Laboratorio Ecofisiología de Cultivos, Universidad de Los Andes, Mérida, Venezuela, Facultad de Ingeniería Agronómica, Universidad Técnica de Manabí, Manabí, Ecuador</t>
  </si>
  <si>
    <t>Alvarado R., Ponce P., Criollo A., Córdova K., Khan M.K.</t>
  </si>
  <si>
    <t>Environmental degradation and real per capita output: New evidence at the global level grouping countries by income levels</t>
  </si>
  <si>
    <t>Journal of Cleaner Production</t>
  </si>
  <si>
    <t>10.1016/j.jclepro.2018.04.064</t>
  </si>
  <si>
    <t>https://www.scopus.com/inward/record.uri?eid=2-s2.0-85047447582&amp;doi=10.1016%2fj.jclepro.2018.04.064&amp;partnerID=40&amp;md5=7059279248fa6282c5b8b3cc1c8afd1a</t>
  </si>
  <si>
    <t>Alvarado, R., Carrera de Economía, Universidad Nacional de Loja, Ecuador; Ponce, P., Carrera de Economía, Universidad Nacional de Loja, Ecuador; Criollo, A., Carrera de Economía, Universidad Nacional de Loja, Ecuador; Córdova, K., Carrera de Economía, Universidad Nacional de Loja, Ecuador; Khan, M.K., School of Economics, Northeast Normal University, China</t>
  </si>
  <si>
    <t>Alvarado, R.</t>
  </si>
  <si>
    <t>Abad-Guamán, R.</t>
  </si>
  <si>
    <t>No aplica</t>
  </si>
  <si>
    <t>Quartil 1</t>
  </si>
  <si>
    <t>Quartil 2</t>
  </si>
  <si>
    <t>Quartil 3</t>
  </si>
  <si>
    <t>Quartil 4</t>
  </si>
  <si>
    <t>Facultad de Energía, las Industrias y los Recursos Naturales No Renovables</t>
  </si>
  <si>
    <t>Facultad de la Salud Humana</t>
  </si>
  <si>
    <t>Sigla</t>
  </si>
  <si>
    <t>Descripción</t>
  </si>
  <si>
    <t>Facultad Jurídica, Social y Administrativa</t>
  </si>
  <si>
    <t>Facultad Agropecuaria de Recursos Naturales Renovables</t>
  </si>
  <si>
    <t>Facultad de la Educación el Arte y la Comunicación</t>
  </si>
  <si>
    <t>Salazar Estrada Y., León M., Haz L., Iniguez-Apolo R., Moreira J.S., Antón-Cedeño C.R.</t>
  </si>
  <si>
    <t>Characterisation of intelligent public spaces and technologies applied for the recreation of ecuadorian emigrants</t>
  </si>
  <si>
    <t>Lecture Notes in Computer Science (including subseries Lecture Notes in Artificial Intelligence and Lecture Notes in Bioinformatics)</t>
  </si>
  <si>
    <t>10.1007/978-3-319-95162-1_51</t>
  </si>
  <si>
    <t>https://www.scopus.com/inward/record.uri?eid=2-s2.0-85049921863&amp;doi=10.1007%2f978-3-319-95162-1_51&amp;partnerID=40&amp;md5=780570fcdb2fe43b9b2350fb79c77cd7</t>
  </si>
  <si>
    <t>Salazar Estrada, Y., Universidad Nacional de Loja, Loja, Ecuador; León, M., Universidad Estatal Península de Santa Elena, La Libertad, Ecuador; Haz, L., Universidad de Guayaquil, Guayaquil, Ecuador; Iniguez-Apolo, R., Universidad Estatal Península de Santa Elena, La Libertad, Ecuador; Moreira, J.S., Universidad de Guayaquil, Guayaquil, Ecuador; Antón-Cedeño, C.R., Universidad de Guayaquil, Guayaquil, Ecuador</t>
  </si>
  <si>
    <t>Alvarado R., Ochoa-Jiménez D., García-Tinisaray D.</t>
  </si>
  <si>
    <t>Effect of exports and domestic demand on economic growth in Latin america: An analysis using the bulmer-thomas approach with panel data</t>
  </si>
  <si>
    <t>Investigacion Operacional</t>
  </si>
  <si>
    <t>https://www.scopus.com/inward/record.uri?eid=2-s2.0-85050345797&amp;partnerID=40&amp;md5=585cf02154252b2c8e50f18a8f496e92</t>
  </si>
  <si>
    <t>Alvarado, R., Escuela de Economía, Universidad Nacional de Loja, Ecuador; Ochoa-Jiménez, D., Departamento de Economía, Universidad Técnica Particular de Loja, Ecuador; García-Tinisaray, D., Departamento de Economía, Universidad Técnica Particular de Loja, Ecuador</t>
  </si>
  <si>
    <t>Quezada-Sarmiento P.A., Chamba-Eras L., Luna-Briceno T.S.</t>
  </si>
  <si>
    <t>Digital benchmarking for higher education center [Benchmarking Digital para un Centro de Educación Superior]</t>
  </si>
  <si>
    <t>10.23919/CISTI.2018.8399373</t>
  </si>
  <si>
    <t>https://www.scopus.com/inward/record.uri?eid=2-s2.0-85049917000&amp;doi=10.23919%2fCISTI.2018.8399373&amp;partnerID=40&amp;md5=b638d4a4b480fdd530722059fe6f4f11</t>
  </si>
  <si>
    <t>Quezada-Sarmiento, P.A., Universidad Internacional Del Ecuador, Escuela de Informatica y Multimedia - Ingenieria en Tecnologias de la Informacion y Comunicacion, Quito, Ecuador; Chamba-Eras, L., Universidad Nacional de Loja, Grupo de Investigación en Tecnologías de la Información y Comunicación, Carrera de Ingeniería en Sistemas Loja, Ecuador; Luna-Briceno, T.S., Universidad Internacional Del Ecuador, Escuela de Derecho, Quito, Ecuador</t>
  </si>
  <si>
    <t>Torres-Diaz J.-C., Marin-Gutierrez I., Hinojosa-Becerra M.</t>
  </si>
  <si>
    <t>Uses of internet and levels of plagiarism [Usos de Internet y niveles de plagio]</t>
  </si>
  <si>
    <t>10.23919/CISTI.2018.8399147</t>
  </si>
  <si>
    <t>https://www.scopus.com/inward/record.uri?eid=2-s2.0-85049893870&amp;doi=10.23919%2fCISTI.2018.8399147&amp;partnerID=40&amp;md5=ac90fd2733b19066695a2f7b77841065</t>
  </si>
  <si>
    <t>Torres-Diaz, J.-C., Departamento de Ciencias de la Computación, Universidad Técnica Particular de Loja, Loja, Ecuador; Marin-Gutierrez, I., Departamento de Comunicación, Universidad Técnica Particular de Loja, Loja, Ecuador; Hinojosa-Becerra, M., Departamento de Comunicación Social, Universidad Nacional de Loja, Loja, Ecuador</t>
  </si>
  <si>
    <t>Torres-Carrion R., Torres-Carrion H.</t>
  </si>
  <si>
    <t>Design and construction of an electronic doser for disinfection and sanitization in the food industry [Diseño y Construcción de un Dosificador Electrónico para la desinfección y sanitización en la Industria de Alimentos]</t>
  </si>
  <si>
    <t>10.23919/CISTI.2018.8399311</t>
  </si>
  <si>
    <t>https://www.scopus.com/inward/record.uri?eid=2-s2.0-85049875368&amp;doi=10.23919%2fCISTI.2018.8399311&amp;partnerID=40&amp;md5=acd7bf233f56fda6524ed67aa7c6dc12</t>
  </si>
  <si>
    <t>Torres-Carrion, R., Universidad de Málaga, Málaga, Spain; Torres-Carrion, H., Universidad Nacional de Loja, Loja, Ecuador</t>
  </si>
  <si>
    <t>Labanda-Jaramillo M., Coronel-Romero E., Chamba-Eras L., Roman-Sanchez M.</t>
  </si>
  <si>
    <t>Patterns of modeling tree structures. Case study: MongoDB database [Patrones de modelado de estructuras de árbol. Caso de estudio: Base de Datos MongoDB]</t>
  </si>
  <si>
    <t>10.23919/CISTI.2018.8398636</t>
  </si>
  <si>
    <t>https://www.scopus.com/inward/record.uri?eid=2-s2.0-85049907622&amp;doi=10.23919%2fCISTI.2018.8398636&amp;partnerID=40&amp;md5=88e43976c89f9a092bd1246f65dbbb78</t>
  </si>
  <si>
    <t>Labanda-Jaramillo, M., Grupo de Investigación en Tecnologías de la Información y Comunicación, Carrera de Ingeniería en Sistemas, Universidad Nacional de Loja, Loja, Ecuador; Coronel-Romero, E., Grupo de Investigación en Tecnologías de la Información y Comunicación, Carrera de Ingeniería en Sistemas, Universidad Nacional de Loja, Loja, Ecuador; Chamba-Eras, L., Grupo de Investigación en Tecnologías de la Información y Comunicación, Carrera de Ingeniería en Sistemas, Universidad Nacional de Loja, Loja, Ecuador; Roman-Sanchez, M., Unidad Educativa Fiscomisional 'Nuestra Señora Del Rosario', Ministerio de Educación, Catamayo, Ecuador</t>
  </si>
  <si>
    <t>Sanchez-Carrion M., Coronel-Romero E., Labanda-Jaramillo M., Chamba-Eras L., Guaman-Quinche R., Roman-Sanchez M.</t>
  </si>
  <si>
    <t>Computer system for the management and scientific divulgation of the 'Universidad Nacional de Loja' [Sistema informático para la gestión y publicación de la producción científica de la Universidad Nacional de Loja]</t>
  </si>
  <si>
    <t>10.23919/CISTI.2018.8398637</t>
  </si>
  <si>
    <t>https://www.scopus.com/inward/record.uri?eid=2-s2.0-85049901470&amp;doi=10.23919%2fCISTI.2018.8398637&amp;partnerID=40&amp;md5=272d27136d7d1851d19d64265197ff28</t>
  </si>
  <si>
    <t>Sanchez-Carrion, M., Grupo de Investigación en Tecnologías de la Información y Comunicación, Carrera de Ingeniería en Sistemas, Universidad Nacional de Loja, Loja, Ecuador; Coronel-Romero, E., Grupo de Investigación en Tecnologías de la Información y Comunicación, Carrera de Ingeniería en Sistemas, Universidad Nacional de Loja, Loja, Ecuador; Labanda-Jaramillo, M., Grupo de Investigación en Tecnologías de la Información y Comunicación, Carrera de Ingeniería en Sistemas, Universidad Nacional de Loja, Loja, Ecuador; Chamba-Eras, L., Grupo de Investigación en Tecnologías de la Información y Comunicación, Carrera de Ingeniería en Sistemas, Universidad Nacional de Loja, Loja, Ecuador; Guaman-Quinche, R., Facultad de Ciencias Informáticas, Universidad Laica Eloy Alfaro de Manabí, Manta, Ecuador; Roman-Sanchez, M., Unidad Educativa Fiscomisional 'Nuestra Señora Del Rosario', Ministerio de Educación, Catamayo, Ecuador</t>
  </si>
  <si>
    <t>Barba-Guaman L.R., Quezada-Sarmiento P.A., Calderon-Cordova C.A., Sarmiento-Ochoa A.M., Enciso L., Luna-Briceno T.S., Conde-Zhingre L.E.</t>
  </si>
  <si>
    <t>Using wolfram software to improve reading comprehension in mathematics for software engineering students</t>
  </si>
  <si>
    <t>10.23919/CISTI.2018.8399388</t>
  </si>
  <si>
    <t>https://www.scopus.com/inward/record.uri?eid=2-s2.0-85049917075&amp;doi=10.23919%2fCISTI.2018.8399388&amp;partnerID=40&amp;md5=403d54cb1e92e92117e762d68492d0ff</t>
  </si>
  <si>
    <t>Barba-Guaman, L.R., Universidad Técnica Particular de Loja, Departamento de Ciencias de la Computación y Electrónica, Loja, Ecuador; Quezada-Sarmiento, P.A., Universidad Internacional Del Ecuador, Escuela de Informática y Multimedia, Ingeniería en Tecnologías de la Información y Comunicación, Quito, Ecuador; Calderon-Cordova, C.A., Universidad Técnica Particular de Loja, Departamento de Ciencias de la Computación y Electrónica, Loja, Ecuador; Sarmiento-Ochoa, A.M., Universidad Nacional de Loja, Facultad de la Educación, El Arte y la Comunicación, Loja, Ecuador; Enciso, L., Universidad Técnica Particular de Loja, Departamento de Ciencias de la Computación y Electrónica, Loja, Ecuador; Luna-Briceno, T.S., Universidad Internacional Del Ecuador, Escuela de Derecho, Quito, Ecuador; Conde-Zhingre, L.E., Universidad Internacional Del Ecuador, Escuela de Informática y Multimedia, Ingeniería en Tecnologías de la Información y Comunicación, Quito, Ecuador</t>
  </si>
  <si>
    <t>Armijos-Buitron V.-A., Aguirre-Valdivieso G.-I., Costa-Ruiz M.-P., Loaiza-Andrade F.-S.</t>
  </si>
  <si>
    <t>Social ethics and responsibility in academic management by using ICTs and social networks at the Universidad Técnica Particular de Loja [Ética y Responsabilidad Social en la gestión académica a través del uso de TIC y redes sociales en la Universidad Técnica Particular de Loja]</t>
  </si>
  <si>
    <t>10.23919/CISTI.2018.8399431</t>
  </si>
  <si>
    <t>https://www.scopus.com/inward/record.uri?eid=2-s2.0-85049890780&amp;doi=10.23919%2fCISTI.2018.8399431&amp;partnerID=40&amp;md5=c99cdaede47066cc8fa9ac20010eb9e0</t>
  </si>
  <si>
    <t>Armijos-Buitron, V.-A., Departamento de Ciencias Empresariales, Universidad Técnica Particular de Loja, Loja, Ecuador; Aguirre-Valdivieso, G.-I., Universidad Nacional de Loja, Loja, Ecuador; Costa-Ruiz, M.-P., Departamento de Ciencias Empresariales, Universidad Técnica Particular de Loja, Loja, Ecuador; Loaiza-Andrade, F.-S., Loja, Ecuador</t>
  </si>
  <si>
    <t>Elizabeth Conde-Zhingre L., Quezada-Sarmiento P.A., Labanda M.</t>
  </si>
  <si>
    <t>The new generation of mobile networks: 5G technology and its application in the e-education context [La Nueva Generación de Redes Móviles: Tecnología 5G y su Aplicación en el Contexto E - Educación]</t>
  </si>
  <si>
    <t>10.23919/CISTI.2018.8399404</t>
  </si>
  <si>
    <t>https://www.scopus.com/inward/record.uri?eid=2-s2.0-85049908002&amp;doi=10.23919%2fCISTI.2018.8399404&amp;partnerID=40&amp;md5=f82e3af0543da93a811c2a0721619709</t>
  </si>
  <si>
    <t>Elizabeth Conde-Zhingre, L., Universidad Internacional Del Ecuador, Escuela de Informática y Multimedia, Titulación Ingeniería en Tecnologías de la Información, Quito, Ecuador, Instituto Tecnológico Daniel Alvarez Burneo, Carrera de Analisis de Sistemas, Loja, Ecuador; Quezada-Sarmiento, P.A., Universidad Internacional Del Ecuador, Escuela de Informática y Multimedia, Titulación Ingeniería en Tecnologías de la Información, Quito, Ecuador; Labanda, M., Universidad Nacional de Loja, Carrera de Ingeniería en Sistemas, Loja, Ecuador</t>
  </si>
  <si>
    <t>Quezada-Sarmiento P.A., Chamba-Eras L., Diaz M.P.M., Vivanco-Ochoa J.V., Suarez-Morales L.X., Chango-Canaveral P.M., Jumbo-Flores L.A., Benavides-Cordova V.M., Enciso L.</t>
  </si>
  <si>
    <t>Architecture; Structure and enterprise culture applied in IT organization [Arquitectura, estructura y cultura empresarial aplicada a una organización de TI]</t>
  </si>
  <si>
    <t>10.23919/CISTI.2018.8399256</t>
  </si>
  <si>
    <t>https://www.scopus.com/inward/record.uri?eid=2-s2.0-85049925911&amp;doi=10.23919%2fCISTI.2018.8399256&amp;partnerID=40&amp;md5=a63955e33e7b570e0ee9933247e02d5a</t>
  </si>
  <si>
    <t>Quezada-Sarmiento, P.A., Universidad Internacional Del Ecuador, Escuela de Informática y Multimedia, Ingeniería en Tecnologías de la Información y Comunicación, Quito, Ecuador; Chamba-Eras, L., Universidad Nacional de Loja Grupo de Investigacion en Tecnologias de la Informacion y Comunicacion, Carrera de Ingeniería en Sistemas Loja, Ecuador; Diaz, M.P.M., Universidad Regional Autónoma de Los Andes Facultad de Sistemas Mercantiles Ambato, Ecuador; Vivanco-Ochoa, J.V., Dirección General, Quito, Ecuador; Suarez-Morales, L.X., Universidad Internacional Del Ecuador, Consejo de Investigación, Quito, Ecuador; Chango-Canaveral, P.M., Universidad Tecnica Particular de Loja, Sec. Dep. Hotelería y Turismo- Gastronomía, Grupo de Investigación en Obervación Turística (GIOT), Loja, Ecuador; Jumbo-Flores, L.A., Universidad Internacional Del Ecuador, Escuela de Informática y Multimedia, Ingeniería en Tecnologías de la Información y Comunicación, Quito, Ecuador; Benavides-Cordova, V.M., Universidad Internacional Del Ecuador, Escuela de Informática y Multimedia, Ingeniería en Tecnologías de la Información y Comunicación, Quito, Ecuador; Enciso, L., Universidad Tecnica Particular de Loja Grupo de Investigacion de Tecnologias Educativas GITE Loja, Ecuador</t>
  </si>
  <si>
    <t>Coronel-Romero, E.</t>
  </si>
  <si>
    <t>Solano J.C., Brito M.C., Caamaño-Martín E.</t>
  </si>
  <si>
    <t>Impact of fixed charges on the viability of self-consumption photovoltaics</t>
  </si>
  <si>
    <t>Energy Policy</t>
  </si>
  <si>
    <t>10.1016/j.enpol.2018.07.059</t>
  </si>
  <si>
    <t>https://www.scopus.com/inward/record.uri?eid=2-s2.0-85050858674&amp;doi=10.1016%2fj.enpol.2018.07.059&amp;partnerID=40&amp;md5=0f602905f6790d20deed759489c8e9ba</t>
  </si>
  <si>
    <t>Solano, J.C., Instituto de Energía Solar, Universidad Politécnica de Madrid, Ave. Complutense 30, Madrid, Spain, Facultad de Energía, Universidad Nacional de Loja, Ave. Pío Jaramillo Alvarado, La Argelia, Loja, Ecuador; Brito, M.C., Instituto Dom Luiz, Faculdade de Ciências, Universidade de Lisboa, Lisboa, Portugal; Caamaño-Martín, E., Instituto de Energía Solar, Universidad Politécnica de Madrid, Ave. Complutense 30, Madrid, Spain</t>
  </si>
  <si>
    <t>%</t>
  </si>
  <si>
    <t>Jiménez S., Alvarado R.</t>
  </si>
  <si>
    <t>Sectorial Specialization, human capital and regional income in Ecuador [Especialización sectorial, capital humano e ingreso regional en Ecuador]</t>
  </si>
  <si>
    <t>Revista de Estudios Regionales</t>
  </si>
  <si>
    <t>https://www.scopus.com/inward/record.uri?eid=2-s2.0-85051636477&amp;partnerID=40&amp;md5=31f7a14d9072ca1d96debf91184b5ad7</t>
  </si>
  <si>
    <t>Jiménez, S., Universidad Técnica Particular de Loja (Ecuador), Ecuador; Alvarado, R., Universidad Nacional de Loja, Ecuador</t>
  </si>
  <si>
    <t>Torres-Diaz J.C., Duart J.M., Hinojosa-Becerra M.</t>
  </si>
  <si>
    <t>Plagiarism, internet and academic success at the university</t>
  </si>
  <si>
    <t>10.7821/naer.2018.7.324</t>
  </si>
  <si>
    <t>https://www.scopus.com/inward/record.uri?eid=2-s2.0-85053035907&amp;doi=10.7821%2fnaer.2018.7.324&amp;partnerID=40&amp;md5=f9636258d6430b306fbf89d53af88231</t>
  </si>
  <si>
    <t>Torres-Diaz, J.C., Departamento de Ciencias de la Computación, Universidad Técnica Particular de Loja, Ecuador; Duart, J.M., ELearn Center, Universitat Oberta de Catalunya, Spain; Hinojosa-Becerra, M., Departamento de Comunicación, Universidad Nacional de Loja, Ecuador</t>
  </si>
  <si>
    <t>Journal of New Approaches in Educational Research</t>
  </si>
  <si>
    <t>Aguilar J., Sánchez M., Cordero J., Valdiviezo-Díaz P., Barba-Guamán L., Chamba-Eras L.</t>
  </si>
  <si>
    <t>Aguilar, J., CEMISID, Facultad de Ingeniería, Universidad de Los Andes, Mérida, Venezuela, Universidad Técnica Particular de Loja, Loja, Ecuador; Sánchez, M., Universidad Nacional Experimental del Táchira, San Cristóbal, Venezuela; Cordero, J., Department of Computer Science and Electronic, Universidad Técnica Particular de Loja, San Cayetano Alto, Loja, Ecuador; Valdiviezo-Díaz, P., Department of Computer Science and Electronic, Universidad Técnica Particular de Loja, San Cayetano Alto, Loja, Ecuador; Barba-Guamán, L., Department of Computer Science and Electronic, Universidad Técnica Particular de Loja, San Cayetano Alto, Loja, Ecuador; Chamba-Eras, L., Carrera de Ingeniería en Sistemas, Universidad Nacional de Loja, La Argelia, Loja, Ecuador</t>
  </si>
  <si>
    <t>Sivisaca D.C.L., Herrera B.G.P., Mendoza Z.H.A.</t>
  </si>
  <si>
    <t>Allometric models to estimate stocks carbon in the lower montane forests in south of ecuador [Modelos alométricos para estimar el almacenamiento de carbono de bosques montanos bajos en el sur del ecuador]</t>
  </si>
  <si>
    <t>Ciencia Florestal</t>
  </si>
  <si>
    <t>10.5902/1980509833464</t>
  </si>
  <si>
    <t>https://www.scopus.com/inward/record.uri?eid=2-s2.0-85054558114&amp;doi=10.5902%2f1980509833464&amp;partnerID=40&amp;md5=5fa8df8c0d97974e0ad86fbe9e135cc7</t>
  </si>
  <si>
    <t>Sivisaca, D.C.L., Universidade Estadual Paulista “Júlio de Mesquita Filho”, Campus Botucatu, Botucatu, SP  CEP 18610-385, Brazil; Herrera, B.G.P., Universidad Nacional de Loja, Av. Pío Jaramillo Alvarado y Reinaldo Espinosa, Barrio La Argelia, Loja, EC110110, Ecuador; Mendoza, Z.H.A., Universidad Nacional de Loja, Av. Pío Jaramillo Alvarado y Reinaldo Espinosa, Barrio La Argelia, Loja, EC110110, Ecuador</t>
  </si>
  <si>
    <t>Yaguana J., Banegas B.B., López M., Dubal J.</t>
  </si>
  <si>
    <t>Bovine brucellosis: Its epidemiology and challenges in its control in Ecuador [La brucelosis bovina: Su epidemiología y desafíos en su control en Ecuador]</t>
  </si>
  <si>
    <t>https://www.scopus.com/inward/record.uri?eid=2-s2.0-85054591680&amp;partnerID=40&amp;md5=c071b9e07853eb553828f9e680d31dce</t>
  </si>
  <si>
    <t>Yaguana, J., Carrera de Medicina Veterinaria y Zootecnia, Universidad Nacional de Loja, Ecuador; Banegas, B.B., Analista de serología en AGROCALIDAD, Quito, Ecuador; López, M., Carrera de Laboratorio clínico, Universidad Nacional de Loja, Ecuador; Dubal, J., Carrera de Medicina Veterinaria y Zootecnia, Universidad Nacional de Loja, Ecuador</t>
  </si>
  <si>
    <t>Jiménez J., Alvarado R.</t>
  </si>
  <si>
    <t>Effect of labor productivity and human capital on regional poverty in ecuador</t>
  </si>
  <si>
    <t>Investigaciones Regionales</t>
  </si>
  <si>
    <t>https://www.scopus.com/inward/record.uri?eid=2-s2.0-85054600243&amp;partnerID=40&amp;md5=8f37606c26326b45085b1cc94d380ef0</t>
  </si>
  <si>
    <t>Jiménez, J., Departamento de Economía, Universidad Técnica Particular de Loja. Loja, Ecuador; Alvarado, R., Universidad Nacional de Loja. Loja, Ecuador</t>
  </si>
  <si>
    <t>Chamba-Eras L., Labanda-Jaramillo M., Coronel-Romero E., Roman-Sanchez M.</t>
  </si>
  <si>
    <t>Learning analytics in continuing training in higher education. Case study: "universidad nacional de loja"</t>
  </si>
  <si>
    <t>CEUR Workshop Proceedings</t>
  </si>
  <si>
    <t>https://www.scopus.com/inward/record.uri?eid=2-s2.0-85055449377&amp;partnerID=40&amp;md5=146bf6fc137de34a4057fa6a56db1f95</t>
  </si>
  <si>
    <t>Chamba-Eras, L., Grupo de Investigación en Tecnologías de la Información y Comunicación, Carrera de Ingeniería en Sistemas, Universidad Nacional de Loja, Av. Pío Jaramillo Alvarado y Reinaldo Espinosa, Loja, EC110110, Ecuador; Labanda-Jaramillo, M., Grupo de Investigación en Tecnologías de la Información y Comunicación, Carrera de Ingeniería en Sistemas, Universidad Nacional de Loja, Av. Pío Jaramillo Alvarado y Reinaldo Espinosa, Loja, EC110110, Ecuador; Coronel-Romero, E., Grupo de Investigación en Tecnologías de la Información y Comunicación, Carrera de Ingeniería en Sistemas, Universidad Nacional de Loja, Av. Pío Jaramillo Alvarado y Reinaldo Espinosa, Loja, EC110110, Ecuador; Roman-Sanchez, M., Unidad Educativa Fiscomisional Nuestra Señora Del Rosario, Ministerio de Educación, Catamayo, EC110350, Ecuador</t>
  </si>
  <si>
    <t>Gunsha-Morales A., Acaro X., Chuquimarca L., Villamagua L., Sánchez D.</t>
  </si>
  <si>
    <t>Efficiency of back contact-back junction solar cells with variable contact in the emitter</t>
  </si>
  <si>
    <t>10.1007/978-3-030-02351-5_25</t>
  </si>
  <si>
    <t>https://www.scopus.com/inward/record.uri?eid=2-s2.0-85055789601&amp;doi=10.1007%2f978-3-030-02351-5_25&amp;partnerID=40&amp;md5=38f644b2cecc17e78880e2822c912718</t>
  </si>
  <si>
    <t>Gunsha-Morales, A., Universidad Nacional de Loja, Loja, 110103, Ecuador; Acaro, X., Universidad de Guayaquil, Guayaquil, 090514, Ecuador; Chuquimarca, L., Universidad Estatal Península de Santa Elena, La Libertad, 240204, Ecuador; Villamagua, L., Grupo de Fisicoquímica de Materiales, Sección de Fisicoquímica y Matemáticas, Departamento de Química y Ciencias Exactas, Universidad Técnica Particular de Loja, Apartado, Loja, 1101608, Ecuador; Sánchez, D., Universidad Estatal Península de Santa Elena, La Libertad, 240204, Ecuador</t>
  </si>
  <si>
    <t>Chuquimarca L., Acaro X., Gunsha A., Villamagua L., Sánchez D.</t>
  </si>
  <si>
    <t>Two-diode model parameter evaluation from dark characteristics of back-contact back-junction solar cells</t>
  </si>
  <si>
    <t>10.1007/978-3-030-02351-5_24</t>
  </si>
  <si>
    <t>https://www.scopus.com/inward/record.uri?eid=2-s2.0-85055804913&amp;doi=10.1007%2f978-3-030-02351-5_24&amp;partnerID=40&amp;md5=115a1307504e87f98046d39dff196d3a</t>
  </si>
  <si>
    <t>Chuquimarca, L., Universidad Estatal Península de Santa Elena, La Libertad, 240204, Ecuador; Acaro, X., Universidad de Guayaquil, Guayaquil, 090514, Ecuador; Gunsha, A., Universidad Nacional de Loja, Loja, 110103, Ecuador; Villamagua, L., Grupo de Fisicoquímica de Materiales, Sección de Fisicoquímica y Matemáticas, Departamento de Química y Ciencias Exactas, Universidad Técnica Particular de Loja, Apartado, Loja, 1101608, Ecuador; Sánchez, D., Universidad Estatal Península de Santa Elena, La Libertad, 240204, Ecuador</t>
  </si>
  <si>
    <t>Ortiz C., Alvarado R., Salinas A.</t>
  </si>
  <si>
    <t>The effect of military spending on output: New evidence at the global and country group levels using panel data cointegration techniques</t>
  </si>
  <si>
    <t>10.1016/j.eap.2018.10.004</t>
  </si>
  <si>
    <t>https://www.scopus.com/inward/record.uri?eid=2-s2.0-85055977888&amp;doi=10.1016%2fj.eap.2018.10.004&amp;partnerID=40&amp;md5=0a4604401337d9171f447495824e398b</t>
  </si>
  <si>
    <t>Ortiz, C., Carrera de Economía, Universidad Nacional de Loja, Loja, Ecuador; Alvarado, R., Carrera de Economía, Universidad Nacional de Loja, Loja, Ecuador; Salinas, A., Carrera de Economía, Universidad Nacional de Loja, Loja, Ecuador</t>
  </si>
  <si>
    <t>Romero S.F.T., Santos C.O.P.</t>
  </si>
  <si>
    <t>Water balance components in the Paramo of Jatunsacha, Ecuador [Componentes del balance hídrico en los páramos de jatunsacha, Ecuador]</t>
  </si>
  <si>
    <t>Granja</t>
  </si>
  <si>
    <t>10.17163/lgr.n28.2018.04</t>
  </si>
  <si>
    <t>https://www.scopus.com/inward/record.uri?eid=2-s2.0-85056305048&amp;doi=10.17163%2flgr.n28.2018.04&amp;partnerID=40&amp;md5=d9de03c27732230acdb6f233e1709184</t>
  </si>
  <si>
    <t>Romero, S.F.T., Universidad Nacional de Loja, Avenida Pio Jaramillo Alvarado, Loja, Ecuador, Universidad Nacional de Colombia, Bogotá, Colombia; Santos, C.O.P., 3Escuela Politécnica Nacional, Ladron de Guevara, Quito, E11-253, Ecuador, IHE-UNESCO, Delft, Holanda, Netherlands</t>
  </si>
  <si>
    <t>Torres-Carrion, H.</t>
  </si>
  <si>
    <t>Fadrique B., Báez S., Duque Á., Malizia A., Blundo C., Carilla J., Osinaga-Acosta O., Malizia L., Silman M., Farfán-Ríos W., Malhi Y., Young K.R., Cuesta C F., Homeier J., Peralvo M., Pinto E., Jadan O., Aguirre N., Aguirre Z., Feeley K.J.</t>
  </si>
  <si>
    <t>Widespread but heterogeneous responses of Andean forests to climate change</t>
  </si>
  <si>
    <t>Nature</t>
  </si>
  <si>
    <t>10.1038/s41586-018-0715-9</t>
  </si>
  <si>
    <t>https://www.scopus.com/inward/record.uri?eid=2-s2.0-85058518118&amp;doi=10.1038%2fs41586-018-0715-9&amp;partnerID=40&amp;md5=119784457c299d3dc3c7a51fd9b8dc1f</t>
  </si>
  <si>
    <t>Fadrique, B., Department of Biology, University of Miami, Coral Gables, FL, United States; Báez, S., Departamento de Biología, Escuela Politécnica Nacional, Quito, Ecuador, Consortium for the Sustainable Development of the Andean Ecoregion (CONDESAN), Quito, Ecuador; Duque, Á., Departamento de Ciencias Forestales, Universidad Nacional de Colombia–Sede Medellín, Medellín, Colombia; Malizia, A., Instituto de Ecología Regional (IER), Universidad Nacional de Tucumán (UNT) &amp; Consejo Nacional de Investigaciones Científicas y Técnicas (CONICET), Yerba Buena, Argentina; Blundo, C., Instituto de Ecología Regional (IER), Universidad Nacional de Tucumán (UNT) &amp; Consejo Nacional de Investigaciones Científicas y Técnicas (CONICET), Yerba Buena, Argentina; Carilla, J., Instituto de Ecología Regional (IER), Universidad Nacional de Tucumán (UNT) &amp; Consejo Nacional de Investigaciones Científicas y Técnicas (CONICET), Yerba Buena, Argentina; Osinaga-Acosta, O., Instituto de Ecología Regional (IER), Universidad Nacional de Tucumán (UNT) &amp; Consejo Nacional de Investigaciones Científicas y Técnicas (CONICET), Yerba Buena, Argentina; Malizia, L., Facultad de Ciencias Agrarias, Universidad Nacional de Jujuy, Jujuy, Argentina; Silman, M., Department of Biology and Center for Energy, Environment and Sustainability, Wake Forest University, Winston-Salem, NC, United States; Farfán-Ríos, W., Department of Biology and Center for Energy, Environment and Sustainability, Wake Forest University, Winston-Salem, NC, United States, Herbario Vargas (CUZ), Universidad Nacional de San Antonio Abad del Cusco, Cusco, Peru; Malhi, Y., Environmental Change Institute, School of Geography and the Environment, University of Oxford, Oxford, United Kingdom; Young, K.R., Department of Geography &amp; the Environment, University of Texas at Austin, Austin, TX, United States; Cuesta C, F., Consortium for the Sustainable Development of the Andean Ecoregion (CONDESAN), Quito, Ecuador, Paleoecology &amp; Landscape Ecology, Institute for Biodiversity and Ecosystem Dynamics (IBED), University of Amsterdam, Amsterdam, Netherlands; Homeier, J., Plant Ecology, University of Göttingen, Göttingen, Germany; Peralvo, M., Consortium for the Sustainable Development of the Andean Ecoregion (CONDESAN), Quito, Ecuador; Pinto, E., Consortium for the Sustainable Development of the Andean Ecoregion (CONDESAN), Quito, Ecuador; Jadan, O., Universidad de Cuenca, Facultad de Ciencias Agropecuarias, Cuenca, Ecuador; Aguirre, N., Programa de Investigación Biodiversidad y Servicios Ecosistémicos, Universidad Nacional de Loja, Loja, Ecuador; Aguirre, Z., Programa de Investigación Biodiversidad y Servicios Ecosistémicos, Universidad Nacional de Loja, Loja, Ecuador; Feeley, K.J., Department of Biology, University of Miami, Coral Gables, FL, United States, Fairchild Tropical Botanic Garden, Coral Gables, FL, United States</t>
  </si>
  <si>
    <t>López A.L.S., Freire-Chaglla S., Sanmartín-Rojas I., Espinoza F.</t>
  </si>
  <si>
    <t>Recession in the hotel occupation from three events: Earthquake, airport closure, tramway construction. Case Cuenca (Ecuador)</t>
  </si>
  <si>
    <t>Cuadernos de Turismo</t>
  </si>
  <si>
    <t>https://www.scopus.com/inward/record.uri?eid=2-s2.0-85058345596&amp;partnerID=40&amp;md5=82b7e82647b6b7fcb37774e805c051d7</t>
  </si>
  <si>
    <t>López, A.L.S., Universidad de Cuenca, Ecuador; Freire-Chaglla, S., Universidad de Cuenca, Ecuador; Sanmartín-Rojas, I., Universidad Nacional de Loja, Ecuador; Espinoza, F., Universidad de Cuenca, Ecuador</t>
  </si>
  <si>
    <t>Abrahan M., Diana J.-F., Jürgen M.</t>
  </si>
  <si>
    <t>Levels of MN, ZN, PB and HG in sediments of the zamora river, Ecuador</t>
  </si>
  <si>
    <t>https://www.scopus.com/inward/record.uri?eid=2-s2.0-85057968519&amp;partnerID=40&amp;md5=46ecdd9bc65be19948e638824b31bcc8</t>
  </si>
  <si>
    <t>Abrahan, M., Escuela de Ingenieria y Ciencia, Tecnólogico de Monterrey, Mexico; Diana, J.-F., Universidad Nacional de Loja, Ecuador; Jürgen, M., Escuela de Ingenieria y Ciencia, Tecnólogico de Monterrey, Mexico</t>
  </si>
  <si>
    <t>Ortiz J.C., Espinosa C.I., Dahik C.Q., Mendoza Z.A., Ortiz E.C., Gusmán E., Weber M., Hildebrandt P.</t>
  </si>
  <si>
    <t>Influence of anthropogenic factors on the diversity and structure of a dry forest in the central part of the Tumbesian region (Ecuador-Perú)</t>
  </si>
  <si>
    <t>Forests</t>
  </si>
  <si>
    <t>10.3390/f10010031</t>
  </si>
  <si>
    <t>https://www.scopus.com/inward/record.uri?eid=2-s2.0-85059607230&amp;doi=10.3390%2ff10010031&amp;partnerID=40&amp;md5=dbd37582f6a2db5e45503145059abd9a</t>
  </si>
  <si>
    <t>Ortiz, J.C., Institute of Silviculture, TUM School of Life Sciences Weihenstephan, Technische Universität München, Freising, 85354, Germany; Espinosa, C.I., EcoSs-Lab, Departamento de Ciencias Biológicas, Universidad Técnica Particular de Loja, San Cayetano Alto, Loja, 110107, Ecuador; Dahik, C.Q., Institute of Silviculture, TUM School of Life Sciences Weihenstephan, Technische Universität München, Freising, 85354, Germany; Mendoza, Z.A., Carrera de Ingeniería Forestal, Universidad Nacional de Loja, Ciudadela Guillermo Falconí E., Loja, 110-110, Ecuador; Ortiz, E.C., EcoSs-Lab, Departamento de Ciencias Biológicas, Universidad Técnica Particular de Loja, San Cayetano Alto, Loja, 110107, Ecuador; Gusmán, E., EcoSs-Lab, Departamento de Ciencias Biológicas, Universidad Técnica Particular de Loja, San Cayetano Alto, Loja, 110107, Ecuador; Weber, M., Institute of Silviculture, TUM School of Life Sciences Weihenstephan, Technische Universität München, Freising, 85354, Germany; Hildebrandt, P., Institute of Silviculture, TUM School of Life Sciences Weihenstephan, Technische Universität München, Freising, 85354, Germany</t>
  </si>
  <si>
    <t>Ordoñez-Ordoñez P.F., Quizhpe M., Cumbicus-Pineda O.M., Herrera Salazar V., Figueroa-Diaz R.</t>
  </si>
  <si>
    <t>Application of genetic algorithms in software engineering: A systematic literature review</t>
  </si>
  <si>
    <t>Communications in Computer and Information Science</t>
  </si>
  <si>
    <t>10.1007/978-3-030-05532-5_50</t>
  </si>
  <si>
    <t>https://www.scopus.com/inward/record.uri?eid=2-s2.0-85059782586&amp;doi=10.1007%2f978-3-030-05532-5_50&amp;partnerID=40&amp;md5=6364b4c9883826e6b28d811545fe0187</t>
  </si>
  <si>
    <t>Ordoñez-Ordoñez, P.F., Facultad de Energía, CIS, Universidad Nacional de Loja, Ave. Pío Jaramillo Alvarado, La Argelia, Loja, Ecuador, ETSI Sistemas Informáticos, Universidad Politécnica de Madrid, Calle Alan Turing s/n, Madrid, 28031, Spain; Quizhpe, M., Facultad de Energía, CIS, Universidad Nacional de Loja, Ave. Pío Jaramillo Alvarado, La Argelia, Loja, Ecuador; Cumbicus-Pineda, O.M., Facultad de Energía, CIS, Universidad Nacional de Loja, Ave. Pío Jaramillo Alvarado, La Argelia, Loja, Ecuador, Departamento de Ciencias de la Computación e Inteligencia Artificial, Universidad del País Vasco, Leioa, Spain; Herrera Salazar, V., Facultad de Energía, CIS, Universidad Nacional de Loja, Ave. Pío Jaramillo Alvarado, La Argelia, Loja, Ecuador; Figueroa-Diaz, R., Facultad de Energía, CIS, Universidad Nacional de Loja, Ave. Pío Jaramillo Alvarado, La Argelia, Loja, Ecuador</t>
  </si>
  <si>
    <t>Ordoñez-Ordoñez P.F., Herrera-Loaiza D.D., Figueroa-Diaz R.</t>
  </si>
  <si>
    <t>Vulnerabilities in banking transactions with mobile devices android: A systematic literature review</t>
  </si>
  <si>
    <t>10.1007/978-3-030-05532-5_8</t>
  </si>
  <si>
    <t>https://www.scopus.com/inward/record.uri?eid=2-s2.0-85059741294&amp;doi=10.1007%2f978-3-030-05532-5_8&amp;partnerID=40&amp;md5=55c9e17fa151f94ebcd5f291a961d77a</t>
  </si>
  <si>
    <t>Ordoñez-Ordoñez, P.F., Facultad de Energía, Universidad Nacional de Loja, Ave. Pío Jaramillo Alvarado, La Argelia, Loja, Ecuador, ETSI Sistemas Informáticos, Universidad Politécnica de Madrid, Calle Alan Turing s/n, Madrid, 28031, Spain; Herrera-Loaiza, D.D., Facultad de Energía, Universidad Nacional de Loja, Ave. Pío Jaramillo Alvarado, La Argelia, Loja, Ecuador; Figueroa-Diaz, R., Facultad de Energía, Universidad Nacional de Loja, Ave. Pío Jaramillo Alvarado, La Argelia, Loja, Ecuador</t>
  </si>
  <si>
    <t>Cumbicus-Pineda O.M., Ordoñez-Ordoñez P.F., Neyra-Romero L.A., Figueroa-Diaz R.</t>
  </si>
  <si>
    <t>Automatic categorization of tweets on the political electoral theme using supervised classification algorithms</t>
  </si>
  <si>
    <t>10.1007/978-3-030-05532-5_51</t>
  </si>
  <si>
    <t>https://www.scopus.com/inward/record.uri?eid=2-s2.0-85059764596&amp;doi=10.1007%2f978-3-030-05532-5_51&amp;partnerID=40&amp;md5=7d5ac6f021f0aad7054bc34da6735ff7</t>
  </si>
  <si>
    <t>Cumbicus-Pineda, O.M., Facultad de Energía, CIS, Universidad Nacional de Loja, Ave. Pío Jaramillo Alvarado, La Argelia, Loja, Ecuador, Departamento de Ciencias de la Computación e Inteligencia Artificial, Universidad del País Vasco, Leioa, Spain; Ordoñez-Ordoñez, P.F., Facultad de Energía, CIS, Universidad Nacional de Loja, Ave. Pío Jaramillo Alvarado, La Argelia, Loja, Ecuador, ETSI Sistemas Informáticos, Universidad Politécnica de Madrid, Calle Alan Turing s/n 28031, Madrid, Spain; Neyra-Romero, L.A., Departamento de Ciencias de la Computación y Electrónica, Universidad Técnica Particular de Loja, Loja, Ecuador, Departamento de Ciencias de la Computación e Inteligencia Artificial, Universidad del País Vasco, Leioa, Spain; Figueroa-Diaz, R., Facultad de Energía, CIS, Universidad Nacional de Loja, Ave. Pío Jaramillo Alvarado, La Argelia, Loja, Ecuador</t>
  </si>
  <si>
    <t>Salinas A., Muffatto M., Alvarado R.</t>
  </si>
  <si>
    <t>Informal institutions and informal entrepreneurial activity: New panel data evidence from Latin American Countries</t>
  </si>
  <si>
    <t>Academy of Entrepreneurship Journal</t>
  </si>
  <si>
    <t>https://www.scopus.com/inward/record.uri?eid=2-s2.0-85059939821&amp;partnerID=40&amp;md5=50cf9eaca942ed79de5921725678a1c5</t>
  </si>
  <si>
    <t>Salinas, A., Universidad Nacional de Loja, Ecuador; Muffatto, M., University of Padova, Italy; Alvarado, R., Universidad Nacional de Loja, Ecuador</t>
  </si>
  <si>
    <t>Mora A., Jumbo-Flores D., González-Merizalde M., Bermeo-Flores S.A., Alvarez-Figueroa P., Mahlknecht J., Hernández-Antonio A.</t>
  </si>
  <si>
    <t>Heavy Metal Enrichment Factors in Fluvial Sediments of an Amazonian Basin Impacted by Gold Mining</t>
  </si>
  <si>
    <t>Bulletin of Environmental Contamination and Toxicology</t>
  </si>
  <si>
    <t>10.1007/s00128-019-02545-w</t>
  </si>
  <si>
    <t>https://www.scopus.com/inward/record.uri?eid=2-s2.0-85060226936&amp;doi=10.1007%2fs00128-019-02545-w&amp;partnerID=40&amp;md5=e9554a766cdf289e731854adbd5f1938</t>
  </si>
  <si>
    <t>Mora, A., Escuela de Ingeniería y Ciencias. Tecnológico de Monterrey, Av. Eugenio Garza Sada Sur 2501, Monterrey, Nuevo León  CP 64849, Mexico, Universidad Nacional de Loja, Provincia de Loja, La Argelia, Loja, Ecuador; Jumbo-Flores, D., Universidad Nacional de Loja, Provincia de Loja, La Argelia, Loja, Ecuador; González-Merizalde, M., Universidad Nacional de Loja, Provincia de Loja, La Argelia, Loja, Ecuador; Bermeo-Flores, S.A., Universidad Nacional de Loja, Provincia de Loja, La Argelia, Loja, Ecuador; Alvarez-Figueroa, P., Universidad Nacional de Loja, Provincia de Loja, La Argelia, Loja, Ecuador; Mahlknecht, J., Escuela de Ingeniería y Ciencias. Tecnológico de Monterrey, Av. Eugenio Garza Sada Sur 2501, Monterrey, Nuevo León  CP 64849, Mexico; Hernández-Antonio, A., Escuela de Ingeniería y Ciencias. Tecnológico de Monterrey, Av. Eugenio Garza Sada Sur 2501, Monterrey, Nuevo León  CP 64849, Mexico</t>
  </si>
  <si>
    <t>Orihuela-Torres A., Ordóñez-Delgado L., Brito J., López F., Mazón M., Freile J.F.</t>
  </si>
  <si>
    <t>Feeding ecology of the burrowing owl athene cunicularia punensis (Strigiformes: Strigidae) in the jambelíarchipelago, el oro province, southwestern Ecuador [Ecología trófica del búho terrestre athene cunicularia punensis (Strigiformes: Strigidae) en el archipiélago de jambelí, provincia de el oro, suroeste de Ecuador]</t>
  </si>
  <si>
    <t>Revista Peruana de Biologia</t>
  </si>
  <si>
    <t>10.15381/rpb.v25i2.13376</t>
  </si>
  <si>
    <t>https://www.scopus.com/inward/record.uri?eid=2-s2.0-85050468396&amp;doi=10.15381%2frpb.v25i2.13376&amp;partnerID=40&amp;md5=a0e8b2bf0ef1e7614999cec95223e590</t>
  </si>
  <si>
    <t>Orihuela-Torres, A., Departamento de Ciencias Biológicas, Universidad Técnica Particular de Loja, Loja, CP: 11-01-608, Ecuador; Ordóñez-Delgado, L., Departamento de Ciencias Biológicas, Universidad Técnica Particular de Loja, Loja, CP: 11-01-608, Ecuador; Brito, J., Instituto Nacional de Biodiversidad, Calle Rumipamba 341 y Av. de los Shyris. Casilla 17-07-8976, Quito, Ecuador, Instituto de Ciencias Biológicas, Escuela Politécnica Nacional, PO Box 17-01-2759, Quito, Ecuador; López, F., Departamento de Ciencias Biológicas, Universidad Técnica Particular de Loja, Loja, CP: 11-01-608, Ecuador; Mazón, M., Programa de Investigación en Biodiversidad y Servicios Ecosistémicos, Universidad Nacional de Loja, Ciudadela Universitaria, Sector La Argelia, Loja, EC 110101, Ecuador, Departamento de Ciencias Ambientales y Recursos Naturales, Instituto de Investigación de Biodiversidad CIBIO (Centro Iberoamericano de Biodiversidad), Universidad de Alicante, Apdo. Corr. 99, Alicante, 03080, Ecuador; Freile, J.F., Comité Ecuatoriano de Registros Ornitológicos, Pasaje El Moro E4-216 y Norberto Salazar, EC, Tumbaco, 170184, Ecuador</t>
  </si>
  <si>
    <t>Abad-Guamán R., Larrea-Dávalos J.A., Carabaño R., García J., Carro M.D.</t>
  </si>
  <si>
    <t>Influence of inoculum type (ileal, caecal and faecal) on the in vitro fermentation of different sources of carbohydrates in rabbits</t>
  </si>
  <si>
    <t>10.4995/wrs.2018.9726</t>
  </si>
  <si>
    <t>https://www.scopus.com/inward/record.uri?eid=2-s2.0-85046605118&amp;doi=10.4995%2fwrs.2018.9726&amp;partnerID=40&amp;md5=0d3aa20b58c1910a1c53d79e57c246bc</t>
  </si>
  <si>
    <t>Abad-Guamán, R., Departamento de Producción Agraria, ETSI Agronómica, Alimentaria y de Biosistemas, Universidad Politécnica de Madrid, Ciudad Universitaria, Madrid, 28040, Spain, Carrera de Medicina Veterinaria y Zootecnia, Universidad Nacional de Loja, Ciudad Universitaria La Argelia, Loja, EC110103, Ecuador; Larrea-Dávalos, J.A., Departamento de Producción Agraria, ETSI Agronómica, Alimentaria y de Biosistemas, Universidad Politécnica de Madrid, Ciudad Universitaria, Madrid, 28040, Spain; Carabaño, R., Departamento de Producción Agraria, ETSI Agronómica, Alimentaria y de Biosistemas, Universidad Politécnica de Madrid, Ciudad Universitaria, Madrid, 28040, Spain; García, J., Departamento de Producción Agraria, ETSI Agronómica, Alimentaria y de Biosistemas, Universidad Politécnica de Madrid, Ciudad Universitaria, Madrid, 28040, Spain; Carro, M.D., Departamento de Producción Agraria, ETSI Agronómica, Alimentaria y de Biosistemas, Universidad Politécnica de Madrid, Ciudad Universitaria, Madrid, 28040, Spain</t>
  </si>
  <si>
    <t>Folch J., Busquets O., Ettcheto M., Sánchez-López E., Pallàs M., Beas-Zarate C., Marin M., Casadesus G., Olloquequi J., Auladell C., Camins A.</t>
  </si>
  <si>
    <t>Experimental models for aging and their potential for novel drug discovery</t>
  </si>
  <si>
    <t>Current Neuropharmacology</t>
  </si>
  <si>
    <t>10.2174/1570159X15666170707155345</t>
  </si>
  <si>
    <t>https://www.scopus.com/inward/record.uri?eid=2-s2.0-85052805168&amp;doi=10.2174%2f1570159X15666170707155345&amp;partnerID=40&amp;md5=c95ccfce8e013e2293bd73e19c6acc8f</t>
  </si>
  <si>
    <t>Folch, J., Unitat de Bioquímica i Biotecnologia, Facultat de Medicina i Ciències de la Salut, Universitat Rovira i Virgili, Reus, Tarragona, Spain, Biomedical Research Networking Center in Neurodegenerative Diseases (CIBERNED), Madrid, Spain; Busquets, O., Departament Deaprtament de Farmacologia, Toxicologia i Química Terapèutica, Facultat de Farmàcia i Ciències de l’Alimentació, Universitat de Barcelona, Barcelona, Spain, Unitat de Bioquímica i Biotecnologia, Facultat de Medicina i Ciències de la Salut, Universitat Rovira i Virgili, Reus, Tarragona, Spain, Biomedical Research Networking Center in Neurodegenerative Diseases (CIBERNED), Madrid, Spain, Institute of Neurosciences, University of Barcelona, Barcelona, Spain; Ettcheto, M., Departament Deaprtament de Farmacologia, Toxicologia i Química Terapèutica, Facultat de Farmàcia i Ciències de l’Alimentació, Universitat de Barcelona, Barcelona, Spain, Unitat de Bioquímica i Biotecnologia, Facultat de Medicina i Ciències de la Salut, Universitat Rovira i Virgili, Reus, Tarragona, Spain, Biomedical Research Networking Center in Neurodegenerative Diseases (CIBERNED), Madrid, Spain, Institute of Neurosciences, University of Barcelona, Barcelona, Spain; Sánchez-López, E., Biomedical Research Networking Center in Neurodegenerative Diseases (CIBERNED), Madrid, Spain, Unitat de Farmacia, Tecnologia Farmacèutica i Fisico-química, Facultat de Farmàcia, Universitat de Barcelona, Barcelona, Spain, Institute of Nanoscience and Nanotechnology (IN2UB), University of Barcelona, Barcelona, Spain; Pallàs, M., Departament Deaprtament de Farmacologia, Toxicologia i Química Terapèutica, Facultat de Farmàcia i Ciències de l’Alimentació, Universitat de Barcelona, Barcelona, Spain, Biomedical Research Networking Center in Neurodegenerative Diseases (CIBERNED), Madrid, Spain, Institute of Neurosciences, University of Barcelona, Barcelona, Spain; Beas-Zarate, C., Departamento de Biología Celulary Molecular, C.U.C.B.A, Universidad de Guadalajara and División de Neurociencias, Sierra Mojada 800, Col. Independencia, Guadalajara, Jalisco  44340, Mexico; Marin, M., Centro de Biotecnología, Universidad Nacional de Loja, Av. Pío Jaramillo Alvarado y Reinaldo Espinosa, La Argelia, Loja, Ecuador; Casadesus, G., Department of Biological Sciences, Kent State University, Kent, OH, United States; Olloquequi, J., Instituto de Ciencias Biomédicas, Facultad de Ciencias de la Salud, Universidad Autónoma de Chile, Talca, Chile; Auladell, C., Departament de Biologia Cellular, Fisiologia i Inmunologia, Facultat de Biologia, Universitat de Barcelona, Barcelona, Spain, Departamento de Biología Celulary Molecular, C.U.C.B.A, Universidad de Guadalajara and División de Neurociencias, Sierra Mojada 800, Col. Independencia, Guadalajara, Jalisco  44340, Mexico, Institute of Neurosciences, University of Barcelona, Barcelona, Spain; Camins, A., Departament Deaprtament de Farmacologia, Toxicologia i Química Terapèutica, Facultat de Farmàcia i Ciències de l’Alimentació, Universitat de Barcelona, Barcelona, Spain, Biomedical Research Networking Center in Neurodegenerative Diseases (CIBERNED), Madrid, Spain, Institute of Neurosciences, University of Barcelona, Barcelona, Spain, Centro de Biotecnología, Universidad Nacional de Loja, Av. Pío Jaramillo Alvarado y Reinaldo Espinosa, La Argelia, Loja, Ecuador</t>
  </si>
  <si>
    <t>1570159X</t>
  </si>
  <si>
    <t>Hinojosa-Becerra, M.</t>
  </si>
  <si>
    <t>Aguirre-Mendoza, Z.</t>
  </si>
  <si>
    <t>Ocasio-Vega C., Delgado R., Abad-Guamán R., Carabaño R., Carro M.D., García J.</t>
  </si>
  <si>
    <t>Effect of cellobiose supplementation on growth performance and health in rabbits</t>
  </si>
  <si>
    <t>10.1016/j.livsci.2019.02.002</t>
  </si>
  <si>
    <t>https://www.scopus.com/inward/record.uri?eid=2-s2.0-85061399398&amp;doi=10.1016%2fj.livsci.2019.02.002&amp;partnerID=40&amp;md5=84fed7c969a9d6578167b45cc9bed576</t>
  </si>
  <si>
    <t>Ocasio-Vega, C., Departamento de Producción Agraria, E.T.S.I. Agronómica, Alimentaria y de Biosistemas, Universidad Politécnica de Madrid, Ciudad Universitaria, Madrid, 28040, Spain; Delgado, R., Departamento de Producción Agraria, E.T.S.I. Agronómica, Alimentaria y de Biosistemas, Universidad Politécnica de Madrid, Ciudad Universitaria, Madrid, 28040, Spain; Abad-Guamán, R., Departamento de Producción Agraria, E.T.S.I. Agronómica, Alimentaria y de Biosistemas, Universidad Politécnica de Madrid, Ciudad Universitaria, Madrid, 28040, Spain, Carrera de Medicina Veterinaria y Zootecnia, Universidad Nacional de Loja, Ciudad Universitaria La Argelia, Loja, EC110103, Ecuador; Carabaño, R., Departamento de Producción Agraria, E.T.S.I. Agronómica, Alimentaria y de Biosistemas, Universidad Politécnica de Madrid, Ciudad Universitaria, Madrid, 28040, Spain; Carro, M.D., Departamento de Producción Agraria, E.T.S.I. Agronómica, Alimentaria y de Biosistemas, Universidad Politécnica de Madrid, Ciudad Universitaria, Madrid, 28040, Spain; García, J., Departamento de Producción Agraria, E.T.S.I. Agronómica, Alimentaria y de Biosistemas, Universidad Politécnica de Madrid, Ciudad Universitaria, Madrid, 28040, Spain</t>
  </si>
  <si>
    <t>Granda J.-L., Chamba-Eras L., Labanda-Jaramillo M., Coronel-Romero E., Guaman-Quinche R., Maldonado-Ortega C.</t>
  </si>
  <si>
    <t>OpenChatBotUNL: Proposal for the execution platform of conversational agents [OpenChatBotUNL: Propuesta de plataforma de ejecución de agentes conversacionales]</t>
  </si>
  <si>
    <t>RISTI - Revista Iberica de Sistemas e Tecnologias de Informacao</t>
  </si>
  <si>
    <t>https://www.scopus.com/inward/record.uri?eid=2-s2.0-85061199912&amp;partnerID=40&amp;md5=37579f8be6411913ef741814b197e591</t>
  </si>
  <si>
    <t>Granda, J.-L., Grupo de Investigación en Tecnologías de la Información y Comunicación (GITIC), Carrera de Ingeniería en Sistemas, Facultad de Energía, Universidad Nacional de Loja, Av. Pío Jaramillo Alvarado y Reinaldo Espinosa, Loja, EC 110110, Ecuador; Chamba-Eras, L., Grupo de Investigación en Tecnologías de la Información y Comunicación (GITIC), Carrera de Ingeniería en Sistemas, Facultad de Energía, Universidad Nacional de Loja, Av. Pío Jaramillo Alvarado y Reinaldo Espinosa, Loja, EC 110110, Ecuador; Labanda-Jaramillo, M., Grupo de Investigación en Tecnologías de la Información y Comunicación (GITIC), Carrera de Ingeniería en Sistemas, Facultad de Energía, Universidad Nacional de Loja, Av. Pío Jaramillo Alvarado y Reinaldo Espinosa, Loja, EC 110110, Ecuador; Coronel-Romero, E., Grupo de Investigación en Tecnologías de la Información y Comunicación (GITIC), Carrera de Ingeniería en Sistemas, Facultad de Energía, Universidad Nacional de Loja, Av. Pío Jaramillo Alvarado y Reinaldo Espinosa, Loja, EC 110110, Ecuador; Guaman-Quinche, R., Carrera de Ingeniería en Sistemas, Facultad de Energía, Universidad Nacional de Loja, Av. Pío Jaramillo Alvarado y Reinaldo Espinosa, Loja, EC 110110, Ecuador; Maldonado-Ortega, C., Carrera de Ingeniería en Sistemas, Facultad de Energía, Universidad Nacional de Loja, Av. Pío Jaramillo Alvarado y Reinaldo Espinosa, Loja, EC 110110, Ecuador</t>
  </si>
  <si>
    <t>Arevalo-Marin P., Cabrera-Piedra Y., Cabrera-Sarango M., Caicedo-Rodriguez J., Camacho-Veliz A., Cartuche-Morocho S., Castillo-Aguilar C., Castillo-Betancourt D., Chamba-Tigre J., Condoy-Carrion A., Coronel-Cardenas M., Elizalde-Cando J., Freire-Feijoo E., Gomez-Jara A., Gonzalez-Guaman J., Mora-Medina M., Morocho-Cumbicus A., Ojeda-Bazaran M.-J., Puchaicela-Godoy N., Quezada-Alvarez G., Salinas-Minga N., Sarango-Espinoza J., Chamba-Eras L., Labanda-Jaramillo M., Coronel-Romero E., Granda J.-L., Roman-Sanchez M.</t>
  </si>
  <si>
    <t>Educational data mining to identify the relationship between IQ, learning styles, emotional intelligence and multiple intelligences of engineering students [Minería de datos educativa para identificar la relación entre cociente intelectual, estilos de aprendizaje, inteligencia emocional e inteligencias múltiples de estudiantes de ingeniería]</t>
  </si>
  <si>
    <t>https://www.scopus.com/inward/record.uri?eid=2-s2.0-85061181903&amp;partnerID=40&amp;md5=3f1b11c26916cdb2b8b5c5fc1fd002b8</t>
  </si>
  <si>
    <t>Arevalo-Marin, P., Grupo de Investigación en Tecnologías de la Información y Comunicación (GITIC), Carrera de Ingeniería en Sistemas, Facultad de Energía, Universidad Nacional de Loja, Av. Pío Jaramillo Alvarado y Reinaldo Espinosa, Loja, EC110110, Ecuador; Cabrera-Piedra, Y., Grupo de Investigación en Tecnologías de la Información y Comunicación (GITIC), Carrera de Ingeniería en Sistemas, Facultad de Energía, Universidad Nacional de Loja, Av. Pío Jaramillo Alvarado y Reinaldo Espinosa, Loja, EC110110, Ecuador; Cabrera-Sarango, M., Grupo de Investigación en Tecnologías de la Información y Comunicación (GITIC), Carrera de Ingeniería en Sistemas, Facultad de Energía, Universidad Nacional de Loja, Av. Pío Jaramillo Alvarado y Reinaldo Espinosa, Loja, EC110110, Ecuador; Caicedo-Rodriguez, J., Grupo de Investigación en Tecnologías de la Información y Comunicación (GITIC), Carrera de Ingeniería en Sistemas, Facultad de Energía, Universidad Nacional de Loja, Av. Pío Jaramillo Alvarado y Reinaldo Espinosa, Loja, EC110110, Ecuador; Camacho-Veliz, A., Grupo de Investigación en Tecnologías de la Información y Comunicación (GITIC), Carrera de Ingeniería en Sistemas, Facultad de Energía, Universidad Nacional de Loja, Av. Pío Jaramillo Alvarado y Reinaldo Espinosa, Loja, EC110110, Ecuador; Cartuche-Morocho, S., Grupo de Investigación en Tecnologías de la Información y Comunicación (GITIC), Carrera de Ingeniería en Sistemas, Facultad de Energía, Universidad Nacional de Loja, Av. Pío Jaramillo Alvarado y Reinaldo Espinosa, Loja, EC110110, Ecuador; Castillo-Aguilar, C., Grupo de Investigación en Tecnologías de la Información y Comunicación (GITIC), Carrera de Ingeniería en Sistemas, Facultad de Energía, Universidad Nacional de Loja, Av. Pío Jaramillo Alvarado y Reinaldo Espinosa, Loja, EC110110, Ecuador; Castillo-Betancourt, D., Grupo de Investigación en Tecnologías de la Información y Comunicación (GITIC), Carrera de Ingeniería en Sistemas, Facultad de Energía, Universidad Nacional de Loja, Av. Pío Jaramillo Alvarado y Reinaldo Espinosa, Loja, EC110110, Ecuador; Chamba-Tigre, J., Grupo de Investigación en Tecnologías de la Información y Comunicación (GITIC), Carrera de Ingeniería en Sistemas, Facultad de Energía, Universidad Nacional de Loja, Av. Pío Jaramillo Alvarado y Reinaldo Espinosa, Loja, EC110110, Ecuador; Condoy-Carrion, A., Grupo de Investigación en Tecnologías de la Información y Comunicación (GITIC), Carrera de Ingeniería en Sistemas, Facultad de Energía, Universidad Nacional de Loja, Av. Pío Jaramillo Alvarado y Reinaldo Espinosa, Loja, EC110110, Ecuador; Coronel-Cardenas, M., Grupo de Investigación en Tecnologías de la Información y Comunicación (GITIC), Carrera de Ingeniería en Sistemas, Facultad de Energía, Universidad Nacional de Loja, Av. Pío Jaramillo Alvarado y Reinaldo Espinosa, Loja, EC110110, Ecuador; Elizalde-Cando, J., Grupo de Investigación en Tecnologías de la Información y Comunicación (GITIC), Carrera de Ingeniería en Sistemas, Facultad de Energía, Universidad Nacional de Loja, Av. Pío Jaramillo Alvarado y Reinaldo Espinosa, Loja, EC110110, Ecuador; Freire-Feijoo, E., Grupo de Investigación en Tecnologías de la Información y Comunicación (GITIC), Carrera de Ingeniería en Sistemas, Facultad de Energía, Universidad Nacional de Loja, Av. Pío Jaramillo Alvarado y Reinaldo Espinosa, Loja, EC110110, Ecuador; Gomez-Jara, A., Grupo de Investigación en Tecnologías de la Información y Comunicación (GITIC), Carrera de Ingeniería en Sistemas, Facultad de Energía, Universidad Nacional de Loja, Av. Pío Jaramillo Alvarado y Reinaldo Espinosa, Loja, EC110110, Ecuador; Gonzalez-Guaman, J., Grupo de Investigación en Tecnologías de la Información y Comunicación (GITIC), Carrera de Ingeniería en Sistemas, Facultad de Energía, Universidad Nacional de Loja, Av. Pío Jaramillo Alvarado y Reinaldo Espinosa, Loja, EC110110, Ecuador; Mora-Medina, M., Grupo de Investigación en Tecnologías de la Información y Comunicación (GITIC), Carrera de Ingeniería en Sistemas, Facultad de Energía, Universidad Nacional de Loja, Av. Pío Jaramillo Alvarado y Reinaldo Espinosa, Loja, EC110110, Ecuador; Morocho-Cumbicus, A., Grupo de Investigación en Tecnologías de la Información y Comunicación (GITIC), Carrera de Ingeniería en Sistemas, Facultad de Energía, Universidad Nacional de Loja, Av. Pío Jaramillo Alvarado y Reinaldo Espinosa, Loja, EC110110, Ecuador; Ojeda-Bazaran, M.-J., Grupo de Investigación en Tecnologías de la Información y Comunicación (GITIC), Carrera de Ingeniería en Sistemas, Facultad de Energía, Universidad Nacional de Loja, Av. Pío Jaramillo Alvarado y Reinaldo Espinosa, Loja, EC110110, Ecuador; Puchaicela-Godoy, N., Grupo de Investigación en Tecnologías de la Información y Comunicación (GITIC), Carrera de Ingeniería en Sistemas, Facultad de Energía, Universidad Nacional de Loja, Av. Pío Jaramillo Alvarado y Reinaldo Espinosa, Loja, EC110110, Ecuador; Quezada-Alvarez, G., Grupo de Investigación en Tecnologías de la Información y Comunicación (GITIC), Carrera de Ingeniería en Sistemas, Facultad de Energía, Universidad Nacional de Loja, Av. Pío Jaramillo Alvarado y Reinaldo Espinosa, Loja, EC110110, Ecuador; Salinas-Minga, N., Grupo de Investigación en Tecnologías de la Información y Comunicación (GITIC), Carrera de Ingeniería en Sistemas, Facultad de Energía, Universidad Nacional de Loja, Av. Pío Jaramillo Alvarado y Reinaldo Espinosa, Loja, EC110110, Ecuador; Sarango-Espinoza, J., Grupo de Investigación en Tecnologías de la Información y Comunicación (GITIC), Carrera de Ingeniería en Sistemas, Facultad de Energía, Universidad Nacional de Loja, Av. Pío Jaramillo Alvarado y Reinaldo Espinosa, Loja, EC110110, Ecuador; Chamba-Eras, L., Grupo de Investigación en Tecnologías de la Información y Comunicación (GITIC), Carrera de Ingeniería en Sistemas, Facultad de Energía, Universidad Nacional de Loja, Av. Pío Jaramillo Alvarado y Reinaldo Espinosa, Loja, EC110110, Ecuador; Labanda-Jaramillo, M., Grupo de Investigación en Tecnologías de la Información y Comunicación (GITIC), Carrera de Ingeniería en Sistemas, Facultad de Energía, Universidad Nacional de Loja, Av. Pío Jaramillo Alvarado y Reinaldo Espinosa, Loja, EC110110, Ecuador; Coronel-Romero, E., Grupo de Investigación en Tecnologías de la Información y Comunicación (GITIC), Carrera de Ingeniería en Sistemas, Facultad de Energía, Universidad Nacional de Loja, Av. Pío Jaramillo Alvarado y Reinaldo Espinosa, Loja, EC110110, Ecuador; Granda, J.-L., Grupo de Investigación en Tecnologías de la Información y Comunicación (GITIC), Carrera de Ingeniería en Sistemas, Facultad de Energía, Universidad Nacional de Loja, Av. Pío Jaramillo Alvarado y Reinaldo Espinosa, Loja, EC110110, Ecuador; Roman-Sanchez, M., Unidad Educativa Fiscomisional “Nuestra Señora del Rosario”, Ministerio de Educación, Catamayo, EC110350, Ecuador</t>
  </si>
  <si>
    <t>Documentos filiación UNL</t>
  </si>
  <si>
    <t>Documentos otra filiación</t>
  </si>
  <si>
    <t>Correspondence Address</t>
  </si>
  <si>
    <t>García, J.; Departamento de Producción Agraria, E.T.S.I. Agronómica, Alimentaria y de Biosistemas, Universidad Politécnica de Madrid, Ciudad UniversitariaSpain; email: javier.garcia@upm.es</t>
  </si>
  <si>
    <t>Mora, A.; Universidad Nacional de Loja, Provincia de Loja, La Argelia, Ecuador; email: abrahanmora@itesm.mx</t>
  </si>
  <si>
    <t>Ordoñez-Ordoñez, P.F.; Facultad de Energía, CIS, Universidad Nacional de Loja, Ave. Pío Jaramillo Alvarado, La Argelia, Ecuador; email: pfordonez@unl.edu.ec</t>
  </si>
  <si>
    <t>Ortiz, J.C.; Institute of Silviculture, TUM School of Life Sciences Weihenstephan, Technische Universität MünchenGermany; email: jorge.cueva@tum.de</t>
  </si>
  <si>
    <t>Ordoñez-Ordoñez, P.F.; Facultad de Energía, Universidad Nacional de Loja, Ave. Pío Jaramillo Alvarado, La Argelia, Ecuador; email: pfordonez@unl.edu.ec</t>
  </si>
  <si>
    <t>Cumbicus-Pineda, O.M.; Facultad de Energía, CIS, Universidad Nacional de Loja, Ave. Pío Jaramillo Alvarado, La Argelia, Ecuador; email: oscar.cumbicus@unl.edu.ec</t>
  </si>
  <si>
    <t>Gunsha-Morales, A.; Universidad Nacional de LojaEcuador; email: alfonso.gunsha@unl.edu.ec</t>
  </si>
  <si>
    <t>Chuquimarca, L.; Universidad Estatal Península de Santa ElenaEcuador; email: lchuquimarca@upse.edu.ec</t>
  </si>
  <si>
    <t>Carro, M.D.; Departamento de Producción Agraria, ETSI Agronómica, Alimentaria y de Biosistemas, Universidad Politécnica de Madrid, Ciudad UniversitariaSpain; email: mariadolores.carro@upm.es</t>
  </si>
  <si>
    <t>Camins, A.; Departament de Farmacologia i Farmacognòsia, Facultat de Farmàcia, Institut de Neurociencies, Centros de Investigación Biomédica en Red de Enfermedades Neurodegenerativas (CIBERNED), Universitat de Barcelona, Avinguda/Joan XXIII, Spain; email: camins@ub.edu</t>
  </si>
  <si>
    <t>Feeley, K.J.; Department of Biology, University of MiamiUnited States; email: kjfeeley@gmail.com</t>
  </si>
  <si>
    <t>Wang Q., Su M., Li R., Ponce P.</t>
  </si>
  <si>
    <t>The effects of energy prices, urbanization and economic growth on energy consumption per capita in 186 countries</t>
  </si>
  <si>
    <t>10.1016/j.jclepro.2019.04.008</t>
  </si>
  <si>
    <t>https://www.scopus.com/inward/record.uri?eid=2-s2.0-85064193394&amp;doi=10.1016%2fj.jclepro.2019.04.008&amp;partnerID=40&amp;md5=ece2987b252e4efac80ef53b54dcefb5</t>
  </si>
  <si>
    <t>Wang, Q., School of Economics and Management, China University of Petroleum (East China), Qingdao, Shandong  266580, China, Institute for Energy Economics and Policy, China University of Petroleum (East China), Qingdao, Shandong  266580, China; Su, M., School of Economics and Management, China University of Petroleum (East China), Qingdao, Shandong  266580, China, Institute for Energy Economics and Policy, China University of Petroleum (East China), Qingdao, Shandong  266580, China; Li, R., School of Economics and Management, China University of Petroleum (East China), Qingdao, Shandong  266580, China, Institute for Energy Economics and Policy, China University of Petroleum (East China), Qingdao, Shandong  266580, China, School of Management &amp; Economics, Beijing Institute of Technology, Haidian District, Beijing, 100081, China; Ponce, P., School of Economics, Universidad Nacional de Loja, Pío Jaramillo Avenue, Loja, 110103, Ecuador</t>
  </si>
  <si>
    <t>Ponce P., Alvarado R., Ponce K., Alvarado R., Granda D., Yaguana K.</t>
  </si>
  <si>
    <t>Green returns of labor income and human capital: Empirical evidence of the environmental behavior of households in developing countries</t>
  </si>
  <si>
    <t>Ecological Economics</t>
  </si>
  <si>
    <t>10.1016/j.ecolecon.2019.02.012</t>
  </si>
  <si>
    <t>https://www.scopus.com/inward/record.uri?eid=2-s2.0-85062153298&amp;doi=10.1016%2fj.ecolecon.2019.02.012&amp;partnerID=40&amp;md5=5294587c93eb33b8dd3b06f33ef5d3dd</t>
  </si>
  <si>
    <t>Ponce, P., Universidad Nacional de Loja, Ecuador; Alvarado, R., Universidad Nacional de Loja, Ecuador; Ponce, K., Universidad Politécnica Salesiana, Ecuador; Alvarado, R., Universidad Nacional de Loja, Ecuador; Granda, D., Universidad Nacional de Loja, Ecuador; Yaguana, K., Universidad Nacional de Loja, Ecuador</t>
  </si>
  <si>
    <t>Wallis C.I.B., Homeier J., Peña J., Brandl R., Farwig N., Bendix J.</t>
  </si>
  <si>
    <t>Modeling tropical montane forest biomass, productivity and canopy traits with multispectral remote sensing data</t>
  </si>
  <si>
    <t>Remote Sensing of Environment</t>
  </si>
  <si>
    <t>10.1016/j.rse.2019.02.021</t>
  </si>
  <si>
    <t>https://www.scopus.com/inward/record.uri?eid=2-s2.0-85062375117&amp;doi=10.1016%2fj.rse.2019.02.021&amp;partnerID=40&amp;md5=604f8217e29e6f709c1e5bcd17afa2e5</t>
  </si>
  <si>
    <t>Wallis, C.I.B., Laboratory for Climatology and Remote Sensing, Faculty of Geography, Philipps-Universität Marburg, Marburg, 35037, Germany; Homeier, J., Plant Ecology, Albrecht von Haller Institute for Plant Sciences, University of Göttingen, Göttingen, 37073, Germany; Peña, J., Universidad Nacional de Loja, Loja, EC110103, Ecuador; Brandl, R., Animal Ecology, Faculty of Biology, Philipps-Universität Marburg, Marburg, 35032, Germany; Farwig, N., Conservation Ecology, Faculty of Biology, Philipps-Universität Marburg, Marburg, 35032, Germany; Bendix, J., Laboratory for Climatology and Remote Sensing, Faculty of Geography, Philipps-Universität Marburg, Marburg, 35037, Germany</t>
  </si>
  <si>
    <t>Gomez H.F.A., Cordova V.H.A., Robalino E.F.P., Zuniga Tinizaray A.V., Martinez C.E.C., Diaz Pauta B.M., Lozada E.F.T.</t>
  </si>
  <si>
    <t>Application of the gsp-m algorithm for the identification of behavioral patterns of people who shoplift</t>
  </si>
  <si>
    <t>ICNC-FSKD 2018 - 14th International Conference on Natural Computation, Fuzzy Systems and Knowledge Discovery</t>
  </si>
  <si>
    <t>10.1109/FSKD.2018.8687200</t>
  </si>
  <si>
    <t>https://www.scopus.com/inward/record.uri?eid=2-s2.0-85064888872&amp;doi=10.1109%2fFSKD.2018.8687200&amp;partnerID=40&amp;md5=017f63ef30df32ca5477e2bd26af34b7</t>
  </si>
  <si>
    <t>Gomez, H.F.A., Universidad Tecnica de Ambato, Facultad de Ciencias Humanas y de la Educacion, Ambato, Ecuador; Cordova, V.H.A., Universidad Tecnica de Ambato, Facultad de Ciencias Administrativas, Ambato, Ecuador; Robalino, E.F.P., Universidad Tecnica de Ambato, Facultad de Ingenieria en Sistemas, Ambato, Ecuador; Zuniga Tinizaray, A.V., Universidad Nacional de Loja, Facultad de Ingeniería y Los Recursos Naturales No Renovables, Carrera de Ingeniería de Sistemas, Loja, Ecuador; Martinez, C.E.C., Universidad Internacional de Los Andes, Facultad de Sistemas, Ambato, Ecuador; Diaz Pauta, B.M., Universidad Nacional de Loja, Facultad de Ingeniería y Los Recursos Naturales No Renovables, Carrera de Ingeniería de Sistemas, Loja, Ecuador; Lozada, E.F.T., Universidad Internacional de Los Andes, Facultad de Sistemas, Ambato, Ecuador</t>
  </si>
  <si>
    <t>Raffelsbauer V., Spannl S., Peña K., Pucha-Cofrep D., Steppe K., Bräuning A.</t>
  </si>
  <si>
    <t>Tree circumference changes and species-specific growth recovery after extreme dry events in a montane rainforest in southern ecuador</t>
  </si>
  <si>
    <t>Frontiers in Plant Science</t>
  </si>
  <si>
    <t>10.3389/fpls.2019.00342</t>
  </si>
  <si>
    <t>https://www.scopus.com/inward/record.uri?eid=2-s2.0-85064179569&amp;doi=10.3389%2ffpls.2019.00342&amp;partnerID=40&amp;md5=43278ca6cd9ac35d8c22e8489fca8b9b</t>
  </si>
  <si>
    <t>Raffelsbauer, V., Institute of Geography, Friedrich Alexander University Erlangen-Nürnberg, Nuremberg, Germany; Spannl, S., Department of Plant Physiology, University of Bayreuth, Bayreuth, Germany; Peña, K., Laboratorio de Dendrocronología y Anatomía de la Madera, Carrera de Ingeniería Forestal, Universidad Nacional de Loja, Loja, Ecuador; Pucha-Cofrep, D., Laboratorio de Dendrocronología y Anatomía de la Madera, Carrera de Ingeniería Forestal, Universidad Nacional de Loja, Loja, Ecuador; Steppe, K., Laboratory of Plant Ecology, Department of Plants and Crops, Faculty of Bioscience Engineering, Ghent University, Ghent, Belgium; Bräuning, A., Institute of Geography, Friedrich Alexander University Erlangen-Nürnberg, Nuremberg, Germany</t>
  </si>
  <si>
    <t>1664462X</t>
  </si>
  <si>
    <t>Flores-Chamba J., Correa-Quezada R., álvarez-García J., del Río-Rama M.C.</t>
  </si>
  <si>
    <t>Spatial economic convergence and public expenditure in Ecuador</t>
  </si>
  <si>
    <t>Symmetry</t>
  </si>
  <si>
    <t>10.3390/sym11020130</t>
  </si>
  <si>
    <t>https://www.scopus.com/inward/record.uri?eid=2-s2.0-85061844115&amp;doi=10.3390%2fsym11020130&amp;partnerID=40&amp;md5=3db24f71957f014d93b43e545126f75c</t>
  </si>
  <si>
    <t>Flores-Chamba, J., Department of Economics, Universidad Nacional de Loja (UNL), Loja, 11-01-11, Ecuador; Correa-Quezada, R., Department of Economics, Universidad Técnica Particular de Loja (UTPL), Loja, 11-01-608, Ecuador; álvarez-García, J., Financial Economy and Accounting Department, Faculty of Business, Finance and Tourism, University of Extremadura, Caceres, 10071, Spain; del Río-Rama, M.C., Business Organisation and Marketing Department, Faculty of Business Administration and Tourism, University of Vigo, Ourense, 32004, Spain</t>
  </si>
  <si>
    <t>Jacome L., Benavides L., Jara D., Riofrio G., Alvarado F., Pesantez M.</t>
  </si>
  <si>
    <t>A survey on intelligent traffic lights</t>
  </si>
  <si>
    <t>IEEE ICA-ACCA 2018 - IEEE International Conference on Automation/23rd Congress of the Chilean Association of Automatic Control: Towards an Industry 4.0 - Proceedings</t>
  </si>
  <si>
    <t>10.1109/ICA-ACCA.2018.8609705</t>
  </si>
  <si>
    <t>https://www.scopus.com/inward/record.uri?eid=2-s2.0-85062171637&amp;doi=10.1109%2fICA-ACCA.2018.8609705&amp;partnerID=40&amp;md5=739aad69aba84f8aa69a317676f3266b</t>
  </si>
  <si>
    <t>Jacome, L., Universidad Nacional de Loja, Loja, Ecuador; Benavides, L., Universidad Nacional de Loja, Loja, Ecuador; Jara, D., Universidad Nacional de Loja, Loja, Ecuador; Riofrio, G., Universidad Nacional de Loja, Loja, Ecuador; Alvarado, F., Universidad Nacional de Loja, Loja, Ecuador; Pesantez, M., Universidad Nacional de Loja, Loja, Ecuador</t>
  </si>
  <si>
    <t>Jimenez L., Cuenca F., Calderon C.A., Loyola R., Cuenca F., Rivas-Echeverr F.</t>
  </si>
  <si>
    <t>Virtual instrumentation system to automatically determine the stress-strain curve of Tensile Test</t>
  </si>
  <si>
    <t>10.1109/ICA-ACCA.2018.8609762</t>
  </si>
  <si>
    <t>https://www.scopus.com/inward/record.uri?eid=2-s2.0-85062187186&amp;doi=10.1109%2fICA-ACCA.2018.8609762&amp;partnerID=40&amp;md5=f35900ea88399f9c7ebc20967c0fac5c</t>
  </si>
  <si>
    <t>Jimenez, L., Universidad Nacional de Loja, Area of Energy, Industries and Non-Renewable Natural Resource, Loja, Ecuador; Cuenca, F., Universidad Nacional de Loja, Area of Energy, Industries and Non-Renewable Natural Resource, Loja, Ecuador; Calderon, C.A., Department of Computer Science and Electronics, Universidad Tecnica Particular de Loja, Loja, Ecuador; Loyola, R., Universidad Nacional de Loja, Area of Energy, Industries and Non-Renewable Natural Resource, Loja, Ecuador; Cuenca, F., Universidad Nacional de Loja, Area of Energy, Industries and Non-Renewable Natural Resource, Loja, Ecuador; Rivas-Echeverr, F., Department of Informatics, Universidad Técnica Federico Santa Mareá, Valparaéso, Chile</t>
  </si>
  <si>
    <t>Ponce P., Alvarado R.</t>
  </si>
  <si>
    <t>Air pollution, output, FDI, trade openness, and urbanization: evidence using DOLS and PDOLS cointegration techniques and causality</t>
  </si>
  <si>
    <t>Environmental Science and Pollution Research</t>
  </si>
  <si>
    <t>10.1007/s11356-019-05405-6</t>
  </si>
  <si>
    <t>https://www.scopus.com/inward/record.uri?eid=2-s2.0-85065992704&amp;doi=10.1007%2fs11356-019-05405-6&amp;partnerID=40&amp;md5=e8605e0b027101af7e692b90192e86db</t>
  </si>
  <si>
    <t>Ponce, P., School of Economics, Universidad Nacional de Loja, Loja, Ecuador; Alvarado, R., School of Economics, Universidad Nacional de Loja, Loja, Ecuador</t>
  </si>
  <si>
    <t>Tucker Yépez J.J., Pusay Villarroel B.A., Samaniego Rojas P.A.</t>
  </si>
  <si>
    <t>Analysis of digital diplomacy and E-society in the context of internet governance</t>
  </si>
  <si>
    <t>International Journal of Engineering and Advanced Technology</t>
  </si>
  <si>
    <t>https://www.scopus.com/inward/record.uri?eid=2-s2.0-85062724305&amp;partnerID=40&amp;md5=90ab469b6d769383d8ba9ce22b7cc351</t>
  </si>
  <si>
    <t>Tucker Yépez, J.J., State University of Belgorod Russia, Russian Federation, Universidad Nacional de Loja, Department of Telecommunications, Ecuador; Pusay Villarroel, B.A., Universidad Técnica de Ambato, Department of Electronics and Telecommunications, Ecuador; Samaniego Rojas, P.A., Universidad Nacional de Loja, Department of Telecommunications, Ecuador</t>
  </si>
  <si>
    <t>Alvarado R., Ponce P., Alvarado R., Ponce K., Huachizaca V., Toledo E.</t>
  </si>
  <si>
    <t>Sustainable and non-sustainable energy and output in Latin America: A cointegration and causality approach with panel data</t>
  </si>
  <si>
    <t>Energy Strategy Reviews</t>
  </si>
  <si>
    <t>10.1016/j.esr.2019.100369</t>
  </si>
  <si>
    <t>https://www.scopus.com/inward/record.uri?eid=2-s2.0-85066749241&amp;doi=10.1016%2fj.esr.2019.100369&amp;partnerID=40&amp;md5=0c4f2045f87250ec30abe7ff8c85300c</t>
  </si>
  <si>
    <t>Alvarado, R., Universidad Nacional de Loja, School of Economics, Loja, Ecuador; Ponce, P., Universidad Nacional de Loja, School of Economics, Loja, Ecuador; Alvarado, R., Universidad Nacional de Loja, School of Economics, Loja, Ecuador; Ponce, K., Universidad Politécnica Salesiana, Ecuador; Huachizaca, V., Universidad Nacional de Loja, School of Economics, Loja, Ecuador; Toledo, E., Universidad Técnica Particular de Loja, Ecuador</t>
  </si>
  <si>
    <t>2211467X</t>
  </si>
  <si>
    <t>A. L.-N., L. P.-P., S.M. O.R., G. V.-R., F. C.-C., G. E.-S., A. U.-N., M. R.-Q., M.R. M., A. B.-P.</t>
  </si>
  <si>
    <t>Genome scan for selection in South American chickens reveals a region under selection associated with aggressiveness</t>
  </si>
  <si>
    <t>10.1016/j.livsci.2019.05.002</t>
  </si>
  <si>
    <t>https://www.scopus.com/inward/record.uri?eid=2-s2.0-85066442892&amp;doi=10.1016%2fj.livsci.2019.05.002&amp;partnerID=40&amp;md5=a8e326291e8021c7a865d1dee4656749</t>
  </si>
  <si>
    <t>A., L.-N., Centro de Investigação em Biodiversidade e Recursos Genéticos (CIBIO-InBIO), Universidade do Porto, Campus de Vairão, Rua Padre Armando Quintas 7, Vairão, 4485-661, Portugal; L., P.-P., Centro de Investigação em Biodiversidade e Recursos Genéticos (CIBIO-InBIO), Universidade do Porto, Campus de Vairão, Rua Padre Armando Quintas 7, Vairão, 4485-661, Portugal; S.M., O.R., Department of Animal Science, University of California, Davis, CA  95616, United States; G., V.-R., Centro De Biotecnología, Universidad Nacional de Loja, Pio Jaramillo Alvarado s/n sector La Argelia, Loja, 1101, Ecuador; F., C.-C., Centro De Biotecnología, Universidad Nacional de Loja, Pio Jaramillo Alvarado s/n sector La Argelia, Loja, 1101, Ecuador; G., E.-S., Universidad Nacional de Loja, Pio Jaramillo Alvarado s/n sector La Argelia, Loja, 1101, Ecuador; A., U.-N., Facultad de Ciencias Veterinarias, Universidad de Concepción, Av. Vicente Mendez 595, Chillán, Chile; M., R.-Q., Facultad de Ciencias Veterinarias, Universidad de Concepción, Av. Vicente Mendez 595, Chillán, Chile; M.R., M., Department of Animal Science, University of California, Davis, CA  95616, United States; A., B.-P., Centro de Investigação em Biodiversidade e Recursos Genéticos (CIBIO-InBIO), Universidade do Porto, Campus de Vairão, Rua Padre Armando Quintas 7, Vairão, 4485-661, Portugal, Department of Geosciences, Environment and Spatial Planning, Faculty of Sciences, University of Porto, Rua Campo Alegre 687, Porto, 4169-007, Portugal</t>
  </si>
  <si>
    <t>Juan H., Hernández A., Jaramillo S.</t>
  </si>
  <si>
    <t>A new approach to pest control in agriculture [Un nuevo enfoque para el control de plagas en la agricultura]</t>
  </si>
  <si>
    <t>Revista de la Facultad de Agronomia</t>
  </si>
  <si>
    <t>https://www.scopus.com/inward/record.uri?eid=2-s2.0-85068590847&amp;partnerID=40&amp;md5=d9b29beb5c20130fc2ce8a800cc94ce6</t>
  </si>
  <si>
    <t>Juan, H., Centro de Biotecnología, Universidad Nacional de LojaLa Argelia, Ecuador; Hernández, A., Centro de Bioactivos, Universidad Estatal Amazónica (UEA), Campus Central, Puyo, Ecuador; Jaramillo, S., Facultad de Ciencias Agropecuarias, Universidad Central “Marta Abreu” de Las VillasVilla Clara, Cuba</t>
  </si>
  <si>
    <t>Behera R.K., Rath S.K., Misra S., Leon M., Adewumi A.</t>
  </si>
  <si>
    <t>Machine Learning Approach for Reliability Assessment of Open Source Software</t>
  </si>
  <si>
    <t>10.1007/978-3-030-24305-0_35</t>
  </si>
  <si>
    <t>https://www.scopus.com/inward/record.uri?eid=2-s2.0-85068596436&amp;doi=10.1007%2f978-3-030-24305-0_35&amp;partnerID=40&amp;md5=bcc6f1a93039bbca3c7739cf0dfdbdfd</t>
  </si>
  <si>
    <t>Behera, R.K., National Institute of Technology Rourkela, Rourkela, India; Rath, S.K., National Institute of Technology Rourkela, Rourkela, India; Misra, S., Covenant University, Ota, 1023, Nigeria; Leon, M., Universidad Nacional De Loja, Loja, Ecuador; Adewumi, A., Covenant University, Ota, 1023, Nigeria</t>
  </si>
  <si>
    <t>Mazón M., Aguirre N., Echeverría C., Aronson J.</t>
  </si>
  <si>
    <t>Monitoring attributes for ecological restoration in Latin America and the Caribbean region</t>
  </si>
  <si>
    <t>10.1111/rec.12986</t>
  </si>
  <si>
    <t>https://www.scopus.com/inward/record.uri?eid=2-s2.0-85068206010&amp;doi=10.1111%2frec.12986&amp;partnerID=40&amp;md5=542131cfe75d3faae0c027fa23b84207</t>
  </si>
  <si>
    <t>Mazón, M., Biodiversity and Ecosystem Services Research Program, Universidad Nacional de Loja, Ciudadela Universitaria, sector La Argelia, Loja, EC 110101, Ecuador; Aguirre, N., Biodiversity and Ecosystem Services Research Program, Universidad Nacional de Loja, Ciudadela Universitaria, sector La Argelia, Loja, EC 110101, Ecuador; Echeverría, C., Facultad de Ciencias Forestales, Universidad de Concepción, Casilla 160-C, Concepción, Chile; Aronson, J., Center for Conservation and Sustainable Development, Missouri Botanical Garden, P.O. Box 299, St. Louis, MO  63166-0299, United States</t>
  </si>
  <si>
    <t>Yánez-Muñoz M.H., Veintimilla-Yánez D., Batallas D., Cisneros-Heredia D.F.</t>
  </si>
  <si>
    <t>A new giant pristimantis (Anura, craugastoridae) from the paramos of the podocarpus national park, southern ecuador</t>
  </si>
  <si>
    <t>10.3897/zookeys.852.24557</t>
  </si>
  <si>
    <t>https://www.scopus.com/inward/record.uri?eid=2-s2.0-85067991508&amp;doi=10.3897%2fzookeys.852.24557&amp;partnerID=40&amp;md5=54cd894f969f4c267d648e7dc6cac54a</t>
  </si>
  <si>
    <t>Yánez-Muñoz, M.H., Instituto Nacional de Biodiversidad, Unidad de Investigación, Casilla 17-07-8976, Quito, Ecuador, Pontificia Universidad Católica del Ecuador, Escuela de Biología, Museo de Zoología QCAZ, Quito, Ecuador; Veintimilla-Yánez, D., Universidad Nacional de Loja, Loja, Ecuador, Ministerio del Ambiente, Dirección Nacional de Biodiversidad, Quito, Ecuador; Batallas, D., Instituto Nacional de Biodiversidad, Unidad de Investigación, Casilla 17-07-8976, Quito, Ecuador; Cisneros-Heredia, D.F., Instituto Nacional de Biodiversidad, Unidad de Investigación, Casilla 17-07-8976, Quito, Ecuador, Universidad San Francisco de Quito USFQ, Colegio de Ciencias Biológicas y Ambientales, Laboratorio de Zoología Terrestre y Museo de Zoología, Quito, 170901, Ecuador, King’s College London, Department of Geography, Strand, London, United Kingdom</t>
  </si>
  <si>
    <t>Ginja C., Gama L.T., Cortés O., Burriel I.M., Vega-Pla J.L., Penedo C., Sponenberg P., Cañón J., Sanz A., do Egito A.A., Alvarez L.A., Giovambattista G., Agha S., Rogberg-Muñoz A., Lara M.A.C., Afonso S., Aguirre L., Armstrong E., Vallejo M.E.C., Canales A., Cassamá B., Contreras G., Cordeiro J.M.M., Dunner S., Elbeltagy A., Fioravanti M.C.S., Carpio M.G., Gómez M., Hernández A., Hernandez D., Juliano R.S., Landi V., Marques R., Martínez R.D., Martínez O.R., Melucci L., Flores B.M., Mújica F., Parés i Casanova P.-M., Quiroz J., Rodellar C., Tjon G., Adebambo T., Uffo O., Vargas J.C., Villalobos A., Zaragoza P., Delgado J.V., Martinez A., BioBovis Consortium</t>
  </si>
  <si>
    <t>The genetic ancestry of American Creole cattle inferred from uniparental and autosomal genetic markers</t>
  </si>
  <si>
    <t>Scientific Reports</t>
  </si>
  <si>
    <t>10.1038/s41598-019-47636-0</t>
  </si>
  <si>
    <t>https://www2.scopus.com/inward/record.uri?eid=2-s2.0-85070519597&amp;doi=10.1038%2fs41598-019-47636-0&amp;partnerID=40&amp;md5=151cfc0a4ea101cfbd0bf4c8808cbfdc</t>
  </si>
  <si>
    <t>Ginja, C., CIBIO/InBIO, Centro de Investigação em Biodiversidade e Recursos Genéticos, Universidade do Porto, Porto, Portugal; Gama, L.T., CIISA.Faculdade de Medicina Veterinaria, Universidade de Lisboa, Lisbon, Portugal; Cortés, O., Departamento de Producción Animal, Facultad de Veterinaria, Universidad Complutense de Madrid, Madrid, Spain; Burriel, I.M., Laboratorio de Genética Bioquímica, Facultad de Veterinaria, Universidad de Zaragoza, Zaragoza, Spain; Vega-Pla, J.L., Laboratorio de Investigación Aplicada, Servicio de Cría Caballar de las Fuerzas Armadas, Córdoba, Spain; Penedo, C., Veterinary Genetics Laboratory, University of California, Davis, CA, United States; Sponenberg, P., Virginia-Maryland Regional College of Veterinary Medicine. Virginia Tech, Virginia, United States; Cañón, J., Departamento de Producción Animal, Facultad de Veterinaria, Universidad Complutense de Madrid, Madrid, Spain; Sanz, A., Laboratorio de Genética Bioquímica, Facultad de Veterinaria, Universidad de Zaragoza, Zaragoza, Spain; do Egito, A.A., Embrapa Gado de Corte, Campo Grande, Brazil; Alvarez, L.A., Universidad Nacional de Colombia, Sede Palmira, Colombia; Giovambattista, G., Facultad de Ciencias Veterinarias, Universidad Nacional de La Plata, La Plata, Argentina; Agha, S., Animal Production Department, Faculty of Agriculture, Ain Shams University, Cairo, Egypt; Rogberg-Muñoz, A., CONICET, Buenos Aires, Argentina; Lara, M.A.C., Instituto de Zootecnia, Centro de Genética e Reprodução, Nova Odessa-SP, Brazil; Afonso, S., Faculdade de Veterinária, Universidade Eduardo Mondlane, Maputo, Mozambique; Aguirre, L., Universidad Nacional de Loja, Loja, Ecuador; Armstrong, E., Departamento de Genética y Mejora Animal, Facultad de Veterinaria-UdelaR, Montevideo, Uruguay; Vallejo, M.E.C., IFAPA centro Alameda del Obispo, Córdoba, Spain; Canales, A., Departamento de Genética, Facultad de Veterinaria, Universidad de Córdoba, Córdoba, Spain; Cassamá, B., Direçao Geral da Pecuária, Bissau, Guinea-Bissau; Contreras, G., Instituto Nacional de Investigaciones Agrícolas (INIA)-Venezuela, Maracay, Venezuela; Cordeiro, J.M.M., Faculdade de Medicina Veterinária, Universidade José Eduardo dos Santos, Huambo, Angola; Dunner, S., Departamento de Producción Animal, Facultad de Veterinaria, Universidad Complutense de Madrid, Madrid, Spain; Elbeltagy, A., Department of Animal Biotechnology, Animal Production Research Institute, Ministry of Agriculture, Cairo, Egypt; Fioravanti, M.C.S., Universidade Federal de Goiás, Goiânia, Goiás, Brazil; Carpio, M.G., Departamento de Genética, Facultad de Veterinaria, Universidad de Córdoba, Córdoba, Spain, Animal Beeding Consulting S.L. Universidad de Córdoba, Córdoba, Spain; Gómez, M., Servicio de Ganadería, Diputación Foral de Bizkaia, Bizkaia, Spain; Hernández, A., Universidad Veracruzana, Veracruz, Mexico; Hernandez, D., Universidad Nacional de Colombia, Sede Palmira, Colombia; Juliano, R.S., Embrapa Pantanal, Corumbá-MS, Brazil; Landi, V., Departamento de Genética, Facultad de Veterinaria, Universidad de Córdoba, Córdoba, Spain, Animal Beeding Consulting S.L. Universidad de Córdoba, Córdoba, Spain; Marques, R., EMBRAPA Amazônia Oriental, Belém, Pará, Brazil; Martínez, R.D., Facultad de Ciencias Agrarias, Universidad Nacional de Lomas de Zamora, Zamora, Argentina; Martínez, O.R., Universidad Nacional de Asunción, Asunción, Paraguay; Melucci, L., Facultad de Ciencias Agrarias, Universidad Nacional de Mar del Plata, Balcarce, Argentina; Flores, B.M., Departamento de Genética, Facultad de Veterinaria, Universidad de Córdoba, Córdoba, Spain; Mújica, F., Facultad de Ciencias Agrarias, Universidad Austral de Chile, Santiago, Chile; Parés i Casanova, P.-M., Universitat de Lleida, Lleida, Spain; Quiroz, J., Instituto Nacional de Investigaciones Forestales, Agrícolas y Pecuarias, Mexico; Rodellar, C., Laboratorio de Genética Bioquímica, Facultad de Veterinaria, Universidad de Zaragoza, Zaragoza, Spain; Tjon, G., Ministry of Agriculture, Animal Husbandry and Fisheries, Paramaribo, Suriname; Adebambo, T., University of Agriculture Abeokuta, Abeokuta, Nigeria; Uffo, O., Centro Nacional de Sanidad Agropecuaria, La Habana, Cuba; Vargas, J.C., Universidad Estatal Amazónica, Puyo, Pastaza, Ecuador; Villalobos, A., Instituto de Investigación Agropecuaria. Estación Experimental El Ejido, Los Santos, Panama; Zaragoza, P., Laboratorio de Genética Bioquímica, Facultad de Veterinaria, Universidad de Zaragoza, Zaragoza, Spain; Delgado, J.V., Departamento de Genética, Facultad de Veterinaria, Universidad de Córdoba, Córdoba, Spain; Martinez, A., Departamento de Genética, Facultad de Veterinaria, Universidad de Córdoba, Córdoba, Spain, Animal Beeding Consulting S.L. Universidad de Córdoba, Córdoba, Spain; BioBovis Consortium</t>
  </si>
  <si>
    <t>Delgado R., Menoyo D., Abad-Guamán R., Nicodemus N., Carabaño R., García J.</t>
  </si>
  <si>
    <t>Effect of dietary soluble fibre level and n-6/n-3 fatty acid ratio on digestion and health in growing rabbits</t>
  </si>
  <si>
    <t>Animal Feed Science and Technology</t>
  </si>
  <si>
    <t>10.1016/j.anifeedsci.2019.114222</t>
  </si>
  <si>
    <t>https://www2.scopus.com/inward/record.uri?eid=2-s2.0-85069700322&amp;doi=10.1016%2fj.anifeedsci.2019.114222&amp;partnerID=40&amp;md5=e4eb67dd2e051a9f5fc6602c553f2f53</t>
  </si>
  <si>
    <t>Delgado, R., Departamento de Producción Agraria, Escuela Técnica Superior de Ingeniería Agronómica, Alimentaria y de Biosistemas, Universidad Politécnica de Madrid, Ciudad Universitaria, Madrid, 28040, Spain; Menoyo, D., Departamento de Producción Agraria, Escuela Técnica Superior de Ingeniería Agronómica, Alimentaria y de Biosistemas, Universidad Politécnica de Madrid, Ciudad Universitaria, Madrid, 28040, Spain; Abad-Guamán, R., Carrera de Medicina Veterinaria y Zootecnia, Universidad Nacional de Loja, Ciudad Universitaria La Argelia, Loja, EC110103, Ecuador; Nicodemus, N., Departamento de Producción Agraria, Escuela Técnica Superior de Ingeniería Agronómica, Alimentaria y de Biosistemas, Universidad Politécnica de Madrid, Ciudad Universitaria, Madrid, 28040, Spain; Carabaño, R., Departamento de Producción Agraria, Escuela Técnica Superior de Ingeniería Agronómica, Alimentaria y de Biosistemas, Universidad Politécnica de Madrid, Ciudad Universitaria, Madrid, 28040, Spain; García, J., Departamento de Producción Agraria, Escuela Técnica Superior de Ingeniería Agronómica, Alimentaria y de Biosistemas, Universidad Politécnica de Madrid, Ciudad Universitaria, Madrid, 28040, Spain</t>
  </si>
  <si>
    <t>Rivera-Rogel D., Larrea M.I.P., Cabrera K.D.C.</t>
  </si>
  <si>
    <t>An approach to the characteristics of cybermedia in Ecuador [Un acercamiento a las características de los cibermedios en Ecuador]</t>
  </si>
  <si>
    <t>10.23919/CISTI.2019.8760668</t>
  </si>
  <si>
    <t>https://www2.scopus.com/inward/record.uri?eid=2-s2.0-85070083529&amp;doi=10.23919%2fCISTI.2019.8760668&amp;partnerID=40&amp;md5=d8d7d7388bb31d117644502b00bd48f5</t>
  </si>
  <si>
    <t>Rivera-Rogel, D., Departamento de Ciencias de la Comunicación, Universidad Técnica Particular de Loja, Loja, Ecuador; Larrea, M.I.P., Departamento de Ciencias de la Comunicación, Universidad Técnica Particular de Loja, Loja, Ecuador; Cabrera, K.D.C., Carrera de Comunicación Social, Universidad Nacional de Loja, Loja, Ecuador</t>
  </si>
  <si>
    <t>Torres-Carrión H., Torres-Carrión R.</t>
  </si>
  <si>
    <t>Evaluation of new generation communication technologies for deployments in rural exploitation [Evaluación de Tecnologías de Comunicación de Nueva Generación para Despliegues en Explotaciones Rurales]</t>
  </si>
  <si>
    <t>10.23919/CISTI.2019.8760710</t>
  </si>
  <si>
    <t>https://www2.scopus.com/inward/record.uri?eid=2-s2.0-85070069539&amp;doi=10.23919%2fCISTI.2019.8760710&amp;partnerID=40&amp;md5=9653fabf9a74fa91ff893e9f5dc7f810</t>
  </si>
  <si>
    <t>Torres-Carrión, H., Universidad Nacional de Loja, Loja, Ecuador; Torres-Carrión, R., Universidad de Málaga, Málaga, Spain</t>
  </si>
  <si>
    <t>Labanda-Jaramillo M., Chamba-Eras L., Coronel-Romero E., Granda J.-L., Quezada-Sarmiento P.A., Roman-Sanchez M.</t>
  </si>
  <si>
    <t>Proposal for the reengineering of processes in the management of information and communication technology [Propuesta de Reingeniería de los Procesos en la Gestión de las Tecnologías de la Información y Comunicación]</t>
  </si>
  <si>
    <t>10.23919/CISTI.2019.8760700</t>
  </si>
  <si>
    <t>https://www2.scopus.com/inward/record.uri?eid=2-s2.0-85070089131&amp;doi=10.23919%2fCISTI.2019.8760700&amp;partnerID=40&amp;md5=3d313680ed3496e79b110bedad17968d</t>
  </si>
  <si>
    <t>Labanda-Jaramillo, M., Grupo de Investigación en Tecnologías de la Información y Comunicación, Universidad Nacional de Loja, Loja, Ecuador; Chamba-Eras, L., Grupo de Investigación en Tecnologías de la Información y Comunicación, Universidad Nacional de Loja, Loja, Ecuador; Coronel-Romero, E., Grupo de Investigación en Tecnologías de la Información y Comunicación, Universidad Nacional de Loja, Loja, Ecuador; Granda, J.-L., Grupo de Investigación en Tecnologías de la Información y Comunicación, Universidad Nacional de Loja, Loja, Ecuador; Quezada-Sarmiento, P.A., Universitat de Valencia, Facultad de Filosofía y Ciencias de la Educación, Valencia, Spain; Roman-Sanchez, M., Ministerio de Educación, Catamayo, Ecuador</t>
  </si>
  <si>
    <t>Chango-Cañaveral P.M., Armijos-Nanchi K.M., Frais-Breas J.A., Quezada-Sarmiento P.A., Barnuevo-Solís X.A.</t>
  </si>
  <si>
    <t>Cultural factors linked to the food part of the yacuambi country [Factores culturales vinculados a la parte alimentaria del cantón Yacuambi]</t>
  </si>
  <si>
    <t>10.23919/CISTI.2019.8760754</t>
  </si>
  <si>
    <t>https://www2.scopus.com/inward/record.uri?eid=2-s2.0-85070079435&amp;doi=10.23919%2fCISTI.2019.8760754&amp;partnerID=40&amp;md5=86b9d1e0eb48ae8482380ab24ae1098e</t>
  </si>
  <si>
    <t>Chango-Cañaveral, P.M., Departamento de Ciencias Empresariales, Grupo de Investigación en Observación Turística, Universidad Técnica Particular de Loja, Loja, Ecuador; Armijos-Nanchi, K.M., Universidad Tecnica Particular de Loja, Loja, Ecuador; Frais-Breas, J.A., Universidad de Vigo, Vigo, Spain; Quezada-Sarmiento, P.A., Master en Dirección y Planificación Del Turismo Interior y de Salud, Universidad de Vigo, Vigo, Spain; Barnuevo-Solís, X.A., Carrera de Artes Plasticas de la Facultad de la Educacion, El Arte y la Comunicacion, Universidad Nacional de Loja, Ecuador</t>
  </si>
  <si>
    <t>Granda W.X.B., Ruiz E.M.M., Macas F.B.C., Ortega D.A.T., Díaz R.G.F., Tandazo R.V.T.</t>
  </si>
  <si>
    <t>Business intelligence: Multidimensional analysis of international festival of living arts - Loja [Business Intelligence: Análisis Multidimensional del Festival Internacional de Artes Vivas - Loja]</t>
  </si>
  <si>
    <t>10.23919/CISTI.2019.8760673</t>
  </si>
  <si>
    <t>https://www2.scopus.com/inward/record.uri?eid=2-s2.0-85070057696&amp;doi=10.23919%2fCISTI.2019.8760673&amp;partnerID=40&amp;md5=24c4bac31d56c7f1b65581cedf0f014e</t>
  </si>
  <si>
    <t>Granda, W.X.B., Escuela de Informática y Multimedia, Universidad Internacional Del Ecuador, Quito, Ecuador; Ruiz, E.M.M., Escuela de Informática y Multimedia, Universidad Internacional Del Ecuador, Quito, Ecuador; Macas, F.B.C., Departamento de Ciencias de la Computación y Electrónica, Universidad Técnica Particular de Loja, Loja, Ecuador; Ortega, D.A.T., Escuela de Informática y Multimedia, Universidad Internacional Del Ecuador, Quito, Ecuador; Díaz, R.G.F., Carrera de Ingeniería en Sistemas, Universidad Nacional de Loja, Loja, Ecuador; Tandazo, R.V.T., Departamento de Ciencias de la Computación y Electrónica, Universidad Técnica Particular de Loja, Loja, Ecuador</t>
  </si>
  <si>
    <t>Morocho N.J.S., Rengel V.K.D., Cabrera K.D.C.</t>
  </si>
  <si>
    <t>Analysis of the repertoire of the movements of pro-abortion feminists and their media treatment in the episodes of political contest in 2008 and 2013 [Análisis de repertorios de los movimientos feministas pro-aborto y su tratamiento mediático en los episodios de contienda política de 2008 y 2013]</t>
  </si>
  <si>
    <t>https://www2.scopus.com/inward/record.uri?eid=2-s2.0-85070993498&amp;partnerID=40&amp;md5=9ab94c6d55296da9abfba34a49e0ed67</t>
  </si>
  <si>
    <t>Morocho, N.J.S., Universidad Nacional de Loja, Loja, 110111, Ecuador; Rengel, V.K.D., Universidad Nacional de Loja, Loja, 110111, Ecuador; Cabrera, K.D.C., Universidad Nacional de Loja, Loja, 110111, Ecuador</t>
  </si>
  <si>
    <t>Serrano J.E.R., Salazar V.H., Ruiz X.N., Guillén C.N.</t>
  </si>
  <si>
    <t>ICT risk management in public hospitals [Gestión de riesgos de TIC en hospitales públicos]</t>
  </si>
  <si>
    <t>https://www2.scopus.com/inward/record.uri?eid=2-s2.0-85070988802&amp;partnerID=40&amp;md5=04dcc5867f17d1fa9ec46c4f3a1d5f0b</t>
  </si>
  <si>
    <t>Serrano, J.E.R., Universidad Nacional de Loja, Loja, 110111, Ecuador; Salazar, V.H., Universidad Nacional de Loja, Loja, 110111, Ecuador; Ruiz, X.N., Universidad Nacional de Loja, Loja, 110111, Ecuador; Guillén, C.N., Universidad Nacional de Loja, Loja, 110111, Ecuador</t>
  </si>
  <si>
    <t>Rengel V.K.D., Ramírez M.E.A., Campoverde A.R.J.</t>
  </si>
  <si>
    <t>The practice of values towards a culture of peace in public and private companies of Ecuador [La práctica de valores hacia una cultura de paz en empresas públicas y privadas del Ecuador]</t>
  </si>
  <si>
    <t>https://www2.scopus.com/inward/record.uri?eid=2-s2.0-85070995047&amp;partnerID=40&amp;md5=7eedcedfe803be48b7cd40cdb45f919d</t>
  </si>
  <si>
    <t>Rengel, V.K.D., Universidad Nacional de Loja, Loja, 110111, Ecuador; Ramírez, M.E.A., Universidad Técnica Particular de Loja, Loja, 110107, Ecuador; Campoverde, A.R.J., Universidad Técnica Particular de Loja, Loja, 110107, Ecuador</t>
  </si>
  <si>
    <t>Samaniego-Calle V., Viñán-Ludeña M.S., Jaramillo-Sangurima W., Jácome-Galarza L., Sinche-Freire J.</t>
  </si>
  <si>
    <t>Smart traffic lights and vehicular traffic: A comparative case study to reduce traffic jams and contaminants [Semáforos inteligentes y tráfico vehicular: Un caso de estudio comparativo para reducir atascos y emisiones contaminantes]</t>
  </si>
  <si>
    <t>https://www2.scopus.com/inward/record.uri?eid=2-s2.0-85069171478&amp;partnerID=40&amp;md5=ff1f4b7889810be4b9634c90c0ba6f0e</t>
  </si>
  <si>
    <t>Samaniego-Calle, V., Universidad Nacional de Loja, Loja, 110111, Ecuador; Viñán-Ludeña, M.S., Universidad Nacional de Loja, Loja, 110111, Ecuador; Jaramillo-Sangurima, W., Universidad Internacional del Ecuador, Loja, 110101, Ecuador; Jácome-Galarza, L., Universidad Nacional de Loja, Loja, 110111, Ecuador; Sinche-Freire, J., Universidad Nacional de Loja, Loja, 110111, Ecuador</t>
  </si>
  <si>
    <t>Jácome-Galarza L., Viñán-Ludeña M.S., Sinche-Freire J., Charco-Aguirre J., Jaramillo-Sangurima W.</t>
  </si>
  <si>
    <t>Word-embedding-based model to improve the customer’ shopping experience</t>
  </si>
  <si>
    <t>https://www2.scopus.com/inward/record.uri?eid=2-s2.0-85069170207&amp;partnerID=40&amp;md5=381ade3e3e637db82eb99ba1fbaa8370</t>
  </si>
  <si>
    <t>Jácome-Galarza, L., Universidad Nacional de Loja, Loja, 110111, Ecuador; Viñán-Ludeña, M.S., Universidad Nacional de Loja, Loja, 110111, Ecuador; Sinche-Freire, J., Universidad Nacional de Loja, Loja, 110111, Ecuador; Charco-Aguirre, J., Universidad de Guayaquil, Guayaquil, 090514, Ecuador; Jaramillo-Sangurima, W., Universidad Internacional del Ecuador, Loja, 110101, Ecuador</t>
  </si>
  <si>
    <t>Sinha A., Sengupta T., Alvarado R.</t>
  </si>
  <si>
    <t>Interplay between technological innovation and environmental quality: Formulating the SDG policies for next 11 economies</t>
  </si>
  <si>
    <t>10.1016/j.jclepro.2019.118549</t>
  </si>
  <si>
    <t>https://www.scopus.com/inward/record.uri?eid=2-s2.0-85072595941&amp;doi=10.1016%2fj.jclepro.2019.118549&amp;partnerID=40&amp;md5=027db85079c0a0f143c3eedcd77907ad</t>
  </si>
  <si>
    <t>Sinha, A., General Management and Economics, Goa Institute of Management, India; Sengupta, T., Department of Operations Management &amp; Quantitative Techniques, Indian Institute of Management Indore, India; Alvarado, R., Carrera de Economía, Universidad Nacional de Loja, Ecuador</t>
  </si>
  <si>
    <t>Salinas A., Ortiz C., Muffatto M.</t>
  </si>
  <si>
    <t>Business regulation, rule of law and formal entrepreneurship: evidence from developing countries</t>
  </si>
  <si>
    <t>Journal of Entrepreneurship and Public Policy</t>
  </si>
  <si>
    <t>10.1108/JEPP-03-2019-0019</t>
  </si>
  <si>
    <t>https://www.scopus.com/inward/record.uri?eid=2-s2.0-85072034441&amp;doi=10.1108%2fJEPP-03-2019-0019&amp;partnerID=40&amp;md5=b2c7322fbf1fdbc262d5bb637f6257d3</t>
  </si>
  <si>
    <t>Salinas, A., ESAI Business School, Universidad de Especialidades Espiritu Santo, Guayas, Ecuador; Ortiz, C., Department of Economics, Universidad Católica del Norte, Antofagasta, Chile, Department of Economics, Universidad Nacional de Loja, Loja, Ecuador; Muffatto, M., Department of Industrial Engineering, University of Padua, Padova, Italy</t>
  </si>
  <si>
    <t>Benítez Á., Robbert Gradstein S., Cevallos P., Medina J., Aguirre N.</t>
  </si>
  <si>
    <t>Terrestrial bryophyte communities in relation to climatic and topographic factors in a paramo of southern Ecuador [Comunidades de briófitos terrestres relacionados con factores climáticos y topográficos en un páramo del sur de Ecuador]</t>
  </si>
  <si>
    <t>10.15446/caldasia.v41n2.67869</t>
  </si>
  <si>
    <t>https://www.scopus.com/inward/record.uri?eid=2-s2.0-85073465220&amp;doi=10.15446%2fcaldasia.v41n2.67869&amp;partnerID=40&amp;md5=74845f1229fcaceaac4c9ff3b97b863c</t>
  </si>
  <si>
    <t>Benítez, Á., Universidad Técnica Particular de Loja, Departamento de Ciencias Naturales, Herbario HUTPL. San Cayetano Alto, Calle París, Loja, Ecuador; Robbert Gradstein, S., Muséum National d'Histoire Naturelle, Cryptogamie, Case Postale 39, 57 rue Cuvier, Paris cedex 05, 75231, France; Cevallos, P., Universidad Nacional de Loja, Avenida Pio Jaramillo Alvarado, Loja, 110103, Ecuador; Medina, J., Universidad Nacional de Loja, Carrera de Ingeniería Forestal. Avenida Pio Jaramillo Alvarado, Loja, 110103, Ecuador; Aguirre, N., Universidad Nacional de Loja, Avenida Pio Jaramillo Alvarado, Loja, 110103, Ecuador</t>
  </si>
  <si>
    <t>Francisco J.I., Blanco M.R., Duma D.M.V., Quintana T.R.</t>
  </si>
  <si>
    <t>Quality management in distance education. The case of a master’s degree course in health management [Gestión de calidad en la educación a distancia. Caso de una maestría de gerencia en salud]</t>
  </si>
  <si>
    <t>Revista Cubana de Educacion Medica Superior</t>
  </si>
  <si>
    <t>https://www.scopus.com/inward/record.uri?eid=2-s2.0-85073746509&amp;partnerID=40&amp;md5=63dcf5d6902ed820ac796c1fc2ca7525</t>
  </si>
  <si>
    <t>Francisco, J.I., Pontificia Universidad Católica del Ecuador, Quito, Ecuador; Blanco, M.R., Pontificia Universidad Católica del Ecuador, Quito, Ecuador; Duma, D.M.V., Universidad Nacional de Loja, Quito, Ecuador; Quintana, T.R., Universidad Técnica Particular de Loja, Quito, Ecuador</t>
  </si>
  <si>
    <t>Tellez M.N.B., Monzón N.S., Moreira L.J., Bonilla C.R.N.</t>
  </si>
  <si>
    <t>Current trends in dyslexia research and the need for teacher training [Tendencias actuales de la investigación en dislexia y necesidad de formación docente]</t>
  </si>
  <si>
    <t>Revista Cubana de Medicina Militar</t>
  </si>
  <si>
    <t>https://www.scopus.com/inward/record.uri?eid=2-s2.0-85073787127&amp;partnerID=40&amp;md5=64da35f1e63a63578792f41e94d2a708</t>
  </si>
  <si>
    <t>Tellez, M.N.B., Universidad Técnica de Ambato, Ambato, Ecuador; Monzón, N.S., Universidad Tecnológica Indoamérica, Ambato, Tugurahua, Ecuador; Moreira, L.J., Universidad Nacional de Loja, Loja, Ecuador; Bonilla, C.R.N., Universidad Nacional del Chimborazo, Riobamba, Chimborazo, Ecuador</t>
  </si>
  <si>
    <t>Cueva Ortiz J., Espinosa C.I., Dahik C.Q., Mendoza Z.A., Ortiz E.C., Gusmán E., Weber M., Hildebrandt P.</t>
  </si>
  <si>
    <t>Cueva Ortiz, J., Institute of Silviculture, TUM School of Life Sciences Weihenstephan, Technische Universität München, Freising, 85354, Germany; Espinosa, C.I., EcoSs-Lab, Departamento de Ciencias Biológicas, Universidad Técnica Particular de Loja, San Cayetano Alto, Loja, 110107, Ecuador; Dahik, C.Q., Institute of Silviculture, TUM School of Life Sciences Weihenstephan, Technische Universität München, Freising, 85354, Germany; Mendoza, Z.A., Carrera de Ingeniería Forestal, Universidad Nacional de Loja, Ciudadela Guillermo Falconí E., Loja, 110-110, Ecuador; Ortiz, E.C., EcoSs-Lab, Departamento de Ciencias Biológicas, Universidad Técnica Particular de Loja, San Cayetano Alto, Loja, 110107, Ecuador; Gusmán, E., EcoSs-Lab, Departamento de Ciencias Biológicas, Universidad Técnica Particular de Loja, San Cayetano Alto, Loja, 110107, Ecuador; Weber, M., Institute of Silviculture, TUM School of Life Sciences Weihenstephan, Technische Universität München, Freising, 85354, Germany; Hildebrandt, P., Institute of Silviculture, TUM School of Life Sciences Weihenstephan, Technische Universität München, Freising, 85354, Germany</t>
  </si>
  <si>
    <t>Coloma Andrade M.Á., Juca Aulestia J.M., Celi Carrión F.N.</t>
  </si>
  <si>
    <t>Recreational mathematics in general unified baccalaureate methodological strategies [Estrategias metodológicas lúdicas de matemáticas en bachillerato general unificado]</t>
  </si>
  <si>
    <t>https://www.scopus.com/inward/record.uri?eid=2-s2.0-85074161899&amp;partnerID=40&amp;md5=9946e949207935a4d44c9f046a244793</t>
  </si>
  <si>
    <t>Coloma Andrade, M.Á., Universidad nacional de Loja, Ecuador; Juca Aulestia, J.M., Universidad nacional de Loja, Ecuador; Celi Carrión, F.N., Universidad nacional de Loja, Ecuador</t>
  </si>
  <si>
    <t>Castro M.L., Del Pozo P.B., Estrada Y.S.</t>
  </si>
  <si>
    <t>The social and indigenist realism in the ecuatorian story 1920-1950 [El realismo social e indigenista en el cuento ecuatoriano 1920-1950]</t>
  </si>
  <si>
    <t>Etudes Romanes de Brno</t>
  </si>
  <si>
    <t>10.5817/ERB2019–1-5</t>
  </si>
  <si>
    <t>https://www.scopus.com/inward/record.uri?eid=2-s2.0-85073827470&amp;doi=10.5817%2fERB2019%e2%80%931-5&amp;partnerID=40&amp;md5=429e58920eba38e219d2af03c21ba5d1</t>
  </si>
  <si>
    <t>Castro, M.L., Universidad Nacional de Loja, Ecuador; Del Pozo, P.B., Universidad de León, Spain; Estrada, Y.S., Universidad Nacional de Loja, Ecuador</t>
  </si>
  <si>
    <t>Bustamante-Granda W.X., Quiroz-Castro C.E.</t>
  </si>
  <si>
    <t>The Creative Commons in the Ecuadorian legal system [Las Creative Commons en el ordenamiento jurídico ecuatoriano]</t>
  </si>
  <si>
    <t>https://www.scopus.com/inward/record.uri?eid=2-s2.0-85073782002&amp;partnerID=40&amp;md5=3f9a6a3f3beb465dd87c47d8169bafa2</t>
  </si>
  <si>
    <t>Bustamante-Granda, W.X., Grupo de Investigación UIDE. Escuela de Informática y Multimedia, Universidad Internacional del Ecuador, Ecuador; Quiroz-Castro, C.E., Investigador de la Carrera de Derecho, Universidad Nacional de Loja, Ecuador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</si>
</sst>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u/>
      <sz val="12"/>
      <color theme="11"/>
      <name val="Calibri"/>
      <family val="2"/>
      <scheme val="minor"/>
    </font>
    <font>
      <u/>
      <sz val="12"/>
      <color theme="10"/>
      <name val="Calibri"/>
      <family val="2"/>
      <scheme val="minor"/>
    </font>
    <font>
      <b/>
      <sz val="12"/>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2">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0" fillId="0" borderId="0" xfId="0" applyNumberFormat="1"/>
    <xf numFmtId="0" fontId="0" fillId="0" borderId="1" xfId="0" applyBorder="1"/>
    <xf numFmtId="0" fontId="1" fillId="0" borderId="1" xfId="0" applyFont="1" applyBorder="1"/>
    <xf numFmtId="0" fontId="4" fillId="0" borderId="1" xfId="0" applyFont="1" applyBorder="1" applyAlignment="1">
      <alignment horizontal="center"/>
    </xf>
    <xf numFmtId="0" fontId="0" fillId="0" borderId="0" xfId="0" applyFill="1"/>
    <xf numFmtId="0" fontId="0" fillId="0" borderId="1" xfId="0" applyFill="1" applyBorder="1"/>
    <xf numFmtId="2" fontId="0" fillId="0" borderId="1" xfId="0" applyNumberFormat="1" applyBorder="1"/>
    <xf numFmtId="0" fontId="4" fillId="0" borderId="0" xfId="0" applyFont="1"/>
    <xf numFmtId="0" fontId="0" fillId="0" borderId="2" xfId="0" applyFill="1" applyBorder="1"/>
    <xf numFmtId="0" fontId="0" fillId="0" borderId="0" xfId="0" applyFont="1"/>
  </cellXfs>
  <cellStyles count="12">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1" builtinId="9" hidden="1"/>
    <cellStyle name="Hyperlink" xfId="10"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Ranking de investigadores (activos-inactivos), de acuerdo al número de publicaciones</a:t>
            </a:r>
            <a:r>
              <a:rPr lang="en-US" baseline="0"/>
              <a:t> con</a:t>
            </a:r>
            <a:r>
              <a:rPr lang="en-US"/>
              <a:t> filiación de la UNL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'Ranking-autor'!$B$2:$B$17</c:f>
              <c:strCache>
                <c:ptCount val="16"/>
                <c:pt idx="0">
                  <c:v>Aguirre, N.</c:v>
                </c:pt>
                <c:pt idx="1">
                  <c:v>Valarezo, C.</c:v>
                </c:pt>
                <c:pt idx="2">
                  <c:v>Alvarado, R.</c:v>
                </c:pt>
                <c:pt idx="3">
                  <c:v>Chamba-Eras, L.</c:v>
                </c:pt>
                <c:pt idx="4">
                  <c:v>Mazón, M.</c:v>
                </c:pt>
                <c:pt idx="5">
                  <c:v>Aguirre-Mendoza, Z.</c:v>
                </c:pt>
                <c:pt idx="6">
                  <c:v>Labanda-Jaramillo, M.</c:v>
                </c:pt>
                <c:pt idx="7">
                  <c:v>Cogalniceanu, D.</c:v>
                </c:pt>
                <c:pt idx="8">
                  <c:v>Benavides Maldonado, J.L.</c:v>
                </c:pt>
                <c:pt idx="9">
                  <c:v>Coronel-Romero, E.</c:v>
                </c:pt>
                <c:pt idx="10">
                  <c:v>Aguirre Riofrio, L.</c:v>
                </c:pt>
                <c:pt idx="11">
                  <c:v>Camins, A.</c:v>
                </c:pt>
                <c:pt idx="12">
                  <c:v>Abad-Guamán, R.</c:v>
                </c:pt>
                <c:pt idx="13">
                  <c:v>Marin, M.</c:v>
                </c:pt>
                <c:pt idx="14">
                  <c:v>Hinojosa-Becerra, M.</c:v>
                </c:pt>
                <c:pt idx="15">
                  <c:v>Jacome-Galarza, L.</c:v>
                </c:pt>
              </c:strCache>
            </c:strRef>
          </c:cat>
          <c:val>
            <c:numRef>
              <c:f>'Ranking-autor'!$C$2:$C$17</c:f>
              <c:numCache>
                <c:formatCode>General</c:formatCode>
                <c:ptCount val="16"/>
                <c:pt idx="0">
                  <c:v>25</c:v>
                </c:pt>
                <c:pt idx="1">
                  <c:v>24</c:v>
                </c:pt>
                <c:pt idx="2">
                  <c:v>15</c:v>
                </c:pt>
                <c:pt idx="3">
                  <c:v>13</c:v>
                </c:pt>
                <c:pt idx="4">
                  <c:v>11</c:v>
                </c:pt>
                <c:pt idx="5">
                  <c:v>11</c:v>
                </c:pt>
                <c:pt idx="6">
                  <c:v>9</c:v>
                </c:pt>
                <c:pt idx="7">
                  <c:v>8</c:v>
                </c:pt>
                <c:pt idx="8">
                  <c:v>7</c:v>
                </c:pt>
                <c:pt idx="9">
                  <c:v>7</c:v>
                </c:pt>
                <c:pt idx="10">
                  <c:v>6</c:v>
                </c:pt>
                <c:pt idx="11">
                  <c:v>6</c:v>
                </c:pt>
                <c:pt idx="12">
                  <c:v>6</c:v>
                </c:pt>
                <c:pt idx="13">
                  <c:v>5</c:v>
                </c:pt>
                <c:pt idx="14">
                  <c:v>5</c:v>
                </c:pt>
                <c:pt idx="15">
                  <c:v>5</c:v>
                </c:pt>
              </c:numCache>
            </c:numRef>
          </c:val>
          <c:extLst>
            <c:ext xmlns:c16="http://schemas.microsoft.com/office/drawing/2014/chart" uri="{C3380CC4-5D6E-409C-BE32-E72D297353CC}">
              <c16:uniqueId val="{00000000-510D-6D49-A29E-2812FFF740AC}"/>
            </c:ext>
          </c:extLst>
        </c:ser>
        <c:dLbls>
          <c:dLblPos val="outEnd"/>
          <c:showLegendKey val="0"/>
          <c:showVal val="1"/>
          <c:showCatName val="0"/>
          <c:showSerName val="0"/>
          <c:showPercent val="0"/>
          <c:showBubbleSize val="0"/>
        </c:dLbls>
        <c:gapWidth val="219"/>
        <c:overlap val="-27"/>
        <c:axId val="1853578672"/>
        <c:axId val="1887520592"/>
      </c:barChart>
      <c:catAx>
        <c:axId val="185357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520592"/>
        <c:crosses val="autoZero"/>
        <c:auto val="1"/>
        <c:lblAlgn val="ctr"/>
        <c:lblOffset val="100"/>
        <c:noMultiLvlLbl val="0"/>
      </c:catAx>
      <c:valAx>
        <c:axId val="188752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578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como primer autor,</a:t>
            </a:r>
            <a:r>
              <a:rPr lang="en-US" baseline="0"/>
              <a:t> </a:t>
            </a:r>
            <a:r>
              <a:rPr lang="en-US"/>
              <a:t>con filiación de la UNL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'Primer-autor'!$C$4:$C$5</c:f>
              <c:strCache>
                <c:ptCount val="2"/>
                <c:pt idx="0">
                  <c:v>Si</c:v>
                </c:pt>
                <c:pt idx="1">
                  <c:v>No</c:v>
                </c:pt>
              </c:strCache>
            </c:strRef>
          </c:cat>
          <c:val>
            <c:numRef>
              <c:f>'Primer-autor'!$D$4:$D$5</c:f>
              <c:numCache>
                <c:formatCode>General</c:formatCode>
                <c:ptCount val="2"/>
                <c:pt idx="0">
                  <c:v>93</c:v>
                </c:pt>
                <c:pt idx="1">
                  <c:v>156</c:v>
                </c:pt>
              </c:numCache>
            </c:numRef>
          </c:val>
          <c:extLst>
            <c:ext xmlns:c16="http://schemas.microsoft.com/office/drawing/2014/chart" uri="{C3380CC4-5D6E-409C-BE32-E72D297353CC}">
              <c16:uniqueId val="{00000000-D9F8-4E42-911F-F4D522D688A9}"/>
            </c:ext>
          </c:extLst>
        </c:ser>
        <c:dLbls>
          <c:dLblPos val="inEnd"/>
          <c:showLegendKey val="0"/>
          <c:showVal val="1"/>
          <c:showCatName val="0"/>
          <c:showSerName val="0"/>
          <c:showPercent val="0"/>
          <c:showBubbleSize val="0"/>
        </c:dLbls>
        <c:gapWidth val="100"/>
        <c:overlap val="-24"/>
        <c:axId val="1930709984"/>
        <c:axId val="1930712304"/>
      </c:barChart>
      <c:catAx>
        <c:axId val="193070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12304"/>
        <c:crosses val="autoZero"/>
        <c:auto val="1"/>
        <c:lblAlgn val="ctr"/>
        <c:lblOffset val="100"/>
        <c:noMultiLvlLbl val="0"/>
      </c:catAx>
      <c:valAx>
        <c:axId val="193071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0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Publicaciones de la UNL indizadas en SCOPUS,</a:t>
            </a:r>
            <a:r>
              <a:rPr lang="en-US" baseline="0"/>
              <a:t> años 1994-2020 (06-10-2019)</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Anio!$C$6:$C$32</c:f>
              <c:numCache>
                <c:formatCode>General</c:formatCode>
                <c:ptCount val="2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numCache>
            </c:numRef>
          </c:cat>
          <c:val>
            <c:numRef>
              <c:f>Anio!$D$6:$D$32</c:f>
              <c:numCache>
                <c:formatCode>General</c:formatCode>
                <c:ptCount val="27"/>
                <c:pt idx="0">
                  <c:v>1</c:v>
                </c:pt>
                <c:pt idx="1">
                  <c:v>0</c:v>
                </c:pt>
                <c:pt idx="2">
                  <c:v>0</c:v>
                </c:pt>
                <c:pt idx="3">
                  <c:v>0</c:v>
                </c:pt>
                <c:pt idx="4">
                  <c:v>0</c:v>
                </c:pt>
                <c:pt idx="5">
                  <c:v>4</c:v>
                </c:pt>
                <c:pt idx="6">
                  <c:v>0</c:v>
                </c:pt>
                <c:pt idx="7">
                  <c:v>2</c:v>
                </c:pt>
                <c:pt idx="8">
                  <c:v>3</c:v>
                </c:pt>
                <c:pt idx="9">
                  <c:v>2</c:v>
                </c:pt>
                <c:pt idx="10">
                  <c:v>4</c:v>
                </c:pt>
                <c:pt idx="11">
                  <c:v>3</c:v>
                </c:pt>
                <c:pt idx="12">
                  <c:v>4</c:v>
                </c:pt>
                <c:pt idx="13">
                  <c:v>3</c:v>
                </c:pt>
                <c:pt idx="14">
                  <c:v>5</c:v>
                </c:pt>
                <c:pt idx="15">
                  <c:v>10</c:v>
                </c:pt>
                <c:pt idx="16">
                  <c:v>4</c:v>
                </c:pt>
                <c:pt idx="17">
                  <c:v>6</c:v>
                </c:pt>
                <c:pt idx="18">
                  <c:v>2</c:v>
                </c:pt>
                <c:pt idx="19">
                  <c:v>7</c:v>
                </c:pt>
                <c:pt idx="20">
                  <c:v>6</c:v>
                </c:pt>
                <c:pt idx="21">
                  <c:v>13</c:v>
                </c:pt>
                <c:pt idx="22">
                  <c:v>42</c:v>
                </c:pt>
                <c:pt idx="23">
                  <c:v>34</c:v>
                </c:pt>
                <c:pt idx="24">
                  <c:v>46</c:v>
                </c:pt>
                <c:pt idx="25">
                  <c:v>47</c:v>
                </c:pt>
                <c:pt idx="26">
                  <c:v>1</c:v>
                </c:pt>
              </c:numCache>
            </c:numRef>
          </c:val>
          <c:smooth val="0"/>
          <c:extLst>
            <c:ext xmlns:c16="http://schemas.microsoft.com/office/drawing/2014/chart" uri="{C3380CC4-5D6E-409C-BE32-E72D297353CC}">
              <c16:uniqueId val="{00000000-FE17-5A4E-96A9-522E473CBAC6}"/>
            </c:ext>
          </c:extLst>
        </c:ser>
        <c:dLbls>
          <c:dLblPos val="ctr"/>
          <c:showLegendKey val="0"/>
          <c:showVal val="1"/>
          <c:showCatName val="0"/>
          <c:showSerName val="0"/>
          <c:showPercent val="0"/>
          <c:showBubbleSize val="0"/>
        </c:dLbls>
        <c:smooth val="0"/>
        <c:axId val="1930757296"/>
        <c:axId val="1930760048"/>
      </c:lineChart>
      <c:catAx>
        <c:axId val="193075729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760048"/>
        <c:crosses val="autoZero"/>
        <c:auto val="1"/>
        <c:lblAlgn val="ctr"/>
        <c:lblOffset val="100"/>
        <c:noMultiLvlLbl val="0"/>
      </c:catAx>
      <c:valAx>
        <c:axId val="19307600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75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de acuerdo al</a:t>
            </a:r>
            <a:r>
              <a:rPr lang="en-US" baseline="0"/>
              <a:t> Quartil, con filiación de la UNL</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Quartil!$C$4:$C$8</c:f>
              <c:strCache>
                <c:ptCount val="5"/>
                <c:pt idx="0">
                  <c:v>Q1</c:v>
                </c:pt>
                <c:pt idx="1">
                  <c:v>Q2</c:v>
                </c:pt>
                <c:pt idx="2">
                  <c:v>Q3</c:v>
                </c:pt>
                <c:pt idx="3">
                  <c:v>Q4</c:v>
                </c:pt>
                <c:pt idx="4">
                  <c:v>NA</c:v>
                </c:pt>
              </c:strCache>
            </c:strRef>
          </c:cat>
          <c:val>
            <c:numRef>
              <c:f>Quartil!$D$4:$D$8</c:f>
              <c:numCache>
                <c:formatCode>General</c:formatCode>
                <c:ptCount val="5"/>
                <c:pt idx="0">
                  <c:v>84</c:v>
                </c:pt>
                <c:pt idx="1">
                  <c:v>41</c:v>
                </c:pt>
                <c:pt idx="2">
                  <c:v>48</c:v>
                </c:pt>
                <c:pt idx="3">
                  <c:v>23</c:v>
                </c:pt>
                <c:pt idx="4">
                  <c:v>53</c:v>
                </c:pt>
              </c:numCache>
            </c:numRef>
          </c:val>
          <c:extLst>
            <c:ext xmlns:c16="http://schemas.microsoft.com/office/drawing/2014/chart" uri="{C3380CC4-5D6E-409C-BE32-E72D297353CC}">
              <c16:uniqueId val="{00000000-82DE-B542-AA00-CF222E6A3CA1}"/>
            </c:ext>
          </c:extLst>
        </c:ser>
        <c:dLbls>
          <c:dLblPos val="inEnd"/>
          <c:showLegendKey val="0"/>
          <c:showVal val="1"/>
          <c:showCatName val="0"/>
          <c:showSerName val="0"/>
          <c:showPercent val="0"/>
          <c:showBubbleSize val="0"/>
        </c:dLbls>
        <c:gapWidth val="100"/>
        <c:overlap val="-24"/>
        <c:axId val="1931557504"/>
        <c:axId val="1931560256"/>
      </c:barChart>
      <c:catAx>
        <c:axId val="193155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60256"/>
        <c:crosses val="autoZero"/>
        <c:auto val="1"/>
        <c:lblAlgn val="ctr"/>
        <c:lblOffset val="100"/>
        <c:noMultiLvlLbl val="0"/>
      </c:catAx>
      <c:valAx>
        <c:axId val="193156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5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de acuerdo al tipo de publicación con la filiación de la UNL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'Tipo-Documento'!$C$4:$C$11</c:f>
              <c:strCache>
                <c:ptCount val="8"/>
                <c:pt idx="0">
                  <c:v>Article</c:v>
                </c:pt>
                <c:pt idx="1">
                  <c:v>Article in Press</c:v>
                </c:pt>
                <c:pt idx="2">
                  <c:v>Conference Paper</c:v>
                </c:pt>
                <c:pt idx="3">
                  <c:v>Short Survey</c:v>
                </c:pt>
                <c:pt idx="4">
                  <c:v>Review</c:v>
                </c:pt>
                <c:pt idx="5">
                  <c:v>Editorial</c:v>
                </c:pt>
                <c:pt idx="6">
                  <c:v>Book Chapter</c:v>
                </c:pt>
                <c:pt idx="7">
                  <c:v>Note</c:v>
                </c:pt>
              </c:strCache>
            </c:strRef>
          </c:cat>
          <c:val>
            <c:numRef>
              <c:f>'Tipo-Documento'!$D$4:$D$11</c:f>
              <c:numCache>
                <c:formatCode>General</c:formatCode>
                <c:ptCount val="8"/>
                <c:pt idx="0">
                  <c:v>176</c:v>
                </c:pt>
                <c:pt idx="1">
                  <c:v>5</c:v>
                </c:pt>
                <c:pt idx="2">
                  <c:v>49</c:v>
                </c:pt>
                <c:pt idx="3">
                  <c:v>1</c:v>
                </c:pt>
                <c:pt idx="4">
                  <c:v>11</c:v>
                </c:pt>
                <c:pt idx="5">
                  <c:v>1</c:v>
                </c:pt>
                <c:pt idx="6">
                  <c:v>5</c:v>
                </c:pt>
                <c:pt idx="7">
                  <c:v>1</c:v>
                </c:pt>
              </c:numCache>
            </c:numRef>
          </c:val>
          <c:extLst>
            <c:ext xmlns:c16="http://schemas.microsoft.com/office/drawing/2014/chart" uri="{C3380CC4-5D6E-409C-BE32-E72D297353CC}">
              <c16:uniqueId val="{00000000-12D0-F341-B890-77CBF22AFE68}"/>
            </c:ext>
          </c:extLst>
        </c:ser>
        <c:dLbls>
          <c:dLblPos val="inEnd"/>
          <c:showLegendKey val="0"/>
          <c:showVal val="1"/>
          <c:showCatName val="0"/>
          <c:showSerName val="0"/>
          <c:showPercent val="0"/>
          <c:showBubbleSize val="0"/>
        </c:dLbls>
        <c:gapWidth val="100"/>
        <c:overlap val="-24"/>
        <c:axId val="1930765424"/>
        <c:axId val="1930768176"/>
      </c:barChart>
      <c:catAx>
        <c:axId val="193076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68176"/>
        <c:crosses val="autoZero"/>
        <c:auto val="1"/>
        <c:lblAlgn val="ctr"/>
        <c:lblOffset val="100"/>
        <c:noMultiLvlLbl val="0"/>
      </c:catAx>
      <c:valAx>
        <c:axId val="193076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65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por cada Facultad de la UNL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Facultad!$C$4:$C$8</c:f>
              <c:strCache>
                <c:ptCount val="5"/>
                <c:pt idx="0">
                  <c:v>FARNR</c:v>
                </c:pt>
                <c:pt idx="1">
                  <c:v>FEIRNNR</c:v>
                </c:pt>
                <c:pt idx="2">
                  <c:v>FSH</c:v>
                </c:pt>
                <c:pt idx="3">
                  <c:v>FEAC</c:v>
                </c:pt>
                <c:pt idx="4">
                  <c:v>FJSA</c:v>
                </c:pt>
              </c:strCache>
            </c:strRef>
          </c:cat>
          <c:val>
            <c:numRef>
              <c:f>Facultad!$D$4:$D$8</c:f>
              <c:numCache>
                <c:formatCode>General</c:formatCode>
                <c:ptCount val="5"/>
                <c:pt idx="0">
                  <c:v>149</c:v>
                </c:pt>
                <c:pt idx="1">
                  <c:v>41</c:v>
                </c:pt>
                <c:pt idx="2">
                  <c:v>15</c:v>
                </c:pt>
                <c:pt idx="3">
                  <c:v>18</c:v>
                </c:pt>
                <c:pt idx="4">
                  <c:v>26</c:v>
                </c:pt>
              </c:numCache>
            </c:numRef>
          </c:val>
          <c:extLst>
            <c:ext xmlns:c16="http://schemas.microsoft.com/office/drawing/2014/chart" uri="{C3380CC4-5D6E-409C-BE32-E72D297353CC}">
              <c16:uniqueId val="{00000000-9B6A-3E40-9000-4932CE0F5CE3}"/>
            </c:ext>
          </c:extLst>
        </c:ser>
        <c:dLbls>
          <c:dLblPos val="inEnd"/>
          <c:showLegendKey val="0"/>
          <c:showVal val="1"/>
          <c:showCatName val="0"/>
          <c:showSerName val="0"/>
          <c:showPercent val="0"/>
          <c:showBubbleSize val="0"/>
        </c:dLbls>
        <c:gapWidth val="100"/>
        <c:overlap val="-24"/>
        <c:axId val="1930811296"/>
        <c:axId val="1930814048"/>
      </c:barChart>
      <c:catAx>
        <c:axId val="193081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814048"/>
        <c:crosses val="autoZero"/>
        <c:auto val="1"/>
        <c:lblAlgn val="ctr"/>
        <c:lblOffset val="100"/>
        <c:noMultiLvlLbl val="0"/>
      </c:catAx>
      <c:valAx>
        <c:axId val="193081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811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Publicaciones indizadas en Scopus de los años 1994-2019, porcentaje por cada Facultad de la UNL, universo</a:t>
            </a:r>
            <a:r>
              <a:rPr lang="en-US" baseline="0"/>
              <a:t> de </a:t>
            </a:r>
            <a:r>
              <a:rPr lang="en-US"/>
              <a:t>249 publicaciones </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CC1-2243-9FCA-C7B6933A9BA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ACC1-2243-9FCA-C7B6933A9BA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CC1-2243-9FCA-C7B6933A9BA4}"/>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ACC1-2243-9FCA-C7B6933A9BA4}"/>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CC1-2243-9FCA-C7B6933A9BA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ACC1-2243-9FCA-C7B6933A9BA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2-ACC1-2243-9FCA-C7B6933A9BA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ACC1-2243-9FCA-C7B6933A9BA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4-ACC1-2243-9FCA-C7B6933A9BA4}"/>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ACC1-2243-9FCA-C7B6933A9BA4}"/>
                </c:ext>
              </c:extLst>
            </c:dLbl>
            <c:spPr>
              <a:noFill/>
              <a:ln>
                <a:noFill/>
              </a:ln>
              <a:effectLst/>
            </c:sp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Facultad!$C$4:$C$8</c:f>
              <c:strCache>
                <c:ptCount val="5"/>
                <c:pt idx="0">
                  <c:v>FARNR</c:v>
                </c:pt>
                <c:pt idx="1">
                  <c:v>FEIRNNR</c:v>
                </c:pt>
                <c:pt idx="2">
                  <c:v>FSH</c:v>
                </c:pt>
                <c:pt idx="3">
                  <c:v>FEAC</c:v>
                </c:pt>
                <c:pt idx="4">
                  <c:v>FJSA</c:v>
                </c:pt>
              </c:strCache>
            </c:strRef>
          </c:cat>
          <c:val>
            <c:numRef>
              <c:f>Facultad!$D$4:$D$8</c:f>
              <c:numCache>
                <c:formatCode>General</c:formatCode>
                <c:ptCount val="5"/>
                <c:pt idx="0">
                  <c:v>149</c:v>
                </c:pt>
                <c:pt idx="1">
                  <c:v>41</c:v>
                </c:pt>
                <c:pt idx="2">
                  <c:v>15</c:v>
                </c:pt>
                <c:pt idx="3">
                  <c:v>18</c:v>
                </c:pt>
                <c:pt idx="4">
                  <c:v>26</c:v>
                </c:pt>
              </c:numCache>
            </c:numRef>
          </c:val>
          <c:extLst>
            <c:ext xmlns:c16="http://schemas.microsoft.com/office/drawing/2014/chart" uri="{C3380CC4-5D6E-409C-BE32-E72D297353CC}">
              <c16:uniqueId val="{00000000-ACC1-2243-9FCA-C7B6933A9BA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Publicaciones más citadas</a:t>
            </a:r>
            <a:r>
              <a:rPr lang="en-US" baseline="0"/>
              <a:t> de autores con filiación de la UNL</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Citas!$A$2:$A$11</c:f>
              <c:strCache>
                <c:ptCount val="10"/>
                <c:pt idx="0">
                  <c:v>Rainfall interception in a lower montane forest in Ecuador: Effects of canopy properties</c:v>
                </c:pt>
                <c:pt idx="1">
                  <c:v>Nutrient storage and turnover in organic layers under tropical montane rain forest in Ecuador</c:v>
                </c:pt>
                <c:pt idx="2">
                  <c:v>Change in water quality during the passage through a tropical montane rain forest in Ecuador</c:v>
                </c:pt>
                <c:pt idx="3">
                  <c:v>Tracing water paths through small catchments under a tropical montane rain forest in south Ecuador by an oxygen isotope approach</c:v>
                </c:pt>
                <c:pt idx="4">
                  <c:v>High-fat diet-induced deregulation of hippocampal insulin signaling and mitochondrial homeostasis deficiences contribute to Alzheimer disease pathology in rodents</c:v>
                </c:pt>
                <c:pt idx="5">
                  <c:v>Soil properties on a chronosequence of landslides in montane rain forest, Ecuador</c:v>
                </c:pt>
                <c:pt idx="6">
                  <c:v>Determinants for successful reforestation of abandoned pastures in the Andes: Soil conditions and vegetation cover</c:v>
                </c:pt>
                <c:pt idx="7">
                  <c:v>Soil properties and tree growth along an altitudinal transect in Ecuadorian tropical montane forest</c:v>
                </c:pt>
                <c:pt idx="8">
                  <c:v>Water budgets of three small catchments under montane forest in Ecuador: Experimental and modelling approach</c:v>
                </c:pt>
                <c:pt idx="9">
                  <c:v>Amazonian biomass burning-derived acid and nutrient deposition in the north Andean montane forest of Ecuador</c:v>
                </c:pt>
              </c:strCache>
            </c:strRef>
          </c:cat>
          <c:val>
            <c:numRef>
              <c:f>Citas!$B$2:$B$11</c:f>
              <c:numCache>
                <c:formatCode>General</c:formatCode>
                <c:ptCount val="10"/>
                <c:pt idx="0">
                  <c:v>112</c:v>
                </c:pt>
                <c:pt idx="1">
                  <c:v>90</c:v>
                </c:pt>
                <c:pt idx="2">
                  <c:v>69</c:v>
                </c:pt>
                <c:pt idx="3">
                  <c:v>64</c:v>
                </c:pt>
                <c:pt idx="4">
                  <c:v>54</c:v>
                </c:pt>
                <c:pt idx="5">
                  <c:v>53</c:v>
                </c:pt>
                <c:pt idx="6">
                  <c:v>52</c:v>
                </c:pt>
                <c:pt idx="7">
                  <c:v>50</c:v>
                </c:pt>
                <c:pt idx="8">
                  <c:v>48</c:v>
                </c:pt>
                <c:pt idx="9">
                  <c:v>45</c:v>
                </c:pt>
              </c:numCache>
            </c:numRef>
          </c:val>
          <c:extLst>
            <c:ext xmlns:c16="http://schemas.microsoft.com/office/drawing/2014/chart" uri="{C3380CC4-5D6E-409C-BE32-E72D297353CC}">
              <c16:uniqueId val="{00000000-352A-5347-828D-FC9C5F448E2F}"/>
            </c:ext>
          </c:extLst>
        </c:ser>
        <c:dLbls>
          <c:dLblPos val="inEnd"/>
          <c:showLegendKey val="0"/>
          <c:showVal val="1"/>
          <c:showCatName val="0"/>
          <c:showSerName val="0"/>
          <c:showPercent val="0"/>
          <c:showBubbleSize val="0"/>
        </c:dLbls>
        <c:gapWidth val="100"/>
        <c:overlap val="-24"/>
        <c:axId val="1931593136"/>
        <c:axId val="1931595888"/>
      </c:barChart>
      <c:catAx>
        <c:axId val="193159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95888"/>
        <c:crosses val="autoZero"/>
        <c:auto val="1"/>
        <c:lblAlgn val="ctr"/>
        <c:lblOffset val="100"/>
        <c:noMultiLvlLbl val="0"/>
      </c:catAx>
      <c:valAx>
        <c:axId val="193159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93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527050</xdr:colOff>
      <xdr:row>1</xdr:row>
      <xdr:rowOff>196850</xdr:rowOff>
    </xdr:from>
    <xdr:to>
      <xdr:col>11</xdr:col>
      <xdr:colOff>762000</xdr:colOff>
      <xdr:row>22</xdr:row>
      <xdr:rowOff>25400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704850</xdr:colOff>
      <xdr:row>10</xdr:row>
      <xdr:rowOff>19050</xdr:rowOff>
    </xdr:from>
    <xdr:to>
      <xdr:col>12</xdr:col>
      <xdr:colOff>323850</xdr:colOff>
      <xdr:row>23</xdr:row>
      <xdr:rowOff>120650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806450</xdr:colOff>
      <xdr:row>5</xdr:row>
      <xdr:rowOff>177800</xdr:rowOff>
    </xdr:from>
    <xdr:to>
      <xdr:col>11</xdr:col>
      <xdr:colOff>425450</xdr:colOff>
      <xdr:row>19</xdr:row>
      <xdr:rowOff>76200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666750</xdr:colOff>
      <xdr:row>3</xdr:row>
      <xdr:rowOff>171450</xdr:rowOff>
    </xdr:from>
    <xdr:to>
      <xdr:col>12</xdr:col>
      <xdr:colOff>285750</xdr:colOff>
      <xdr:row>17</xdr:row>
      <xdr:rowOff>69850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425450</xdr:colOff>
      <xdr:row>1</xdr:row>
      <xdr:rowOff>82550</xdr:rowOff>
    </xdr:from>
    <xdr:to>
      <xdr:col>12</xdr:col>
      <xdr:colOff>533400</xdr:colOff>
      <xdr:row>19</xdr:row>
      <xdr:rowOff>38100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768350</xdr:colOff>
      <xdr:row>12</xdr:row>
      <xdr:rowOff>146050</xdr:rowOff>
    </xdr:from>
    <xdr:to>
      <xdr:col>7</xdr:col>
      <xdr:colOff>387350</xdr:colOff>
      <xdr:row>26</xdr:row>
      <xdr:rowOff>44450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749300</xdr:colOff>
      <xdr:row>1</xdr:row>
      <xdr:rowOff>101600</xdr:rowOff>
    </xdr:from>
    <xdr:to>
      <xdr:col>16</xdr:col>
      <xdr:colOff>203200</xdr:colOff>
      <xdr:row>23</xdr:row>
      <xdr:rowOff>165100</xdr:rowOff>
    </xdr:to>
    <xdr:graphicFrame macro="">
      <xdr:nvGraphicFramePr>
        <xdr:cNvPr id="4" name="Chart 3">
          <a:extLst>
            <a:ext uri="{FF2B5EF4-FFF2-40B4-BE49-F238E27FC236}">
              <a16:creationId xmlns:a16="http://schemas.microsoft.com/office/drawing/2014/main" id="{BB2106B4-1B27-D744-8825-CC0D42676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527050</xdr:colOff>
      <xdr:row>2</xdr:row>
      <xdr:rowOff>82550</xdr:rowOff>
    </xdr:from>
    <xdr:to>
      <xdr:col>12</xdr:col>
      <xdr:colOff>787400</xdr:colOff>
      <xdr:row>22</xdr:row>
      <xdr:rowOff>88900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50"/>
  <sheetViews>
    <sheetView topLeftCell="A237" workbookViewId="0">
      <selection activeCell="S2" sqref="S2"/>
    </sheetView>
  </sheetViews>
  <sheetFormatPr baseColWidth="10" defaultRowHeight="16" x14ac:dyDescent="0.2"/>
  <cols>
    <col min="1" max="1" width="64.6640625" customWidth="1"/>
    <col min="2" max="2" width="38.83203125" customWidth="1"/>
    <col min="3" max="3" width="10.83203125" customWidth="1"/>
    <col min="4" max="4" width="67" customWidth="1"/>
    <col min="5" max="7" width="10.83203125" customWidth="1"/>
    <col min="8" max="8" width="45.6640625" customWidth="1"/>
    <col min="9" max="10" width="10.83203125" customWidth="1"/>
    <col min="11" max="11" width="15" customWidth="1"/>
    <col min="12" max="12" width="15.5" customWidth="1"/>
    <col min="13" max="13" width="12.1640625" customWidth="1"/>
  </cols>
  <sheetData>
    <row r="1" spans="1:19" x14ac:dyDescent="0.2">
      <c r="A1" s="8" t="s">
        <v>0</v>
      </c>
      <c r="B1" s="8" t="s">
        <v>1</v>
      </c>
      <c r="C1" s="8" t="s">
        <v>2</v>
      </c>
      <c r="D1" s="8" t="s">
        <v>3</v>
      </c>
      <c r="E1" s="8" t="s">
        <v>4</v>
      </c>
      <c r="F1" s="8" t="s">
        <v>5</v>
      </c>
      <c r="G1" s="8" t="s">
        <v>6</v>
      </c>
      <c r="H1" s="8" t="s">
        <v>7</v>
      </c>
      <c r="I1" s="8" t="s">
        <v>8</v>
      </c>
      <c r="J1" s="8" t="s">
        <v>9</v>
      </c>
      <c r="K1" s="8" t="s">
        <v>10</v>
      </c>
      <c r="L1" s="8" t="s">
        <v>11</v>
      </c>
      <c r="M1" s="8" t="s">
        <v>12</v>
      </c>
      <c r="N1" s="8" t="s">
        <v>892</v>
      </c>
      <c r="O1" s="8" t="s">
        <v>893</v>
      </c>
      <c r="P1" s="8" t="s">
        <v>894</v>
      </c>
      <c r="Q1" s="8" t="s">
        <v>895</v>
      </c>
      <c r="R1" s="8" t="s">
        <v>896</v>
      </c>
      <c r="S1" s="8" t="s">
        <v>1245</v>
      </c>
    </row>
    <row r="2" spans="1:19" x14ac:dyDescent="0.2">
      <c r="A2" t="s">
        <v>1404</v>
      </c>
      <c r="B2" t="s">
        <v>1405</v>
      </c>
      <c r="C2">
        <v>2020</v>
      </c>
      <c r="D2" t="s">
        <v>1024</v>
      </c>
      <c r="F2" t="s">
        <v>1406</v>
      </c>
      <c r="G2" t="s">
        <v>1407</v>
      </c>
      <c r="H2" t="s">
        <v>1408</v>
      </c>
      <c r="I2">
        <v>9596526</v>
      </c>
      <c r="K2" t="s">
        <v>17</v>
      </c>
      <c r="L2" t="s">
        <v>18</v>
      </c>
      <c r="N2" t="s">
        <v>897</v>
      </c>
      <c r="O2">
        <v>1.62</v>
      </c>
      <c r="P2">
        <v>150</v>
      </c>
      <c r="Q2" t="s">
        <v>903</v>
      </c>
      <c r="R2" t="s">
        <v>904</v>
      </c>
    </row>
    <row r="3" spans="1:19" x14ac:dyDescent="0.2">
      <c r="A3" t="s">
        <v>1409</v>
      </c>
      <c r="B3" t="s">
        <v>1410</v>
      </c>
      <c r="C3">
        <v>2019</v>
      </c>
      <c r="D3" t="s">
        <v>1411</v>
      </c>
      <c r="F3" t="s">
        <v>1412</v>
      </c>
      <c r="G3" t="s">
        <v>1413</v>
      </c>
      <c r="H3" t="s">
        <v>1414</v>
      </c>
      <c r="I3">
        <v>20452101</v>
      </c>
      <c r="K3" t="s">
        <v>17</v>
      </c>
      <c r="L3" t="s">
        <v>18</v>
      </c>
      <c r="N3" t="s">
        <v>898</v>
      </c>
      <c r="O3">
        <v>0.33</v>
      </c>
      <c r="P3">
        <v>9</v>
      </c>
      <c r="Q3" t="s">
        <v>903</v>
      </c>
      <c r="R3" t="s">
        <v>904</v>
      </c>
    </row>
    <row r="4" spans="1:19" x14ac:dyDescent="0.2">
      <c r="A4" t="s">
        <v>1304</v>
      </c>
      <c r="B4" t="s">
        <v>1305</v>
      </c>
      <c r="C4">
        <v>2019</v>
      </c>
      <c r="D4" t="s">
        <v>1306</v>
      </c>
      <c r="F4" t="s">
        <v>1307</v>
      </c>
      <c r="G4" t="s">
        <v>1308</v>
      </c>
      <c r="H4" t="s">
        <v>1309</v>
      </c>
      <c r="I4">
        <v>9441344</v>
      </c>
      <c r="K4" t="s">
        <v>17</v>
      </c>
      <c r="L4" t="s">
        <v>18</v>
      </c>
      <c r="N4" t="s">
        <v>897</v>
      </c>
      <c r="O4">
        <v>0.83</v>
      </c>
      <c r="P4">
        <v>82</v>
      </c>
      <c r="Q4" t="s">
        <v>903</v>
      </c>
      <c r="R4" t="s">
        <v>905</v>
      </c>
    </row>
    <row r="5" spans="1:19" x14ac:dyDescent="0.2">
      <c r="A5" t="s">
        <v>1415</v>
      </c>
      <c r="B5" t="s">
        <v>1416</v>
      </c>
      <c r="C5">
        <v>2019</v>
      </c>
      <c r="D5" t="s">
        <v>758</v>
      </c>
      <c r="F5" t="s">
        <v>1417</v>
      </c>
      <c r="G5" t="s">
        <v>1418</v>
      </c>
      <c r="H5" t="s">
        <v>1419</v>
      </c>
      <c r="I5">
        <v>3665232</v>
      </c>
      <c r="K5" t="s">
        <v>48</v>
      </c>
      <c r="L5" t="s">
        <v>18</v>
      </c>
      <c r="M5" t="s">
        <v>70</v>
      </c>
      <c r="N5" t="s">
        <v>899</v>
      </c>
      <c r="O5">
        <v>0.24</v>
      </c>
      <c r="P5">
        <v>12</v>
      </c>
      <c r="Q5" t="s">
        <v>901</v>
      </c>
      <c r="R5" t="s">
        <v>904</v>
      </c>
    </row>
    <row r="6" spans="1:19" x14ac:dyDescent="0.2">
      <c r="A6" t="s">
        <v>1420</v>
      </c>
      <c r="B6" t="s">
        <v>1421</v>
      </c>
      <c r="C6">
        <v>2019</v>
      </c>
      <c r="D6" t="s">
        <v>1422</v>
      </c>
      <c r="G6" t="s">
        <v>1423</v>
      </c>
      <c r="H6" t="s">
        <v>1424</v>
      </c>
      <c r="I6">
        <v>8642141</v>
      </c>
      <c r="K6" t="s">
        <v>48</v>
      </c>
      <c r="L6" t="s">
        <v>18</v>
      </c>
      <c r="N6" t="s">
        <v>899</v>
      </c>
      <c r="O6">
        <v>0.21</v>
      </c>
      <c r="P6">
        <v>11</v>
      </c>
      <c r="Q6" t="s">
        <v>906</v>
      </c>
      <c r="R6" t="s">
        <v>904</v>
      </c>
    </row>
    <row r="7" spans="1:19" x14ac:dyDescent="0.2">
      <c r="A7" t="s">
        <v>1425</v>
      </c>
      <c r="B7" t="s">
        <v>1426</v>
      </c>
      <c r="C7">
        <v>2019</v>
      </c>
      <c r="D7" t="s">
        <v>1427</v>
      </c>
      <c r="G7" t="s">
        <v>1428</v>
      </c>
      <c r="H7" t="s">
        <v>1429</v>
      </c>
      <c r="I7">
        <v>1386557</v>
      </c>
      <c r="K7" t="s">
        <v>48</v>
      </c>
      <c r="L7" t="s">
        <v>18</v>
      </c>
      <c r="N7" t="s">
        <v>900</v>
      </c>
      <c r="O7">
        <v>0.11</v>
      </c>
      <c r="P7">
        <v>7</v>
      </c>
      <c r="Q7" t="s">
        <v>907</v>
      </c>
      <c r="R7" t="s">
        <v>904</v>
      </c>
    </row>
    <row r="8" spans="1:19" x14ac:dyDescent="0.2">
      <c r="A8" t="s">
        <v>1430</v>
      </c>
      <c r="B8" t="s">
        <v>1177</v>
      </c>
      <c r="C8">
        <v>2019</v>
      </c>
      <c r="D8" t="s">
        <v>1178</v>
      </c>
      <c r="F8" t="s">
        <v>1179</v>
      </c>
      <c r="G8" t="s">
        <v>1180</v>
      </c>
      <c r="H8" t="s">
        <v>1431</v>
      </c>
      <c r="I8">
        <v>19994907</v>
      </c>
      <c r="K8" t="s">
        <v>17</v>
      </c>
      <c r="L8" t="s">
        <v>18</v>
      </c>
      <c r="M8" t="s">
        <v>70</v>
      </c>
      <c r="N8" t="s">
        <v>897</v>
      </c>
      <c r="O8">
        <v>0.73</v>
      </c>
      <c r="P8">
        <v>33</v>
      </c>
      <c r="Q8" t="s">
        <v>901</v>
      </c>
      <c r="R8" t="s">
        <v>904</v>
      </c>
    </row>
    <row r="9" spans="1:19" x14ac:dyDescent="0.2">
      <c r="A9" t="s">
        <v>1432</v>
      </c>
      <c r="B9" t="s">
        <v>1433</v>
      </c>
      <c r="C9">
        <v>2019</v>
      </c>
      <c r="D9" t="s">
        <v>45</v>
      </c>
      <c r="G9" t="s">
        <v>1434</v>
      </c>
      <c r="H9" t="s">
        <v>1435</v>
      </c>
      <c r="I9">
        <v>7981015</v>
      </c>
      <c r="K9" t="s">
        <v>48</v>
      </c>
      <c r="L9" t="s">
        <v>18</v>
      </c>
      <c r="N9" t="s">
        <v>899</v>
      </c>
      <c r="O9">
        <v>0.16</v>
      </c>
      <c r="P9">
        <v>12</v>
      </c>
      <c r="Q9" t="s">
        <v>907</v>
      </c>
      <c r="R9" t="s">
        <v>905</v>
      </c>
    </row>
    <row r="10" spans="1:19" x14ac:dyDescent="0.2">
      <c r="A10" t="s">
        <v>1436</v>
      </c>
      <c r="B10" t="s">
        <v>1437</v>
      </c>
      <c r="C10">
        <v>2019</v>
      </c>
      <c r="D10" t="s">
        <v>1438</v>
      </c>
      <c r="F10" t="s">
        <v>1439</v>
      </c>
      <c r="G10" t="s">
        <v>1440</v>
      </c>
      <c r="H10" t="s">
        <v>1441</v>
      </c>
      <c r="I10">
        <v>18037399</v>
      </c>
      <c r="K10" t="s">
        <v>48</v>
      </c>
      <c r="L10" t="s">
        <v>18</v>
      </c>
      <c r="N10" t="s">
        <v>908</v>
      </c>
      <c r="O10" t="s">
        <v>908</v>
      </c>
      <c r="P10" t="s">
        <v>908</v>
      </c>
      <c r="Q10" t="s">
        <v>907</v>
      </c>
      <c r="R10" t="s">
        <v>905</v>
      </c>
    </row>
    <row r="11" spans="1:19" x14ac:dyDescent="0.2">
      <c r="A11" t="s">
        <v>1442</v>
      </c>
      <c r="B11" t="s">
        <v>1443</v>
      </c>
      <c r="C11">
        <v>2019</v>
      </c>
      <c r="D11" t="s">
        <v>45</v>
      </c>
      <c r="G11" t="s">
        <v>1444</v>
      </c>
      <c r="H11" t="s">
        <v>1445</v>
      </c>
      <c r="I11">
        <v>7981015</v>
      </c>
      <c r="K11" t="s">
        <v>48</v>
      </c>
      <c r="L11" t="s">
        <v>18</v>
      </c>
      <c r="N11" t="s">
        <v>899</v>
      </c>
      <c r="O11">
        <v>0.16</v>
      </c>
      <c r="P11">
        <v>12</v>
      </c>
      <c r="Q11" t="s">
        <v>903</v>
      </c>
      <c r="R11" t="s">
        <v>904</v>
      </c>
    </row>
    <row r="12" spans="1:19" x14ac:dyDescent="0.2">
      <c r="A12" t="s">
        <v>1347</v>
      </c>
      <c r="B12" t="s">
        <v>1348</v>
      </c>
      <c r="C12">
        <v>2019</v>
      </c>
      <c r="D12" t="s">
        <v>1349</v>
      </c>
      <c r="F12" t="s">
        <v>1350</v>
      </c>
      <c r="G12" t="s">
        <v>1351</v>
      </c>
      <c r="H12" t="s">
        <v>1352</v>
      </c>
      <c r="I12">
        <v>20452322</v>
      </c>
      <c r="K12" t="s">
        <v>17</v>
      </c>
      <c r="L12" t="s">
        <v>18</v>
      </c>
      <c r="M12" t="s">
        <v>70</v>
      </c>
      <c r="N12" t="s">
        <v>897</v>
      </c>
      <c r="O12">
        <v>1.41</v>
      </c>
      <c r="P12">
        <v>149</v>
      </c>
      <c r="Q12" t="s">
        <v>901</v>
      </c>
      <c r="R12" t="s">
        <v>904</v>
      </c>
    </row>
    <row r="13" spans="1:19" x14ac:dyDescent="0.2">
      <c r="A13" t="s">
        <v>1353</v>
      </c>
      <c r="B13" t="s">
        <v>1354</v>
      </c>
      <c r="C13">
        <v>2019</v>
      </c>
      <c r="D13" t="s">
        <v>1355</v>
      </c>
      <c r="F13" t="s">
        <v>1356</v>
      </c>
      <c r="G13" t="s">
        <v>1357</v>
      </c>
      <c r="H13" t="s">
        <v>1358</v>
      </c>
      <c r="I13">
        <v>3778401</v>
      </c>
      <c r="K13" t="s">
        <v>17</v>
      </c>
      <c r="L13" t="s">
        <v>18</v>
      </c>
      <c r="N13" t="s">
        <v>897</v>
      </c>
      <c r="O13">
        <v>1.1200000000000001</v>
      </c>
      <c r="P13">
        <v>102</v>
      </c>
      <c r="Q13" t="s">
        <v>901</v>
      </c>
      <c r="R13" t="s">
        <v>904</v>
      </c>
    </row>
    <row r="14" spans="1:19" x14ac:dyDescent="0.2">
      <c r="A14" t="s">
        <v>1359</v>
      </c>
      <c r="B14" t="s">
        <v>1360</v>
      </c>
      <c r="C14">
        <v>2019</v>
      </c>
      <c r="D14" t="s">
        <v>329</v>
      </c>
      <c r="F14" t="s">
        <v>1361</v>
      </c>
      <c r="G14" t="s">
        <v>1362</v>
      </c>
      <c r="H14" t="s">
        <v>1363</v>
      </c>
      <c r="I14">
        <v>21660727</v>
      </c>
      <c r="J14">
        <v>9789899843493</v>
      </c>
      <c r="K14" t="s">
        <v>48</v>
      </c>
      <c r="L14" t="s">
        <v>61</v>
      </c>
      <c r="N14" t="s">
        <v>908</v>
      </c>
      <c r="O14">
        <v>0.2</v>
      </c>
      <c r="P14">
        <v>12</v>
      </c>
      <c r="Q14" t="s">
        <v>907</v>
      </c>
      <c r="R14" t="s">
        <v>904</v>
      </c>
    </row>
    <row r="15" spans="1:19" x14ac:dyDescent="0.2">
      <c r="A15" t="s">
        <v>1364</v>
      </c>
      <c r="B15" t="s">
        <v>1365</v>
      </c>
      <c r="C15">
        <v>2019</v>
      </c>
      <c r="D15" t="s">
        <v>329</v>
      </c>
      <c r="F15" t="s">
        <v>1366</v>
      </c>
      <c r="G15" t="s">
        <v>1367</v>
      </c>
      <c r="H15" t="s">
        <v>1368</v>
      </c>
      <c r="I15">
        <v>21660727</v>
      </c>
      <c r="J15">
        <v>9789899843493</v>
      </c>
      <c r="K15" t="s">
        <v>48</v>
      </c>
      <c r="L15" t="s">
        <v>61</v>
      </c>
      <c r="N15" t="s">
        <v>908</v>
      </c>
      <c r="O15">
        <v>0.2</v>
      </c>
      <c r="P15">
        <v>12</v>
      </c>
      <c r="Q15" t="s">
        <v>902</v>
      </c>
      <c r="R15" t="s">
        <v>905</v>
      </c>
    </row>
    <row r="16" spans="1:19" x14ac:dyDescent="0.2">
      <c r="A16" t="s">
        <v>1369</v>
      </c>
      <c r="B16" t="s">
        <v>1370</v>
      </c>
      <c r="C16">
        <v>2019</v>
      </c>
      <c r="D16" t="s">
        <v>329</v>
      </c>
      <c r="F16" t="s">
        <v>1371</v>
      </c>
      <c r="G16" t="s">
        <v>1372</v>
      </c>
      <c r="H16" t="s">
        <v>1373</v>
      </c>
      <c r="I16">
        <v>21660727</v>
      </c>
      <c r="J16">
        <v>9789899843493</v>
      </c>
      <c r="K16" t="s">
        <v>48</v>
      </c>
      <c r="L16" t="s">
        <v>61</v>
      </c>
      <c r="N16" t="s">
        <v>908</v>
      </c>
      <c r="O16">
        <v>0.2</v>
      </c>
      <c r="P16">
        <v>12</v>
      </c>
      <c r="Q16" t="s">
        <v>902</v>
      </c>
      <c r="R16" t="s">
        <v>905</v>
      </c>
    </row>
    <row r="17" spans="1:20" x14ac:dyDescent="0.2">
      <c r="A17" t="s">
        <v>1374</v>
      </c>
      <c r="B17" t="s">
        <v>1375</v>
      </c>
      <c r="C17">
        <v>2019</v>
      </c>
      <c r="D17" t="s">
        <v>329</v>
      </c>
      <c r="F17" t="s">
        <v>1376</v>
      </c>
      <c r="G17" t="s">
        <v>1377</v>
      </c>
      <c r="H17" t="s">
        <v>1378</v>
      </c>
      <c r="I17">
        <v>21660727</v>
      </c>
      <c r="J17">
        <v>9789899843493</v>
      </c>
      <c r="K17" t="s">
        <v>48</v>
      </c>
      <c r="L17" t="s">
        <v>61</v>
      </c>
      <c r="N17" t="s">
        <v>908</v>
      </c>
      <c r="O17">
        <v>0.2</v>
      </c>
      <c r="P17">
        <v>12</v>
      </c>
      <c r="Q17" t="s">
        <v>907</v>
      </c>
      <c r="R17" t="s">
        <v>904</v>
      </c>
    </row>
    <row r="18" spans="1:20" x14ac:dyDescent="0.2">
      <c r="A18" t="s">
        <v>1379</v>
      </c>
      <c r="B18" t="s">
        <v>1380</v>
      </c>
      <c r="C18">
        <v>2019</v>
      </c>
      <c r="D18" t="s">
        <v>329</v>
      </c>
      <c r="F18" t="s">
        <v>1381</v>
      </c>
      <c r="G18" t="s">
        <v>1382</v>
      </c>
      <c r="H18" t="s">
        <v>1383</v>
      </c>
      <c r="I18">
        <v>21660727</v>
      </c>
      <c r="J18">
        <v>9789899843493</v>
      </c>
      <c r="K18" t="s">
        <v>48</v>
      </c>
      <c r="L18" t="s">
        <v>61</v>
      </c>
      <c r="N18" t="s">
        <v>908</v>
      </c>
      <c r="O18">
        <v>0.2</v>
      </c>
      <c r="P18">
        <v>12</v>
      </c>
      <c r="Q18" t="s">
        <v>902</v>
      </c>
      <c r="R18" t="s">
        <v>904</v>
      </c>
    </row>
    <row r="19" spans="1:20" x14ac:dyDescent="0.2">
      <c r="A19" t="s">
        <v>1384</v>
      </c>
      <c r="B19" t="s">
        <v>1385</v>
      </c>
      <c r="C19">
        <v>2019</v>
      </c>
      <c r="D19" t="s">
        <v>1236</v>
      </c>
      <c r="G19" t="s">
        <v>1386</v>
      </c>
      <c r="H19" t="s">
        <v>1387</v>
      </c>
      <c r="I19">
        <v>16469895</v>
      </c>
      <c r="K19" t="s">
        <v>48</v>
      </c>
      <c r="L19" t="s">
        <v>18</v>
      </c>
      <c r="N19" t="s">
        <v>899</v>
      </c>
      <c r="O19">
        <v>0.22</v>
      </c>
      <c r="P19">
        <v>13</v>
      </c>
      <c r="Q19" t="s">
        <v>903</v>
      </c>
      <c r="R19" t="s">
        <v>905</v>
      </c>
    </row>
    <row r="20" spans="1:20" x14ac:dyDescent="0.2">
      <c r="A20" t="s">
        <v>1388</v>
      </c>
      <c r="B20" t="s">
        <v>1389</v>
      </c>
      <c r="C20">
        <v>2019</v>
      </c>
      <c r="D20" t="s">
        <v>1236</v>
      </c>
      <c r="G20" t="s">
        <v>1390</v>
      </c>
      <c r="H20" t="s">
        <v>1391</v>
      </c>
      <c r="I20">
        <v>16469895</v>
      </c>
      <c r="K20" t="s">
        <v>48</v>
      </c>
      <c r="L20" t="s">
        <v>18</v>
      </c>
      <c r="N20" t="s">
        <v>899</v>
      </c>
      <c r="O20">
        <v>0.22</v>
      </c>
      <c r="P20">
        <v>13</v>
      </c>
      <c r="Q20" t="s">
        <v>902</v>
      </c>
      <c r="R20" t="s">
        <v>905</v>
      </c>
    </row>
    <row r="21" spans="1:20" x14ac:dyDescent="0.2">
      <c r="A21" t="s">
        <v>1392</v>
      </c>
      <c r="B21" t="s">
        <v>1393</v>
      </c>
      <c r="C21">
        <v>2019</v>
      </c>
      <c r="D21" t="s">
        <v>1236</v>
      </c>
      <c r="G21" t="s">
        <v>1394</v>
      </c>
      <c r="H21" t="s">
        <v>1395</v>
      </c>
      <c r="I21">
        <v>16469895</v>
      </c>
      <c r="K21" t="s">
        <v>48</v>
      </c>
      <c r="L21" t="s">
        <v>18</v>
      </c>
      <c r="N21" t="s">
        <v>899</v>
      </c>
      <c r="O21">
        <v>0.22</v>
      </c>
      <c r="P21">
        <v>13</v>
      </c>
      <c r="Q21" t="s">
        <v>903</v>
      </c>
      <c r="R21" t="s">
        <v>905</v>
      </c>
    </row>
    <row r="22" spans="1:20" x14ac:dyDescent="0.2">
      <c r="A22" t="s">
        <v>1396</v>
      </c>
      <c r="B22" t="s">
        <v>1397</v>
      </c>
      <c r="C22">
        <v>2019</v>
      </c>
      <c r="D22" t="s">
        <v>1236</v>
      </c>
      <c r="G22" t="s">
        <v>1398</v>
      </c>
      <c r="H22" t="s">
        <v>1399</v>
      </c>
      <c r="I22">
        <v>16469895</v>
      </c>
      <c r="K22" t="s">
        <v>48</v>
      </c>
      <c r="L22" t="s">
        <v>18</v>
      </c>
      <c r="N22" t="s">
        <v>899</v>
      </c>
      <c r="O22">
        <v>0.22</v>
      </c>
      <c r="P22">
        <v>13</v>
      </c>
      <c r="Q22" t="s">
        <v>902</v>
      </c>
      <c r="R22" t="s">
        <v>905</v>
      </c>
    </row>
    <row r="23" spans="1:20" x14ac:dyDescent="0.2">
      <c r="A23" t="s">
        <v>1400</v>
      </c>
      <c r="B23" t="s">
        <v>1401</v>
      </c>
      <c r="C23">
        <v>2019</v>
      </c>
      <c r="D23" t="s">
        <v>1236</v>
      </c>
      <c r="G23" t="s">
        <v>1402</v>
      </c>
      <c r="H23" t="s">
        <v>1403</v>
      </c>
      <c r="I23">
        <v>16469895</v>
      </c>
      <c r="K23" t="s">
        <v>48</v>
      </c>
      <c r="L23" t="s">
        <v>18</v>
      </c>
      <c r="N23" t="s">
        <v>899</v>
      </c>
      <c r="O23">
        <v>0.22</v>
      </c>
      <c r="P23">
        <v>13</v>
      </c>
      <c r="Q23" t="s">
        <v>902</v>
      </c>
      <c r="R23" t="s">
        <v>905</v>
      </c>
    </row>
    <row r="24" spans="1:20" x14ac:dyDescent="0.2">
      <c r="A24" t="s">
        <v>1315</v>
      </c>
      <c r="B24" t="s">
        <v>1316</v>
      </c>
      <c r="C24">
        <v>2019</v>
      </c>
      <c r="D24" t="s">
        <v>1317</v>
      </c>
      <c r="F24" t="s">
        <v>1318</v>
      </c>
      <c r="G24" t="s">
        <v>1319</v>
      </c>
      <c r="H24" t="s">
        <v>1320</v>
      </c>
      <c r="I24" t="s">
        <v>1321</v>
      </c>
      <c r="K24" t="s">
        <v>17</v>
      </c>
      <c r="L24" t="s">
        <v>18</v>
      </c>
      <c r="M24" t="s">
        <v>70</v>
      </c>
      <c r="N24" s="10" t="s">
        <v>897</v>
      </c>
      <c r="O24" s="10">
        <v>1.04</v>
      </c>
      <c r="P24" s="10">
        <v>22</v>
      </c>
      <c r="Q24" s="10" t="s">
        <v>903</v>
      </c>
      <c r="R24" s="10" t="s">
        <v>905</v>
      </c>
      <c r="S24" s="10"/>
      <c r="T24" s="10"/>
    </row>
    <row r="25" spans="1:20" x14ac:dyDescent="0.2">
      <c r="A25" t="s">
        <v>1322</v>
      </c>
      <c r="B25" t="s">
        <v>1323</v>
      </c>
      <c r="C25">
        <v>2019</v>
      </c>
      <c r="D25" t="s">
        <v>211</v>
      </c>
      <c r="F25" t="s">
        <v>1324</v>
      </c>
      <c r="G25" t="s">
        <v>1325</v>
      </c>
      <c r="H25" t="s">
        <v>1326</v>
      </c>
      <c r="I25">
        <v>18711413</v>
      </c>
      <c r="K25" t="s">
        <v>17</v>
      </c>
      <c r="L25" t="s">
        <v>18</v>
      </c>
      <c r="N25" s="10" t="s">
        <v>897</v>
      </c>
      <c r="O25" s="10">
        <v>0.67</v>
      </c>
      <c r="P25" s="10">
        <v>99</v>
      </c>
      <c r="Q25" s="10" t="s">
        <v>901</v>
      </c>
      <c r="R25" s="10" t="s">
        <v>904</v>
      </c>
      <c r="S25" s="8"/>
    </row>
    <row r="26" spans="1:20" x14ac:dyDescent="0.2">
      <c r="A26" t="s">
        <v>1327</v>
      </c>
      <c r="B26" t="s">
        <v>1328</v>
      </c>
      <c r="C26">
        <v>2019</v>
      </c>
      <c r="D26" t="s">
        <v>1329</v>
      </c>
      <c r="G26" t="s">
        <v>1330</v>
      </c>
      <c r="H26" t="s">
        <v>1331</v>
      </c>
      <c r="I26">
        <v>3787818</v>
      </c>
      <c r="K26" t="s">
        <v>48</v>
      </c>
      <c r="L26" t="s">
        <v>18</v>
      </c>
      <c r="N26" s="10" t="s">
        <v>900</v>
      </c>
      <c r="O26" s="10">
        <v>0.13</v>
      </c>
      <c r="P26" s="10">
        <v>6</v>
      </c>
      <c r="Q26" s="10" t="s">
        <v>901</v>
      </c>
      <c r="R26" s="10" t="s">
        <v>905</v>
      </c>
      <c r="S26" s="8"/>
    </row>
    <row r="27" spans="1:20" x14ac:dyDescent="0.2">
      <c r="A27" t="s">
        <v>1332</v>
      </c>
      <c r="B27" t="s">
        <v>1333</v>
      </c>
      <c r="C27">
        <v>2019</v>
      </c>
      <c r="D27" t="s">
        <v>1044</v>
      </c>
      <c r="F27" t="s">
        <v>1334</v>
      </c>
      <c r="G27" t="s">
        <v>1335</v>
      </c>
      <c r="H27" t="s">
        <v>1336</v>
      </c>
      <c r="I27">
        <v>3029743</v>
      </c>
      <c r="J27">
        <v>9783030243043</v>
      </c>
      <c r="K27" t="s">
        <v>17</v>
      </c>
      <c r="L27" t="s">
        <v>61</v>
      </c>
      <c r="N27" s="10" t="s">
        <v>898</v>
      </c>
      <c r="O27" s="10">
        <v>0.28000000000000003</v>
      </c>
      <c r="P27" s="10">
        <v>324</v>
      </c>
      <c r="Q27" s="10" t="s">
        <v>903</v>
      </c>
      <c r="R27" s="10" t="s">
        <v>904</v>
      </c>
      <c r="S27" s="8"/>
    </row>
    <row r="28" spans="1:20" x14ac:dyDescent="0.2">
      <c r="A28" t="s">
        <v>1337</v>
      </c>
      <c r="B28" t="s">
        <v>1338</v>
      </c>
      <c r="C28">
        <v>2019</v>
      </c>
      <c r="D28" t="s">
        <v>205</v>
      </c>
      <c r="F28" t="s">
        <v>1339</v>
      </c>
      <c r="G28" t="s">
        <v>1340</v>
      </c>
      <c r="H28" t="s">
        <v>1341</v>
      </c>
      <c r="I28">
        <v>10612971</v>
      </c>
      <c r="K28" t="s">
        <v>17</v>
      </c>
      <c r="L28" t="s">
        <v>147</v>
      </c>
      <c r="N28" s="10" t="s">
        <v>897</v>
      </c>
      <c r="O28" s="10">
        <v>1.18</v>
      </c>
      <c r="P28" s="10">
        <v>90</v>
      </c>
      <c r="Q28" s="10" t="s">
        <v>901</v>
      </c>
      <c r="R28" s="10" t="s">
        <v>905</v>
      </c>
      <c r="S28" s="8"/>
    </row>
    <row r="29" spans="1:20" x14ac:dyDescent="0.2">
      <c r="A29" t="s">
        <v>1342</v>
      </c>
      <c r="B29" t="s">
        <v>1343</v>
      </c>
      <c r="C29">
        <v>2019</v>
      </c>
      <c r="D29" t="s">
        <v>481</v>
      </c>
      <c r="F29" t="s">
        <v>1344</v>
      </c>
      <c r="G29" t="s">
        <v>1345</v>
      </c>
      <c r="H29" t="s">
        <v>1346</v>
      </c>
      <c r="I29">
        <v>13132989</v>
      </c>
      <c r="K29" t="s">
        <v>17</v>
      </c>
      <c r="L29" t="s">
        <v>18</v>
      </c>
      <c r="M29" t="s">
        <v>70</v>
      </c>
      <c r="N29" s="10" t="s">
        <v>898</v>
      </c>
      <c r="O29" s="10">
        <v>0.63</v>
      </c>
      <c r="P29" s="10">
        <v>35</v>
      </c>
      <c r="Q29" s="10" t="s">
        <v>901</v>
      </c>
      <c r="R29" s="10" t="s">
        <v>904</v>
      </c>
      <c r="S29" s="8"/>
    </row>
    <row r="30" spans="1:20" x14ac:dyDescent="0.2">
      <c r="A30" t="s">
        <v>1257</v>
      </c>
      <c r="B30" t="s">
        <v>1258</v>
      </c>
      <c r="C30">
        <v>2019</v>
      </c>
      <c r="D30" t="s">
        <v>1024</v>
      </c>
      <c r="E30">
        <v>3</v>
      </c>
      <c r="F30" t="s">
        <v>1259</v>
      </c>
      <c r="G30" t="s">
        <v>1260</v>
      </c>
      <c r="H30" t="s">
        <v>1261</v>
      </c>
      <c r="I30">
        <v>9596526</v>
      </c>
      <c r="K30" t="s">
        <v>17</v>
      </c>
      <c r="L30" t="s">
        <v>18</v>
      </c>
      <c r="N30" t="s">
        <v>897</v>
      </c>
      <c r="O30">
        <v>1.62</v>
      </c>
      <c r="P30">
        <v>150</v>
      </c>
      <c r="Q30" t="s">
        <v>903</v>
      </c>
      <c r="R30" t="s">
        <v>904</v>
      </c>
    </row>
    <row r="31" spans="1:20" x14ac:dyDescent="0.2">
      <c r="A31" t="s">
        <v>1262</v>
      </c>
      <c r="B31" t="s">
        <v>1263</v>
      </c>
      <c r="C31">
        <v>2019</v>
      </c>
      <c r="D31" t="s">
        <v>1264</v>
      </c>
      <c r="F31" t="s">
        <v>1265</v>
      </c>
      <c r="G31" t="s">
        <v>1266</v>
      </c>
      <c r="H31" t="s">
        <v>1267</v>
      </c>
      <c r="I31">
        <v>9218009</v>
      </c>
      <c r="K31" t="s">
        <v>17</v>
      </c>
      <c r="L31" t="s">
        <v>147</v>
      </c>
      <c r="N31" t="s">
        <v>897</v>
      </c>
      <c r="O31">
        <v>1.77</v>
      </c>
      <c r="P31">
        <v>174</v>
      </c>
      <c r="Q31" t="s">
        <v>903</v>
      </c>
      <c r="R31" t="s">
        <v>905</v>
      </c>
    </row>
    <row r="32" spans="1:20" x14ac:dyDescent="0.2">
      <c r="A32" t="s">
        <v>1268</v>
      </c>
      <c r="B32" t="s">
        <v>1269</v>
      </c>
      <c r="C32">
        <v>2019</v>
      </c>
      <c r="D32" t="s">
        <v>1270</v>
      </c>
      <c r="F32" t="s">
        <v>1271</v>
      </c>
      <c r="G32" t="s">
        <v>1272</v>
      </c>
      <c r="H32" t="s">
        <v>1273</v>
      </c>
      <c r="I32">
        <v>344257</v>
      </c>
      <c r="K32" t="s">
        <v>17</v>
      </c>
      <c r="L32" t="s">
        <v>18</v>
      </c>
      <c r="N32" t="s">
        <v>897</v>
      </c>
      <c r="O32">
        <v>3.21</v>
      </c>
      <c r="P32">
        <v>238</v>
      </c>
      <c r="Q32" t="s">
        <v>901</v>
      </c>
      <c r="R32" t="s">
        <v>904</v>
      </c>
    </row>
    <row r="33" spans="1:19" x14ac:dyDescent="0.2">
      <c r="A33" t="s">
        <v>1274</v>
      </c>
      <c r="B33" t="s">
        <v>1275</v>
      </c>
      <c r="C33">
        <v>2019</v>
      </c>
      <c r="D33" t="s">
        <v>1276</v>
      </c>
      <c r="F33" t="s">
        <v>1277</v>
      </c>
      <c r="G33" t="s">
        <v>1278</v>
      </c>
      <c r="H33" t="s">
        <v>1279</v>
      </c>
      <c r="J33">
        <v>9781538680971</v>
      </c>
      <c r="K33" t="s">
        <v>17</v>
      </c>
      <c r="L33" t="s">
        <v>61</v>
      </c>
      <c r="N33" t="s">
        <v>908</v>
      </c>
      <c r="O33" t="s">
        <v>908</v>
      </c>
      <c r="P33" t="s">
        <v>908</v>
      </c>
      <c r="Q33" t="s">
        <v>907</v>
      </c>
      <c r="R33" t="s">
        <v>904</v>
      </c>
    </row>
    <row r="34" spans="1:19" x14ac:dyDescent="0.2">
      <c r="A34" t="s">
        <v>1280</v>
      </c>
      <c r="B34" t="s">
        <v>1281</v>
      </c>
      <c r="C34">
        <v>2019</v>
      </c>
      <c r="D34" t="s">
        <v>1282</v>
      </c>
      <c r="F34" t="s">
        <v>1283</v>
      </c>
      <c r="G34" t="s">
        <v>1284</v>
      </c>
      <c r="H34" t="s">
        <v>1285</v>
      </c>
      <c r="I34" t="s">
        <v>1286</v>
      </c>
      <c r="K34" t="s">
        <v>17</v>
      </c>
      <c r="L34" t="s">
        <v>18</v>
      </c>
      <c r="M34" t="s">
        <v>70</v>
      </c>
      <c r="N34" t="s">
        <v>897</v>
      </c>
      <c r="O34">
        <v>1.69</v>
      </c>
      <c r="P34">
        <v>83</v>
      </c>
      <c r="Q34" t="s">
        <v>901</v>
      </c>
      <c r="R34" t="s">
        <v>904</v>
      </c>
    </row>
    <row r="35" spans="1:19" x14ac:dyDescent="0.2">
      <c r="A35" t="s">
        <v>1287</v>
      </c>
      <c r="B35" t="s">
        <v>1288</v>
      </c>
      <c r="C35">
        <v>2019</v>
      </c>
      <c r="D35" t="s">
        <v>1289</v>
      </c>
      <c r="E35">
        <v>1</v>
      </c>
      <c r="F35" t="s">
        <v>1290</v>
      </c>
      <c r="G35" t="s">
        <v>1291</v>
      </c>
      <c r="H35" t="s">
        <v>1292</v>
      </c>
      <c r="I35">
        <v>20738994</v>
      </c>
      <c r="K35" t="s">
        <v>17</v>
      </c>
      <c r="L35" t="s">
        <v>18</v>
      </c>
      <c r="M35" t="s">
        <v>70</v>
      </c>
      <c r="N35" t="s">
        <v>898</v>
      </c>
      <c r="O35">
        <v>0.28999999999999998</v>
      </c>
      <c r="P35">
        <v>24</v>
      </c>
      <c r="Q35" t="s">
        <v>903</v>
      </c>
      <c r="R35" t="s">
        <v>905</v>
      </c>
    </row>
    <row r="36" spans="1:19" x14ac:dyDescent="0.2">
      <c r="A36" t="s">
        <v>1293</v>
      </c>
      <c r="B36" t="s">
        <v>1294</v>
      </c>
      <c r="C36">
        <v>2019</v>
      </c>
      <c r="D36" t="s">
        <v>1295</v>
      </c>
      <c r="F36" t="s">
        <v>1296</v>
      </c>
      <c r="G36" t="s">
        <v>1297</v>
      </c>
      <c r="H36" t="s">
        <v>1298</v>
      </c>
      <c r="J36">
        <v>9781538655863</v>
      </c>
      <c r="K36" t="s">
        <v>17</v>
      </c>
      <c r="L36" t="s">
        <v>61</v>
      </c>
      <c r="N36" t="s">
        <v>908</v>
      </c>
      <c r="O36" t="s">
        <v>908</v>
      </c>
      <c r="P36" t="s">
        <v>908</v>
      </c>
      <c r="Q36" t="s">
        <v>902</v>
      </c>
      <c r="R36" t="s">
        <v>905</v>
      </c>
    </row>
    <row r="37" spans="1:19" x14ac:dyDescent="0.2">
      <c r="A37" t="s">
        <v>1299</v>
      </c>
      <c r="B37" t="s">
        <v>1300</v>
      </c>
      <c r="C37">
        <v>2019</v>
      </c>
      <c r="D37" t="s">
        <v>1295</v>
      </c>
      <c r="F37" t="s">
        <v>1301</v>
      </c>
      <c r="G37" t="s">
        <v>1302</v>
      </c>
      <c r="H37" t="s">
        <v>1303</v>
      </c>
      <c r="J37">
        <v>9781538655863</v>
      </c>
      <c r="K37" t="s">
        <v>17</v>
      </c>
      <c r="L37" t="s">
        <v>61</v>
      </c>
      <c r="N37" t="s">
        <v>908</v>
      </c>
      <c r="O37" t="s">
        <v>908</v>
      </c>
      <c r="P37" t="s">
        <v>908</v>
      </c>
      <c r="Q37" t="s">
        <v>902</v>
      </c>
      <c r="R37" t="s">
        <v>905</v>
      </c>
    </row>
    <row r="38" spans="1:19" x14ac:dyDescent="0.2">
      <c r="A38" t="s">
        <v>1304</v>
      </c>
      <c r="B38" t="s">
        <v>1305</v>
      </c>
      <c r="C38">
        <v>2019</v>
      </c>
      <c r="D38" t="s">
        <v>1306</v>
      </c>
      <c r="F38" t="s">
        <v>1307</v>
      </c>
      <c r="G38" t="s">
        <v>1308</v>
      </c>
      <c r="H38" t="s">
        <v>1309</v>
      </c>
      <c r="I38">
        <v>9441344</v>
      </c>
      <c r="K38" t="s">
        <v>17</v>
      </c>
      <c r="L38" t="s">
        <v>18</v>
      </c>
      <c r="N38" t="s">
        <v>897</v>
      </c>
      <c r="O38">
        <v>0.83</v>
      </c>
      <c r="P38">
        <v>82</v>
      </c>
      <c r="Q38" t="s">
        <v>903</v>
      </c>
      <c r="R38" t="s">
        <v>905</v>
      </c>
    </row>
    <row r="39" spans="1:19" x14ac:dyDescent="0.2">
      <c r="A39" t="s">
        <v>1310</v>
      </c>
      <c r="B39" t="s">
        <v>1311</v>
      </c>
      <c r="C39">
        <v>2019</v>
      </c>
      <c r="D39" t="s">
        <v>1312</v>
      </c>
      <c r="G39" t="s">
        <v>1313</v>
      </c>
      <c r="H39" t="s">
        <v>1314</v>
      </c>
      <c r="I39">
        <v>22498958</v>
      </c>
      <c r="K39" t="s">
        <v>17</v>
      </c>
      <c r="L39" t="s">
        <v>18</v>
      </c>
      <c r="N39" t="s">
        <v>908</v>
      </c>
      <c r="O39" t="s">
        <v>908</v>
      </c>
      <c r="P39" t="s">
        <v>908</v>
      </c>
      <c r="Q39" t="s">
        <v>902</v>
      </c>
      <c r="R39" t="s">
        <v>905</v>
      </c>
    </row>
    <row r="40" spans="1:19" x14ac:dyDescent="0.2">
      <c r="A40" t="s">
        <v>1229</v>
      </c>
      <c r="B40" t="s">
        <v>1230</v>
      </c>
      <c r="C40">
        <v>2019</v>
      </c>
      <c r="D40" t="s">
        <v>211</v>
      </c>
      <c r="F40" t="s">
        <v>1231</v>
      </c>
      <c r="G40" t="s">
        <v>1232</v>
      </c>
      <c r="H40" t="s">
        <v>1233</v>
      </c>
      <c r="I40">
        <v>18711413</v>
      </c>
      <c r="K40" t="s">
        <v>17</v>
      </c>
      <c r="L40" t="s">
        <v>18</v>
      </c>
      <c r="N40" t="s">
        <v>897</v>
      </c>
      <c r="O40">
        <v>0.73</v>
      </c>
      <c r="P40">
        <v>93</v>
      </c>
      <c r="Q40" t="s">
        <v>901</v>
      </c>
      <c r="R40" t="s">
        <v>904</v>
      </c>
      <c r="S40" t="s">
        <v>1246</v>
      </c>
    </row>
    <row r="41" spans="1:19" x14ac:dyDescent="0.2">
      <c r="A41" t="s">
        <v>1234</v>
      </c>
      <c r="B41" t="s">
        <v>1235</v>
      </c>
      <c r="C41">
        <v>2019</v>
      </c>
      <c r="D41" t="s">
        <v>1236</v>
      </c>
      <c r="G41" t="s">
        <v>1237</v>
      </c>
      <c r="H41" t="s">
        <v>1238</v>
      </c>
      <c r="I41">
        <v>16469895</v>
      </c>
      <c r="K41" t="s">
        <v>48</v>
      </c>
      <c r="L41" t="s">
        <v>18</v>
      </c>
      <c r="N41" t="s">
        <v>899</v>
      </c>
      <c r="O41">
        <v>0.21</v>
      </c>
      <c r="P41">
        <v>12</v>
      </c>
      <c r="Q41" t="s">
        <v>902</v>
      </c>
      <c r="R41" t="s">
        <v>905</v>
      </c>
      <c r="S41" t="s">
        <v>908</v>
      </c>
    </row>
    <row r="42" spans="1:19" x14ac:dyDescent="0.2">
      <c r="A42" t="s">
        <v>1239</v>
      </c>
      <c r="B42" t="s">
        <v>1240</v>
      </c>
      <c r="C42">
        <v>2019</v>
      </c>
      <c r="D42" t="s">
        <v>1236</v>
      </c>
      <c r="G42" t="s">
        <v>1241</v>
      </c>
      <c r="H42" t="s">
        <v>1242</v>
      </c>
      <c r="I42">
        <v>16469895</v>
      </c>
      <c r="K42" t="s">
        <v>48</v>
      </c>
      <c r="L42" t="s">
        <v>18</v>
      </c>
      <c r="N42" t="s">
        <v>899</v>
      </c>
      <c r="O42">
        <v>0.21</v>
      </c>
      <c r="P42">
        <v>12</v>
      </c>
      <c r="Q42" t="s">
        <v>902</v>
      </c>
      <c r="R42" t="s">
        <v>905</v>
      </c>
      <c r="S42" t="s">
        <v>908</v>
      </c>
    </row>
    <row r="43" spans="1:19" x14ac:dyDescent="0.2">
      <c r="A43" t="s">
        <v>1203</v>
      </c>
      <c r="B43" t="s">
        <v>1204</v>
      </c>
      <c r="C43">
        <v>2019</v>
      </c>
      <c r="D43" t="s">
        <v>1205</v>
      </c>
      <c r="F43" t="s">
        <v>1206</v>
      </c>
      <c r="G43" t="s">
        <v>1207</v>
      </c>
      <c r="H43" t="s">
        <v>1208</v>
      </c>
      <c r="I43">
        <v>74861</v>
      </c>
      <c r="K43" t="s">
        <v>17</v>
      </c>
      <c r="L43" t="s">
        <v>31</v>
      </c>
      <c r="N43" t="s">
        <v>898</v>
      </c>
      <c r="O43">
        <v>0.53</v>
      </c>
      <c r="P43">
        <v>61</v>
      </c>
      <c r="Q43" t="s">
        <v>901</v>
      </c>
      <c r="R43" t="s">
        <v>905</v>
      </c>
      <c r="S43" t="s">
        <v>1247</v>
      </c>
    </row>
    <row r="44" spans="1:19" x14ac:dyDescent="0.2">
      <c r="A44" t="s">
        <v>1176</v>
      </c>
      <c r="B44" t="s">
        <v>1177</v>
      </c>
      <c r="C44">
        <v>2019</v>
      </c>
      <c r="D44" t="s">
        <v>1178</v>
      </c>
      <c r="F44" t="s">
        <v>1179</v>
      </c>
      <c r="G44" t="s">
        <v>1180</v>
      </c>
      <c r="H44" t="s">
        <v>1181</v>
      </c>
      <c r="I44">
        <v>19994907</v>
      </c>
      <c r="K44" t="s">
        <v>17</v>
      </c>
      <c r="L44" t="s">
        <v>18</v>
      </c>
      <c r="M44" t="s">
        <v>70</v>
      </c>
      <c r="N44" t="s">
        <v>897</v>
      </c>
      <c r="O44">
        <v>0.81</v>
      </c>
      <c r="P44">
        <v>27</v>
      </c>
      <c r="Q44" t="s">
        <v>901</v>
      </c>
      <c r="R44" t="s">
        <v>904</v>
      </c>
      <c r="S44" t="s">
        <v>1249</v>
      </c>
    </row>
    <row r="45" spans="1:19" x14ac:dyDescent="0.2">
      <c r="A45" t="s">
        <v>1182</v>
      </c>
      <c r="B45" t="s">
        <v>1183</v>
      </c>
      <c r="C45">
        <v>2019</v>
      </c>
      <c r="D45" t="s">
        <v>1184</v>
      </c>
      <c r="F45" t="s">
        <v>1185</v>
      </c>
      <c r="G45" t="s">
        <v>1186</v>
      </c>
      <c r="H45" t="s">
        <v>1187</v>
      </c>
      <c r="I45">
        <v>18650929</v>
      </c>
      <c r="J45">
        <v>9783030055318</v>
      </c>
      <c r="K45" t="s">
        <v>17</v>
      </c>
      <c r="L45" t="s">
        <v>61</v>
      </c>
      <c r="N45" t="s">
        <v>899</v>
      </c>
      <c r="O45">
        <v>0.17</v>
      </c>
      <c r="P45">
        <v>35</v>
      </c>
      <c r="Q45" t="s">
        <v>902</v>
      </c>
      <c r="R45" t="s">
        <v>905</v>
      </c>
      <c r="S45" t="s">
        <v>1248</v>
      </c>
    </row>
    <row r="46" spans="1:19" x14ac:dyDescent="0.2">
      <c r="A46" t="s">
        <v>1188</v>
      </c>
      <c r="B46" t="s">
        <v>1189</v>
      </c>
      <c r="C46">
        <v>2019</v>
      </c>
      <c r="D46" t="s">
        <v>1184</v>
      </c>
      <c r="F46" t="s">
        <v>1190</v>
      </c>
      <c r="G46" t="s">
        <v>1191</v>
      </c>
      <c r="H46" t="s">
        <v>1192</v>
      </c>
      <c r="I46">
        <v>18650929</v>
      </c>
      <c r="J46">
        <v>9783030055318</v>
      </c>
      <c r="K46" t="s">
        <v>17</v>
      </c>
      <c r="L46" t="s">
        <v>61</v>
      </c>
      <c r="N46" t="s">
        <v>899</v>
      </c>
      <c r="O46">
        <v>0.17</v>
      </c>
      <c r="P46">
        <v>35</v>
      </c>
      <c r="Q46" t="s">
        <v>902</v>
      </c>
      <c r="R46" t="s">
        <v>905</v>
      </c>
      <c r="S46" t="s">
        <v>1250</v>
      </c>
    </row>
    <row r="47" spans="1:19" x14ac:dyDescent="0.2">
      <c r="A47" t="s">
        <v>1193</v>
      </c>
      <c r="B47" t="s">
        <v>1194</v>
      </c>
      <c r="C47">
        <v>2019</v>
      </c>
      <c r="D47" t="s">
        <v>1184</v>
      </c>
      <c r="F47" t="s">
        <v>1195</v>
      </c>
      <c r="G47" t="s">
        <v>1196</v>
      </c>
      <c r="H47" t="s">
        <v>1197</v>
      </c>
      <c r="I47">
        <v>18650929</v>
      </c>
      <c r="J47">
        <v>9783030055318</v>
      </c>
      <c r="K47" t="s">
        <v>17</v>
      </c>
      <c r="L47" t="s">
        <v>61</v>
      </c>
      <c r="N47" t="s">
        <v>899</v>
      </c>
      <c r="O47">
        <v>0.17</v>
      </c>
      <c r="P47">
        <v>35</v>
      </c>
      <c r="Q47" t="s">
        <v>902</v>
      </c>
      <c r="R47" t="s">
        <v>905</v>
      </c>
      <c r="S47" t="s">
        <v>1251</v>
      </c>
    </row>
    <row r="48" spans="1:19" x14ac:dyDescent="0.2">
      <c r="A48" t="s">
        <v>1139</v>
      </c>
      <c r="B48" t="s">
        <v>1140</v>
      </c>
      <c r="C48">
        <v>2019</v>
      </c>
      <c r="D48" t="s">
        <v>57</v>
      </c>
      <c r="F48" t="s">
        <v>1141</v>
      </c>
      <c r="G48" t="s">
        <v>1142</v>
      </c>
      <c r="H48" t="s">
        <v>1143</v>
      </c>
      <c r="I48">
        <v>21945357</v>
      </c>
      <c r="J48">
        <v>9783030023508</v>
      </c>
      <c r="K48" t="s">
        <v>17</v>
      </c>
      <c r="L48" t="s">
        <v>61</v>
      </c>
      <c r="N48" t="s">
        <v>908</v>
      </c>
      <c r="O48" t="s">
        <v>908</v>
      </c>
      <c r="P48" t="s">
        <v>908</v>
      </c>
      <c r="Q48" t="s">
        <v>902</v>
      </c>
      <c r="R48" t="s">
        <v>905</v>
      </c>
      <c r="S48" t="s">
        <v>1252</v>
      </c>
    </row>
    <row r="49" spans="1:19" x14ac:dyDescent="0.2">
      <c r="A49" t="s">
        <v>1144</v>
      </c>
      <c r="B49" t="s">
        <v>1145</v>
      </c>
      <c r="C49">
        <v>2019</v>
      </c>
      <c r="D49" t="s">
        <v>57</v>
      </c>
      <c r="F49" t="s">
        <v>1146</v>
      </c>
      <c r="G49" t="s">
        <v>1147</v>
      </c>
      <c r="H49" t="s">
        <v>1148</v>
      </c>
      <c r="I49">
        <v>21945357</v>
      </c>
      <c r="J49">
        <v>9783030023508</v>
      </c>
      <c r="K49" t="s">
        <v>17</v>
      </c>
      <c r="L49" t="s">
        <v>61</v>
      </c>
      <c r="N49" t="s">
        <v>908</v>
      </c>
      <c r="O49" t="s">
        <v>908</v>
      </c>
      <c r="P49" t="s">
        <v>908</v>
      </c>
      <c r="Q49" t="s">
        <v>902</v>
      </c>
      <c r="R49" t="s">
        <v>904</v>
      </c>
      <c r="S49" t="s">
        <v>1253</v>
      </c>
    </row>
    <row r="50" spans="1:19" x14ac:dyDescent="0.2">
      <c r="A50" t="s">
        <v>1209</v>
      </c>
      <c r="B50" t="s">
        <v>1210</v>
      </c>
      <c r="C50">
        <v>2018</v>
      </c>
      <c r="D50" t="s">
        <v>1211</v>
      </c>
      <c r="F50" t="s">
        <v>1212</v>
      </c>
      <c r="G50" t="s">
        <v>1213</v>
      </c>
      <c r="H50" t="s">
        <v>1214</v>
      </c>
      <c r="I50">
        <v>15610837</v>
      </c>
      <c r="K50" t="s">
        <v>48</v>
      </c>
      <c r="L50" t="s">
        <v>18</v>
      </c>
      <c r="M50" t="s">
        <v>70</v>
      </c>
      <c r="N50" t="s">
        <v>899</v>
      </c>
      <c r="O50">
        <v>0.17</v>
      </c>
      <c r="P50">
        <v>16</v>
      </c>
      <c r="Q50" t="s">
        <v>901</v>
      </c>
      <c r="R50" t="s">
        <v>904</v>
      </c>
      <c r="S50" t="s">
        <v>908</v>
      </c>
    </row>
    <row r="51" spans="1:19" x14ac:dyDescent="0.2">
      <c r="A51" t="s">
        <v>1215</v>
      </c>
      <c r="B51" t="s">
        <v>1216</v>
      </c>
      <c r="C51">
        <v>2018</v>
      </c>
      <c r="D51" t="s">
        <v>996</v>
      </c>
      <c r="E51">
        <v>1</v>
      </c>
      <c r="F51" t="s">
        <v>1217</v>
      </c>
      <c r="G51" t="s">
        <v>1218</v>
      </c>
      <c r="H51" t="s">
        <v>1219</v>
      </c>
      <c r="I51">
        <v>12575011</v>
      </c>
      <c r="K51" t="s">
        <v>17</v>
      </c>
      <c r="L51" t="s">
        <v>18</v>
      </c>
      <c r="N51" t="s">
        <v>898</v>
      </c>
      <c r="O51">
        <v>0.43</v>
      </c>
      <c r="P51">
        <v>17</v>
      </c>
      <c r="Q51" t="s">
        <v>901</v>
      </c>
      <c r="R51" t="s">
        <v>905</v>
      </c>
      <c r="S51" t="s">
        <v>1254</v>
      </c>
    </row>
    <row r="52" spans="1:19" x14ac:dyDescent="0.2">
      <c r="A52" t="s">
        <v>1220</v>
      </c>
      <c r="B52" t="s">
        <v>1221</v>
      </c>
      <c r="C52">
        <v>2018</v>
      </c>
      <c r="D52" t="s">
        <v>1222</v>
      </c>
      <c r="E52">
        <v>3</v>
      </c>
      <c r="F52" t="s">
        <v>1223</v>
      </c>
      <c r="G52" t="s">
        <v>1224</v>
      </c>
      <c r="H52" t="s">
        <v>1225</v>
      </c>
      <c r="I52" t="s">
        <v>1226</v>
      </c>
      <c r="K52" t="s">
        <v>17</v>
      </c>
      <c r="L52" t="s">
        <v>147</v>
      </c>
      <c r="N52" t="s">
        <v>897</v>
      </c>
      <c r="O52">
        <v>1.21</v>
      </c>
      <c r="P52">
        <v>53</v>
      </c>
      <c r="Q52" t="s">
        <v>906</v>
      </c>
      <c r="R52" t="s">
        <v>904</v>
      </c>
      <c r="S52" t="s">
        <v>1255</v>
      </c>
    </row>
    <row r="53" spans="1:19" x14ac:dyDescent="0.2">
      <c r="A53" t="s">
        <v>1198</v>
      </c>
      <c r="B53" t="s">
        <v>1199</v>
      </c>
      <c r="C53">
        <v>2018</v>
      </c>
      <c r="D53" t="s">
        <v>1200</v>
      </c>
      <c r="G53" t="s">
        <v>1201</v>
      </c>
      <c r="H53" t="s">
        <v>1202</v>
      </c>
      <c r="I53">
        <v>10879595</v>
      </c>
      <c r="K53" t="s">
        <v>17</v>
      </c>
      <c r="L53" t="s">
        <v>18</v>
      </c>
      <c r="N53" t="s">
        <v>899</v>
      </c>
      <c r="O53">
        <v>0.14000000000000001</v>
      </c>
      <c r="P53">
        <v>7</v>
      </c>
      <c r="Q53" t="s">
        <v>903</v>
      </c>
      <c r="R53" t="s">
        <v>905</v>
      </c>
      <c r="S53" t="s">
        <v>908</v>
      </c>
    </row>
    <row r="54" spans="1:19" x14ac:dyDescent="0.2">
      <c r="A54" t="s">
        <v>1167</v>
      </c>
      <c r="B54" t="s">
        <v>1168</v>
      </c>
      <c r="C54">
        <v>2018</v>
      </c>
      <c r="D54" t="s">
        <v>1169</v>
      </c>
      <c r="G54" t="s">
        <v>1170</v>
      </c>
      <c r="H54" t="s">
        <v>1171</v>
      </c>
      <c r="I54">
        <v>11397861</v>
      </c>
      <c r="K54" t="s">
        <v>17</v>
      </c>
      <c r="L54" t="s">
        <v>147</v>
      </c>
      <c r="N54" t="s">
        <v>900</v>
      </c>
      <c r="O54">
        <v>0.19</v>
      </c>
      <c r="P54">
        <v>4</v>
      </c>
      <c r="Q54" t="s">
        <v>903</v>
      </c>
      <c r="R54" t="s">
        <v>904</v>
      </c>
      <c r="S54" t="s">
        <v>908</v>
      </c>
    </row>
    <row r="55" spans="1:19" x14ac:dyDescent="0.2">
      <c r="A55" t="s">
        <v>1161</v>
      </c>
      <c r="B55" t="s">
        <v>1162</v>
      </c>
      <c r="C55">
        <v>2018</v>
      </c>
      <c r="D55" t="s">
        <v>1163</v>
      </c>
      <c r="F55" t="s">
        <v>1164</v>
      </c>
      <c r="G55" t="s">
        <v>1165</v>
      </c>
      <c r="H55" t="s">
        <v>1166</v>
      </c>
      <c r="I55">
        <v>280836</v>
      </c>
      <c r="K55" t="s">
        <v>17</v>
      </c>
      <c r="L55" t="s">
        <v>18</v>
      </c>
      <c r="N55" t="s">
        <v>897</v>
      </c>
      <c r="O55">
        <v>17.87</v>
      </c>
      <c r="P55">
        <v>1052</v>
      </c>
      <c r="Q55" t="s">
        <v>901</v>
      </c>
      <c r="R55" t="s">
        <v>904</v>
      </c>
      <c r="S55" t="s">
        <v>1256</v>
      </c>
    </row>
    <row r="56" spans="1:19" x14ac:dyDescent="0.2">
      <c r="A56" t="s">
        <v>1172</v>
      </c>
      <c r="B56" t="s">
        <v>1173</v>
      </c>
      <c r="C56">
        <v>2018</v>
      </c>
      <c r="D56" t="s">
        <v>432</v>
      </c>
      <c r="G56" t="s">
        <v>1174</v>
      </c>
      <c r="H56" t="s">
        <v>1175</v>
      </c>
      <c r="I56">
        <v>1884999</v>
      </c>
      <c r="K56" t="s">
        <v>17</v>
      </c>
      <c r="L56" t="s">
        <v>18</v>
      </c>
      <c r="N56" t="s">
        <v>900</v>
      </c>
      <c r="O56">
        <v>0.15</v>
      </c>
      <c r="P56">
        <v>14</v>
      </c>
      <c r="Q56" t="s">
        <v>901</v>
      </c>
      <c r="R56" t="s">
        <v>904</v>
      </c>
      <c r="S56" t="s">
        <v>908</v>
      </c>
    </row>
    <row r="57" spans="1:19" x14ac:dyDescent="0.2">
      <c r="A57" t="s">
        <v>1154</v>
      </c>
      <c r="B57" t="s">
        <v>1155</v>
      </c>
      <c r="C57">
        <v>2018</v>
      </c>
      <c r="D57" t="s">
        <v>1156</v>
      </c>
      <c r="F57" t="s">
        <v>1157</v>
      </c>
      <c r="G57" t="s">
        <v>1158</v>
      </c>
      <c r="H57" t="s">
        <v>1159</v>
      </c>
      <c r="I57">
        <v>13903799</v>
      </c>
      <c r="K57" t="s">
        <v>48</v>
      </c>
      <c r="L57" t="s">
        <v>18</v>
      </c>
      <c r="M57" t="s">
        <v>70</v>
      </c>
      <c r="N57" t="s">
        <v>908</v>
      </c>
      <c r="O57" t="s">
        <v>908</v>
      </c>
      <c r="P57" t="s">
        <v>908</v>
      </c>
      <c r="Q57" t="s">
        <v>901</v>
      </c>
      <c r="R57" t="s">
        <v>905</v>
      </c>
    </row>
    <row r="58" spans="1:19" x14ac:dyDescent="0.2">
      <c r="A58" t="s">
        <v>1149</v>
      </c>
      <c r="B58" t="s">
        <v>1150</v>
      </c>
      <c r="C58">
        <v>2018</v>
      </c>
      <c r="D58" t="s">
        <v>89</v>
      </c>
      <c r="F58" t="s">
        <v>1151</v>
      </c>
      <c r="G58" t="s">
        <v>1152</v>
      </c>
      <c r="H58" t="s">
        <v>1153</v>
      </c>
      <c r="I58">
        <v>3135926</v>
      </c>
      <c r="K58" t="s">
        <v>17</v>
      </c>
      <c r="L58" t="s">
        <v>31</v>
      </c>
      <c r="N58" t="s">
        <v>898</v>
      </c>
      <c r="O58">
        <v>0.63</v>
      </c>
      <c r="P58">
        <v>18</v>
      </c>
      <c r="Q58" t="s">
        <v>903</v>
      </c>
      <c r="R58" t="s">
        <v>905</v>
      </c>
    </row>
    <row r="59" spans="1:19" x14ac:dyDescent="0.2">
      <c r="A59" t="s">
        <v>1134</v>
      </c>
      <c r="B59" t="s">
        <v>1135</v>
      </c>
      <c r="C59">
        <v>2018</v>
      </c>
      <c r="D59" t="s">
        <v>1136</v>
      </c>
      <c r="G59" t="s">
        <v>1137</v>
      </c>
      <c r="H59" t="s">
        <v>1138</v>
      </c>
      <c r="I59">
        <v>16130073</v>
      </c>
      <c r="K59" t="s">
        <v>48</v>
      </c>
      <c r="L59" t="s">
        <v>61</v>
      </c>
      <c r="N59" t="s">
        <v>908</v>
      </c>
      <c r="O59">
        <v>0.17</v>
      </c>
      <c r="P59">
        <v>35</v>
      </c>
      <c r="Q59" t="s">
        <v>902</v>
      </c>
      <c r="R59" t="s">
        <v>905</v>
      </c>
    </row>
    <row r="60" spans="1:19" x14ac:dyDescent="0.2">
      <c r="A60" t="s">
        <v>1129</v>
      </c>
      <c r="B60" t="s">
        <v>1130</v>
      </c>
      <c r="C60">
        <v>2018</v>
      </c>
      <c r="D60" t="s">
        <v>1131</v>
      </c>
      <c r="G60" t="s">
        <v>1132</v>
      </c>
      <c r="H60" t="s">
        <v>1133</v>
      </c>
      <c r="I60">
        <v>16957253</v>
      </c>
      <c r="K60" t="s">
        <v>17</v>
      </c>
      <c r="L60" t="s">
        <v>18</v>
      </c>
      <c r="N60" t="s">
        <v>898</v>
      </c>
      <c r="O60">
        <v>0.36</v>
      </c>
      <c r="P60">
        <v>9</v>
      </c>
      <c r="Q60" t="s">
        <v>903</v>
      </c>
      <c r="R60" t="s">
        <v>904</v>
      </c>
    </row>
    <row r="61" spans="1:19" x14ac:dyDescent="0.2">
      <c r="A61" t="s">
        <v>1125</v>
      </c>
      <c r="B61" t="s">
        <v>1126</v>
      </c>
      <c r="C61">
        <v>2018</v>
      </c>
      <c r="D61" t="s">
        <v>124</v>
      </c>
      <c r="G61" t="s">
        <v>1127</v>
      </c>
      <c r="H61" t="s">
        <v>1128</v>
      </c>
      <c r="I61">
        <v>16957504</v>
      </c>
      <c r="K61" t="s">
        <v>48</v>
      </c>
      <c r="L61" t="s">
        <v>18</v>
      </c>
      <c r="N61" t="s">
        <v>900</v>
      </c>
      <c r="O61">
        <v>0.15</v>
      </c>
      <c r="P61">
        <v>4</v>
      </c>
      <c r="Q61" t="s">
        <v>901</v>
      </c>
      <c r="R61" t="s">
        <v>905</v>
      </c>
    </row>
    <row r="62" spans="1:19" x14ac:dyDescent="0.2">
      <c r="A62" t="s">
        <v>1119</v>
      </c>
      <c r="B62" t="s">
        <v>1120</v>
      </c>
      <c r="C62">
        <v>2018</v>
      </c>
      <c r="D62" t="s">
        <v>1121</v>
      </c>
      <c r="F62" t="s">
        <v>1122</v>
      </c>
      <c r="G62" t="s">
        <v>1123</v>
      </c>
      <c r="H62" t="s">
        <v>1124</v>
      </c>
      <c r="I62">
        <v>1039954</v>
      </c>
      <c r="K62" t="s">
        <v>48</v>
      </c>
      <c r="L62" t="s">
        <v>18</v>
      </c>
      <c r="N62" t="s">
        <v>898</v>
      </c>
      <c r="O62">
        <v>0.42</v>
      </c>
      <c r="P62">
        <v>16</v>
      </c>
      <c r="Q62" t="s">
        <v>901</v>
      </c>
      <c r="R62" t="s">
        <v>905</v>
      </c>
    </row>
    <row r="63" spans="1:19" x14ac:dyDescent="0.2">
      <c r="A63" t="s">
        <v>1117</v>
      </c>
      <c r="B63" t="s">
        <v>227</v>
      </c>
      <c r="C63">
        <v>2018</v>
      </c>
      <c r="D63" t="s">
        <v>228</v>
      </c>
      <c r="E63">
        <v>1</v>
      </c>
      <c r="F63" t="s">
        <v>229</v>
      </c>
      <c r="G63" t="s">
        <v>230</v>
      </c>
      <c r="H63" t="s">
        <v>1118</v>
      </c>
      <c r="I63">
        <v>16155289</v>
      </c>
      <c r="K63" t="s">
        <v>17</v>
      </c>
      <c r="L63" t="s">
        <v>18</v>
      </c>
      <c r="N63" t="s">
        <v>898</v>
      </c>
      <c r="O63">
        <v>0.31</v>
      </c>
      <c r="P63">
        <v>31</v>
      </c>
      <c r="Q63" t="s">
        <v>902</v>
      </c>
      <c r="R63" t="s">
        <v>904</v>
      </c>
    </row>
    <row r="64" spans="1:19" x14ac:dyDescent="0.2">
      <c r="A64" t="s">
        <v>1111</v>
      </c>
      <c r="B64" t="s">
        <v>1112</v>
      </c>
      <c r="C64">
        <v>2018</v>
      </c>
      <c r="D64" t="s">
        <v>1116</v>
      </c>
      <c r="F64" t="s">
        <v>1113</v>
      </c>
      <c r="G64" t="s">
        <v>1114</v>
      </c>
      <c r="H64" t="s">
        <v>1115</v>
      </c>
      <c r="I64">
        <v>22547339</v>
      </c>
      <c r="K64" t="s">
        <v>17</v>
      </c>
      <c r="L64" t="s">
        <v>18</v>
      </c>
      <c r="N64" t="s">
        <v>908</v>
      </c>
      <c r="O64" t="s">
        <v>908</v>
      </c>
      <c r="P64">
        <v>1</v>
      </c>
      <c r="Q64" t="s">
        <v>907</v>
      </c>
      <c r="R64" t="s">
        <v>904</v>
      </c>
    </row>
    <row r="65" spans="1:18" x14ac:dyDescent="0.2">
      <c r="A65" t="s">
        <v>1106</v>
      </c>
      <c r="B65" t="s">
        <v>1107</v>
      </c>
      <c r="C65">
        <v>2018</v>
      </c>
      <c r="D65" t="s">
        <v>1108</v>
      </c>
      <c r="F65" t="s">
        <v>1102</v>
      </c>
      <c r="G65" t="s">
        <v>1109</v>
      </c>
      <c r="H65" t="s">
        <v>1110</v>
      </c>
      <c r="I65">
        <v>2137585</v>
      </c>
      <c r="K65" t="s">
        <v>48</v>
      </c>
      <c r="L65" t="s">
        <v>147</v>
      </c>
      <c r="N65" t="s">
        <v>899</v>
      </c>
      <c r="O65">
        <v>0.17</v>
      </c>
      <c r="P65">
        <v>4</v>
      </c>
      <c r="Q65" t="s">
        <v>903</v>
      </c>
      <c r="R65" t="s">
        <v>904</v>
      </c>
    </row>
    <row r="66" spans="1:18" x14ac:dyDescent="0.2">
      <c r="A66" t="s">
        <v>1099</v>
      </c>
      <c r="B66" t="s">
        <v>1100</v>
      </c>
      <c r="C66">
        <v>2018</v>
      </c>
      <c r="D66" t="s">
        <v>1101</v>
      </c>
      <c r="F66" t="s">
        <v>1102</v>
      </c>
      <c r="G66" t="s">
        <v>1103</v>
      </c>
      <c r="H66" t="s">
        <v>1104</v>
      </c>
      <c r="I66">
        <v>3014215</v>
      </c>
      <c r="K66" t="s">
        <v>17</v>
      </c>
      <c r="L66" t="s">
        <v>18</v>
      </c>
      <c r="N66" t="s">
        <v>897</v>
      </c>
      <c r="O66">
        <v>1.99</v>
      </c>
      <c r="P66">
        <v>159</v>
      </c>
      <c r="Q66" t="s">
        <v>902</v>
      </c>
      <c r="R66" t="s">
        <v>905</v>
      </c>
    </row>
    <row r="67" spans="1:18" s="5" customFormat="1" x14ac:dyDescent="0.2">
      <c r="A67" s="5" t="s">
        <v>1053</v>
      </c>
      <c r="B67" s="5" t="s">
        <v>1054</v>
      </c>
      <c r="C67" s="5">
        <v>2018</v>
      </c>
      <c r="D67" s="5" t="s">
        <v>329</v>
      </c>
      <c r="F67" s="5" t="s">
        <v>1055</v>
      </c>
      <c r="G67" s="5" t="s">
        <v>1056</v>
      </c>
      <c r="H67" s="5" t="s">
        <v>1057</v>
      </c>
      <c r="I67" s="5">
        <v>21660727</v>
      </c>
      <c r="J67" s="5">
        <v>9789899843486</v>
      </c>
      <c r="K67" s="5" t="s">
        <v>48</v>
      </c>
      <c r="L67" s="5" t="s">
        <v>61</v>
      </c>
      <c r="N67" s="5" t="s">
        <v>908</v>
      </c>
      <c r="O67" s="5">
        <v>0.14000000000000001</v>
      </c>
      <c r="P67" s="5">
        <v>9</v>
      </c>
      <c r="Q67" t="s">
        <v>902</v>
      </c>
      <c r="R67" t="s">
        <v>904</v>
      </c>
    </row>
    <row r="68" spans="1:18" s="5" customFormat="1" x14ac:dyDescent="0.2">
      <c r="A68" s="5" t="s">
        <v>1058</v>
      </c>
      <c r="B68" s="5" t="s">
        <v>1059</v>
      </c>
      <c r="C68" s="5">
        <v>2018</v>
      </c>
      <c r="D68" s="5" t="s">
        <v>329</v>
      </c>
      <c r="F68" s="5" t="s">
        <v>1060</v>
      </c>
      <c r="G68" s="5" t="s">
        <v>1061</v>
      </c>
      <c r="H68" s="5" t="s">
        <v>1062</v>
      </c>
      <c r="I68" s="5">
        <v>21660727</v>
      </c>
      <c r="J68" s="5">
        <v>9789899843486</v>
      </c>
      <c r="K68" s="5" t="s">
        <v>48</v>
      </c>
      <c r="L68" s="5" t="s">
        <v>61</v>
      </c>
      <c r="N68" s="5" t="s">
        <v>908</v>
      </c>
      <c r="O68" s="5">
        <v>0.14000000000000001</v>
      </c>
      <c r="P68" s="5">
        <v>9</v>
      </c>
      <c r="Q68" t="s">
        <v>907</v>
      </c>
      <c r="R68" s="5" t="s">
        <v>904</v>
      </c>
    </row>
    <row r="69" spans="1:18" s="5" customFormat="1" x14ac:dyDescent="0.2">
      <c r="A69" s="5" t="s">
        <v>1063</v>
      </c>
      <c r="B69" s="5" t="s">
        <v>1064</v>
      </c>
      <c r="C69" s="5">
        <v>2018</v>
      </c>
      <c r="D69" s="5" t="s">
        <v>329</v>
      </c>
      <c r="F69" s="5" t="s">
        <v>1065</v>
      </c>
      <c r="G69" s="5" t="s">
        <v>1066</v>
      </c>
      <c r="H69" s="5" t="s">
        <v>1067</v>
      </c>
      <c r="I69" s="5">
        <v>21660727</v>
      </c>
      <c r="J69" s="5">
        <v>9789899843486</v>
      </c>
      <c r="K69" s="5" t="s">
        <v>48</v>
      </c>
      <c r="L69" s="5" t="s">
        <v>61</v>
      </c>
      <c r="N69" s="5" t="s">
        <v>908</v>
      </c>
      <c r="O69" s="5">
        <v>0.14000000000000001</v>
      </c>
      <c r="P69" s="5">
        <v>9</v>
      </c>
      <c r="Q69" t="s">
        <v>902</v>
      </c>
      <c r="R69" t="s">
        <v>904</v>
      </c>
    </row>
    <row r="70" spans="1:18" s="5" customFormat="1" x14ac:dyDescent="0.2">
      <c r="A70" s="5" t="s">
        <v>1068</v>
      </c>
      <c r="B70" s="5" t="s">
        <v>1069</v>
      </c>
      <c r="C70" s="5">
        <v>2018</v>
      </c>
      <c r="D70" s="5" t="s">
        <v>329</v>
      </c>
      <c r="F70" s="5" t="s">
        <v>1070</v>
      </c>
      <c r="G70" s="5" t="s">
        <v>1071</v>
      </c>
      <c r="H70" s="5" t="s">
        <v>1072</v>
      </c>
      <c r="I70" s="5">
        <v>21660727</v>
      </c>
      <c r="J70" s="5">
        <v>9789899843486</v>
      </c>
      <c r="K70" s="5" t="s">
        <v>48</v>
      </c>
      <c r="L70" s="5" t="s">
        <v>61</v>
      </c>
      <c r="N70" s="5" t="s">
        <v>908</v>
      </c>
      <c r="O70" s="5">
        <v>0.14000000000000001</v>
      </c>
      <c r="P70" s="5">
        <v>9</v>
      </c>
      <c r="Q70" t="s">
        <v>902</v>
      </c>
      <c r="R70" t="s">
        <v>905</v>
      </c>
    </row>
    <row r="71" spans="1:18" s="5" customFormat="1" x14ac:dyDescent="0.2">
      <c r="A71" s="5" t="s">
        <v>1073</v>
      </c>
      <c r="B71" s="5" t="s">
        <v>1074</v>
      </c>
      <c r="C71" s="5">
        <v>2018</v>
      </c>
      <c r="D71" s="5" t="s">
        <v>329</v>
      </c>
      <c r="F71" s="5" t="s">
        <v>1075</v>
      </c>
      <c r="G71" s="5" t="s">
        <v>1076</v>
      </c>
      <c r="H71" s="5" t="s">
        <v>1077</v>
      </c>
      <c r="I71" s="5">
        <v>21660727</v>
      </c>
      <c r="J71" s="5">
        <v>9789899843486</v>
      </c>
      <c r="K71" s="5" t="s">
        <v>48</v>
      </c>
      <c r="L71" s="5" t="s">
        <v>61</v>
      </c>
      <c r="N71" s="5" t="s">
        <v>908</v>
      </c>
      <c r="O71" s="5">
        <v>0.14000000000000001</v>
      </c>
      <c r="P71" s="5">
        <v>9</v>
      </c>
      <c r="Q71" t="s">
        <v>902</v>
      </c>
      <c r="R71" t="s">
        <v>905</v>
      </c>
    </row>
    <row r="72" spans="1:18" s="5" customFormat="1" x14ac:dyDescent="0.2">
      <c r="A72" s="5" t="s">
        <v>1078</v>
      </c>
      <c r="B72" s="5" t="s">
        <v>1079</v>
      </c>
      <c r="C72" s="5">
        <v>2018</v>
      </c>
      <c r="D72" s="5" t="s">
        <v>329</v>
      </c>
      <c r="F72" s="5" t="s">
        <v>1080</v>
      </c>
      <c r="G72" s="5" t="s">
        <v>1081</v>
      </c>
      <c r="H72" s="5" t="s">
        <v>1082</v>
      </c>
      <c r="I72" s="5">
        <v>21660727</v>
      </c>
      <c r="J72" s="5">
        <v>9789899843486</v>
      </c>
      <c r="K72" s="5" t="s">
        <v>17</v>
      </c>
      <c r="L72" s="5" t="s">
        <v>61</v>
      </c>
      <c r="N72" s="5" t="s">
        <v>908</v>
      </c>
      <c r="O72" s="5">
        <v>0.14000000000000001</v>
      </c>
      <c r="P72" s="5">
        <v>9</v>
      </c>
      <c r="Q72" t="s">
        <v>907</v>
      </c>
      <c r="R72" s="5" t="s">
        <v>904</v>
      </c>
    </row>
    <row r="73" spans="1:18" s="5" customFormat="1" x14ac:dyDescent="0.2">
      <c r="A73" s="5" t="s">
        <v>1083</v>
      </c>
      <c r="B73" s="5" t="s">
        <v>1084</v>
      </c>
      <c r="C73" s="5">
        <v>2018</v>
      </c>
      <c r="D73" s="5" t="s">
        <v>329</v>
      </c>
      <c r="F73" s="5" t="s">
        <v>1085</v>
      </c>
      <c r="G73" s="5" t="s">
        <v>1086</v>
      </c>
      <c r="H73" s="5" t="s">
        <v>1087</v>
      </c>
      <c r="I73" s="5">
        <v>21660727</v>
      </c>
      <c r="J73" s="5">
        <v>9789899843486</v>
      </c>
      <c r="K73" s="5" t="s">
        <v>48</v>
      </c>
      <c r="L73" s="5" t="s">
        <v>61</v>
      </c>
      <c r="N73" s="5" t="s">
        <v>908</v>
      </c>
      <c r="O73" s="5">
        <v>0.14000000000000001</v>
      </c>
      <c r="P73" s="5">
        <v>9</v>
      </c>
      <c r="Q73" t="s">
        <v>903</v>
      </c>
      <c r="R73" s="5" t="s">
        <v>904</v>
      </c>
    </row>
    <row r="74" spans="1:18" s="5" customFormat="1" x14ac:dyDescent="0.2">
      <c r="A74" s="5" t="s">
        <v>1088</v>
      </c>
      <c r="B74" s="5" t="s">
        <v>1089</v>
      </c>
      <c r="C74" s="5">
        <v>2018</v>
      </c>
      <c r="D74" s="5" t="s">
        <v>329</v>
      </c>
      <c r="F74" s="5" t="s">
        <v>1090</v>
      </c>
      <c r="G74" s="5" t="s">
        <v>1091</v>
      </c>
      <c r="H74" s="5" t="s">
        <v>1092</v>
      </c>
      <c r="I74" s="5">
        <v>21660727</v>
      </c>
      <c r="J74" s="5">
        <v>9789899843486</v>
      </c>
      <c r="K74" s="5" t="s">
        <v>48</v>
      </c>
      <c r="L74" s="5" t="s">
        <v>61</v>
      </c>
      <c r="N74" s="5" t="s">
        <v>908</v>
      </c>
      <c r="O74" s="5">
        <v>0.14000000000000001</v>
      </c>
      <c r="P74" s="5">
        <v>9</v>
      </c>
      <c r="Q74" t="s">
        <v>902</v>
      </c>
      <c r="R74" t="s">
        <v>904</v>
      </c>
    </row>
    <row r="75" spans="1:18" s="5" customFormat="1" x14ac:dyDescent="0.2">
      <c r="A75" s="5" t="s">
        <v>1093</v>
      </c>
      <c r="B75" s="5" t="s">
        <v>1094</v>
      </c>
      <c r="C75" s="5">
        <v>2018</v>
      </c>
      <c r="D75" s="5" t="s">
        <v>329</v>
      </c>
      <c r="F75" s="5" t="s">
        <v>1095</v>
      </c>
      <c r="G75" s="5" t="s">
        <v>1096</v>
      </c>
      <c r="H75" s="5" t="s">
        <v>1097</v>
      </c>
      <c r="I75" s="5">
        <v>21660727</v>
      </c>
      <c r="J75" s="5">
        <v>9789899843486</v>
      </c>
      <c r="K75" s="5" t="s">
        <v>48</v>
      </c>
      <c r="L75" s="5" t="s">
        <v>61</v>
      </c>
      <c r="N75" s="5" t="s">
        <v>908</v>
      </c>
      <c r="O75" s="5">
        <v>0.14000000000000001</v>
      </c>
      <c r="P75" s="5">
        <v>9</v>
      </c>
      <c r="Q75" t="s">
        <v>902</v>
      </c>
      <c r="R75" t="s">
        <v>904</v>
      </c>
    </row>
    <row r="76" spans="1:18" s="5" customFormat="1" x14ac:dyDescent="0.2">
      <c r="A76" s="5" t="s">
        <v>1048</v>
      </c>
      <c r="B76" s="5" t="s">
        <v>1049</v>
      </c>
      <c r="C76" s="5">
        <v>2018</v>
      </c>
      <c r="D76" s="5" t="s">
        <v>1050</v>
      </c>
      <c r="G76" s="5" t="s">
        <v>1051</v>
      </c>
      <c r="H76" s="5" t="s">
        <v>1052</v>
      </c>
      <c r="I76" s="5">
        <v>2574306</v>
      </c>
      <c r="K76" s="5" t="s">
        <v>17</v>
      </c>
      <c r="L76" s="5" t="s">
        <v>18</v>
      </c>
      <c r="N76" s="5" t="s">
        <v>900</v>
      </c>
      <c r="O76" s="5">
        <v>0.2</v>
      </c>
      <c r="P76" s="5">
        <v>4</v>
      </c>
      <c r="Q76" t="s">
        <v>903</v>
      </c>
      <c r="R76" t="s">
        <v>905</v>
      </c>
    </row>
    <row r="77" spans="1:18" s="5" customFormat="1" x14ac:dyDescent="0.2">
      <c r="A77" s="5" t="s">
        <v>1042</v>
      </c>
      <c r="B77" s="5" t="s">
        <v>1043</v>
      </c>
      <c r="C77" s="5">
        <v>2018</v>
      </c>
      <c r="D77" s="5" t="s">
        <v>1044</v>
      </c>
      <c r="F77" s="5" t="s">
        <v>1045</v>
      </c>
      <c r="G77" s="5" t="s">
        <v>1046</v>
      </c>
      <c r="H77" s="5" t="s">
        <v>1047</v>
      </c>
      <c r="I77" s="5">
        <v>3029743</v>
      </c>
      <c r="J77" s="5">
        <v>9783319951614</v>
      </c>
      <c r="K77" s="5" t="s">
        <v>17</v>
      </c>
      <c r="L77" s="5" t="s">
        <v>61</v>
      </c>
      <c r="N77" s="5" t="s">
        <v>898</v>
      </c>
      <c r="O77" s="5">
        <v>0.29499999999999998</v>
      </c>
      <c r="P77" s="5">
        <v>296</v>
      </c>
      <c r="Q77" t="s">
        <v>907</v>
      </c>
      <c r="R77" s="5" t="s">
        <v>905</v>
      </c>
    </row>
    <row r="78" spans="1:18" x14ac:dyDescent="0.2">
      <c r="A78" t="s">
        <v>1022</v>
      </c>
      <c r="B78" t="s">
        <v>1023</v>
      </c>
      <c r="C78">
        <v>2018</v>
      </c>
      <c r="D78" t="s">
        <v>1024</v>
      </c>
      <c r="F78" t="s">
        <v>1025</v>
      </c>
      <c r="G78" t="s">
        <v>1026</v>
      </c>
      <c r="H78" t="s">
        <v>1027</v>
      </c>
      <c r="I78">
        <v>9596526</v>
      </c>
      <c r="K78" t="s">
        <v>17</v>
      </c>
      <c r="L78" t="s">
        <v>18</v>
      </c>
      <c r="N78" t="s">
        <v>897</v>
      </c>
      <c r="O78">
        <v>1.47</v>
      </c>
      <c r="P78">
        <v>132</v>
      </c>
      <c r="Q78" t="s">
        <v>903</v>
      </c>
      <c r="R78" t="s">
        <v>905</v>
      </c>
    </row>
    <row r="79" spans="1:18" x14ac:dyDescent="0.2">
      <c r="A79" t="s">
        <v>889</v>
      </c>
      <c r="B79" t="s">
        <v>13</v>
      </c>
      <c r="C79">
        <v>2018</v>
      </c>
      <c r="D79" t="s">
        <v>14</v>
      </c>
      <c r="F79" t="s">
        <v>15</v>
      </c>
      <c r="G79" t="s">
        <v>16</v>
      </c>
      <c r="H79" t="s">
        <v>887</v>
      </c>
      <c r="I79" t="s">
        <v>888</v>
      </c>
      <c r="K79" t="s">
        <v>17</v>
      </c>
      <c r="L79" t="s">
        <v>18</v>
      </c>
      <c r="N79" t="s">
        <v>897</v>
      </c>
      <c r="O79">
        <v>1.62</v>
      </c>
      <c r="P79">
        <v>182</v>
      </c>
      <c r="Q79" t="s">
        <v>901</v>
      </c>
      <c r="R79" t="s">
        <v>904</v>
      </c>
    </row>
    <row r="80" spans="1:18" x14ac:dyDescent="0.2">
      <c r="A80" t="s">
        <v>947</v>
      </c>
      <c r="B80" t="s">
        <v>948</v>
      </c>
      <c r="C80">
        <v>2018</v>
      </c>
      <c r="D80" t="s">
        <v>949</v>
      </c>
      <c r="F80" t="s">
        <v>950</v>
      </c>
      <c r="G80" t="s">
        <v>951</v>
      </c>
      <c r="H80" t="s">
        <v>952</v>
      </c>
      <c r="I80" t="s">
        <v>953</v>
      </c>
      <c r="K80" t="s">
        <v>17</v>
      </c>
      <c r="L80" t="s">
        <v>31</v>
      </c>
      <c r="N80" t="s">
        <v>897</v>
      </c>
      <c r="O80">
        <v>0.59</v>
      </c>
      <c r="P80">
        <v>37</v>
      </c>
      <c r="Q80" t="s">
        <v>901</v>
      </c>
      <c r="R80" t="s">
        <v>904</v>
      </c>
    </row>
    <row r="81" spans="1:18" x14ac:dyDescent="0.2">
      <c r="A81" t="s">
        <v>19</v>
      </c>
      <c r="B81" t="s">
        <v>20</v>
      </c>
      <c r="C81">
        <v>2018</v>
      </c>
      <c r="D81" t="s">
        <v>21</v>
      </c>
      <c r="F81" t="s">
        <v>22</v>
      </c>
      <c r="G81" t="s">
        <v>23</v>
      </c>
      <c r="H81" t="s">
        <v>24</v>
      </c>
      <c r="I81">
        <v>1791613</v>
      </c>
      <c r="K81" t="s">
        <v>17</v>
      </c>
      <c r="L81" t="s">
        <v>18</v>
      </c>
      <c r="N81" t="s">
        <v>897</v>
      </c>
      <c r="O81">
        <v>0.82</v>
      </c>
      <c r="P81">
        <v>61</v>
      </c>
      <c r="Q81" t="s">
        <v>901</v>
      </c>
      <c r="R81" t="s">
        <v>904</v>
      </c>
    </row>
    <row r="82" spans="1:18" x14ac:dyDescent="0.2">
      <c r="A82" t="s">
        <v>25</v>
      </c>
      <c r="B82" t="s">
        <v>26</v>
      </c>
      <c r="C82">
        <v>2018</v>
      </c>
      <c r="D82" t="s">
        <v>27</v>
      </c>
      <c r="F82" t="s">
        <v>28</v>
      </c>
      <c r="G82" t="s">
        <v>29</v>
      </c>
      <c r="H82" t="s">
        <v>30</v>
      </c>
      <c r="I82">
        <v>8739749</v>
      </c>
      <c r="K82" t="s">
        <v>17</v>
      </c>
      <c r="L82" t="s">
        <v>31</v>
      </c>
      <c r="N82" t="s">
        <v>898</v>
      </c>
      <c r="O82">
        <v>0.5</v>
      </c>
      <c r="P82">
        <v>25</v>
      </c>
      <c r="Q82" t="s">
        <v>901</v>
      </c>
      <c r="R82" t="s">
        <v>905</v>
      </c>
    </row>
    <row r="83" spans="1:18" x14ac:dyDescent="0.2">
      <c r="A83" t="s">
        <v>1017</v>
      </c>
      <c r="B83" t="s">
        <v>1018</v>
      </c>
      <c r="C83">
        <v>2018</v>
      </c>
      <c r="D83" t="s">
        <v>163</v>
      </c>
      <c r="F83" t="s">
        <v>1019</v>
      </c>
      <c r="G83" t="s">
        <v>1020</v>
      </c>
      <c r="H83" t="s">
        <v>1021</v>
      </c>
      <c r="I83">
        <v>20754450</v>
      </c>
      <c r="K83" t="s">
        <v>17</v>
      </c>
      <c r="L83" t="s">
        <v>18</v>
      </c>
      <c r="N83" t="s">
        <v>897</v>
      </c>
      <c r="O83">
        <v>0.9</v>
      </c>
      <c r="P83">
        <v>19</v>
      </c>
      <c r="Q83" t="s">
        <v>901</v>
      </c>
      <c r="R83" t="s">
        <v>905</v>
      </c>
    </row>
    <row r="84" spans="1:18" x14ac:dyDescent="0.2">
      <c r="A84" t="s">
        <v>1011</v>
      </c>
      <c r="B84" t="s">
        <v>1012</v>
      </c>
      <c r="C84">
        <v>2018</v>
      </c>
      <c r="D84" t="s">
        <v>1013</v>
      </c>
      <c r="E84">
        <v>1</v>
      </c>
      <c r="F84" t="s">
        <v>1014</v>
      </c>
      <c r="G84" t="s">
        <v>1015</v>
      </c>
      <c r="H84" t="s">
        <v>1016</v>
      </c>
      <c r="I84">
        <v>218812</v>
      </c>
      <c r="K84" t="s">
        <v>17</v>
      </c>
      <c r="L84" t="s">
        <v>18</v>
      </c>
      <c r="N84" t="s">
        <v>897</v>
      </c>
      <c r="O84">
        <v>0.85</v>
      </c>
      <c r="P84">
        <v>131</v>
      </c>
      <c r="Q84" t="s">
        <v>901</v>
      </c>
      <c r="R84" t="s">
        <v>904</v>
      </c>
    </row>
    <row r="85" spans="1:18" x14ac:dyDescent="0.2">
      <c r="A85" t="s">
        <v>1005</v>
      </c>
      <c r="B85" t="s">
        <v>1006</v>
      </c>
      <c r="C85">
        <v>2018</v>
      </c>
      <c r="D85" t="s">
        <v>1007</v>
      </c>
      <c r="F85" t="s">
        <v>1008</v>
      </c>
      <c r="G85" t="s">
        <v>1009</v>
      </c>
      <c r="H85" t="s">
        <v>1010</v>
      </c>
      <c r="I85">
        <v>7189516</v>
      </c>
      <c r="K85" t="s">
        <v>17</v>
      </c>
      <c r="L85" t="s">
        <v>18</v>
      </c>
      <c r="N85" t="s">
        <v>897</v>
      </c>
      <c r="O85">
        <v>0.82</v>
      </c>
      <c r="P85">
        <v>24</v>
      </c>
      <c r="Q85" t="s">
        <v>901</v>
      </c>
      <c r="R85" t="s">
        <v>905</v>
      </c>
    </row>
    <row r="86" spans="1:18" x14ac:dyDescent="0.2">
      <c r="A86" t="s">
        <v>32</v>
      </c>
      <c r="B86" t="s">
        <v>33</v>
      </c>
      <c r="C86">
        <v>2018</v>
      </c>
      <c r="D86" t="s">
        <v>34</v>
      </c>
      <c r="F86" t="s">
        <v>35</v>
      </c>
      <c r="G86" t="s">
        <v>36</v>
      </c>
      <c r="H86" t="s">
        <v>37</v>
      </c>
      <c r="I86">
        <v>278424</v>
      </c>
      <c r="K86" t="s">
        <v>17</v>
      </c>
      <c r="L86" t="s">
        <v>18</v>
      </c>
      <c r="N86" t="s">
        <v>897</v>
      </c>
      <c r="O86">
        <v>6.32</v>
      </c>
      <c r="P86">
        <v>648</v>
      </c>
      <c r="Q86" t="s">
        <v>901</v>
      </c>
      <c r="R86" t="s">
        <v>904</v>
      </c>
    </row>
    <row r="87" spans="1:18" x14ac:dyDescent="0.2">
      <c r="A87" t="s">
        <v>38</v>
      </c>
      <c r="B87" t="s">
        <v>39</v>
      </c>
      <c r="C87">
        <v>2018</v>
      </c>
      <c r="D87" t="s">
        <v>40</v>
      </c>
      <c r="E87">
        <v>1</v>
      </c>
      <c r="G87" t="s">
        <v>41</v>
      </c>
      <c r="H87" t="s">
        <v>42</v>
      </c>
      <c r="I87">
        <v>363375</v>
      </c>
      <c r="K87" t="s">
        <v>17</v>
      </c>
      <c r="L87" t="s">
        <v>18</v>
      </c>
      <c r="N87" t="s">
        <v>898</v>
      </c>
      <c r="O87">
        <v>0.48</v>
      </c>
      <c r="P87">
        <v>11</v>
      </c>
      <c r="Q87" t="s">
        <v>901</v>
      </c>
      <c r="R87" t="s">
        <v>904</v>
      </c>
    </row>
    <row r="88" spans="1:18" x14ac:dyDescent="0.2">
      <c r="A88" t="s">
        <v>1000</v>
      </c>
      <c r="B88" t="s">
        <v>1001</v>
      </c>
      <c r="C88">
        <v>2018</v>
      </c>
      <c r="D88" t="s">
        <v>1002</v>
      </c>
      <c r="G88" t="s">
        <v>1003</v>
      </c>
      <c r="H88" t="s">
        <v>1004</v>
      </c>
      <c r="I88">
        <v>15784460</v>
      </c>
      <c r="K88" t="s">
        <v>48</v>
      </c>
      <c r="L88" t="s">
        <v>18</v>
      </c>
      <c r="N88" t="s">
        <v>900</v>
      </c>
      <c r="O88">
        <v>0.17</v>
      </c>
      <c r="P88">
        <v>7</v>
      </c>
      <c r="Q88" t="s">
        <v>903</v>
      </c>
      <c r="R88" t="s">
        <v>905</v>
      </c>
    </row>
    <row r="89" spans="1:18" x14ac:dyDescent="0.2">
      <c r="A89" t="s">
        <v>43</v>
      </c>
      <c r="B89" t="s">
        <v>44</v>
      </c>
      <c r="C89">
        <v>2018</v>
      </c>
      <c r="D89" t="s">
        <v>45</v>
      </c>
      <c r="G89" t="s">
        <v>46</v>
      </c>
      <c r="H89" t="s">
        <v>47</v>
      </c>
      <c r="I89">
        <v>7981015</v>
      </c>
      <c r="K89" t="s">
        <v>48</v>
      </c>
      <c r="L89" t="s">
        <v>18</v>
      </c>
      <c r="N89" t="s">
        <v>899</v>
      </c>
      <c r="O89">
        <v>0.17</v>
      </c>
      <c r="P89">
        <v>3</v>
      </c>
      <c r="Q89" t="s">
        <v>902</v>
      </c>
      <c r="R89" t="s">
        <v>904</v>
      </c>
    </row>
    <row r="90" spans="1:18" x14ac:dyDescent="0.2">
      <c r="A90" t="s">
        <v>49</v>
      </c>
      <c r="B90" t="s">
        <v>50</v>
      </c>
      <c r="C90">
        <v>2018</v>
      </c>
      <c r="D90" t="s">
        <v>51</v>
      </c>
      <c r="F90" t="s">
        <v>52</v>
      </c>
      <c r="G90" t="s">
        <v>53</v>
      </c>
      <c r="H90" t="s">
        <v>54</v>
      </c>
      <c r="I90">
        <v>1401963</v>
      </c>
      <c r="K90" t="s">
        <v>17</v>
      </c>
      <c r="L90" t="s">
        <v>31</v>
      </c>
      <c r="N90" t="s">
        <v>898</v>
      </c>
      <c r="O90">
        <v>0.81</v>
      </c>
      <c r="P90">
        <v>88</v>
      </c>
      <c r="Q90" t="s">
        <v>901</v>
      </c>
      <c r="R90" t="s">
        <v>904</v>
      </c>
    </row>
    <row r="91" spans="1:18" x14ac:dyDescent="0.2">
      <c r="A91" t="s">
        <v>947</v>
      </c>
      <c r="B91" t="s">
        <v>995</v>
      </c>
      <c r="C91">
        <v>2018</v>
      </c>
      <c r="D91" t="s">
        <v>996</v>
      </c>
      <c r="E91">
        <v>2</v>
      </c>
      <c r="F91" t="s">
        <v>997</v>
      </c>
      <c r="G91" t="s">
        <v>998</v>
      </c>
      <c r="H91" t="s">
        <v>999</v>
      </c>
      <c r="I91">
        <v>12575011</v>
      </c>
      <c r="K91" t="s">
        <v>17</v>
      </c>
      <c r="L91" t="s">
        <v>18</v>
      </c>
      <c r="N91" t="s">
        <v>898</v>
      </c>
      <c r="O91">
        <v>0.43</v>
      </c>
      <c r="P91">
        <v>17</v>
      </c>
      <c r="Q91" t="s">
        <v>901</v>
      </c>
      <c r="R91" t="s">
        <v>904</v>
      </c>
    </row>
    <row r="92" spans="1:18" x14ac:dyDescent="0.2">
      <c r="A92" t="s">
        <v>990</v>
      </c>
      <c r="B92" t="s">
        <v>991</v>
      </c>
      <c r="C92">
        <v>2018</v>
      </c>
      <c r="D92" t="s">
        <v>992</v>
      </c>
      <c r="G92" t="s">
        <v>993</v>
      </c>
      <c r="H92" t="s">
        <v>994</v>
      </c>
      <c r="I92">
        <v>18700462</v>
      </c>
      <c r="K92" t="s">
        <v>17</v>
      </c>
      <c r="L92" t="s">
        <v>61</v>
      </c>
      <c r="N92" t="s">
        <v>899</v>
      </c>
      <c r="O92">
        <v>0.17</v>
      </c>
      <c r="P92">
        <v>10</v>
      </c>
      <c r="Q92" t="s">
        <v>901</v>
      </c>
      <c r="R92" t="s">
        <v>904</v>
      </c>
    </row>
    <row r="93" spans="1:18" x14ac:dyDescent="0.2">
      <c r="A93" t="s">
        <v>55</v>
      </c>
      <c r="B93" t="s">
        <v>56</v>
      </c>
      <c r="C93">
        <v>2018</v>
      </c>
      <c r="D93" t="s">
        <v>57</v>
      </c>
      <c r="F93" t="s">
        <v>58</v>
      </c>
      <c r="G93" t="s">
        <v>59</v>
      </c>
      <c r="H93" t="s">
        <v>60</v>
      </c>
      <c r="I93">
        <v>21945357</v>
      </c>
      <c r="J93">
        <v>9783319734491</v>
      </c>
      <c r="K93" t="s">
        <v>17</v>
      </c>
      <c r="L93" t="s">
        <v>61</v>
      </c>
      <c r="N93" t="s">
        <v>908</v>
      </c>
      <c r="O93" t="s">
        <v>908</v>
      </c>
      <c r="P93" t="s">
        <v>908</v>
      </c>
      <c r="Q93" t="s">
        <v>907</v>
      </c>
      <c r="R93" t="s">
        <v>904</v>
      </c>
    </row>
    <row r="94" spans="1:18" x14ac:dyDescent="0.2">
      <c r="A94" t="s">
        <v>941</v>
      </c>
      <c r="B94" t="s">
        <v>942</v>
      </c>
      <c r="C94">
        <v>2018</v>
      </c>
      <c r="D94" t="s">
        <v>943</v>
      </c>
      <c r="F94" t="s">
        <v>944</v>
      </c>
      <c r="G94" t="s">
        <v>945</v>
      </c>
      <c r="H94" t="s">
        <v>946</v>
      </c>
      <c r="J94">
        <v>9781538638941</v>
      </c>
      <c r="K94" t="s">
        <v>17</v>
      </c>
      <c r="L94" t="s">
        <v>61</v>
      </c>
      <c r="N94" t="s">
        <v>908</v>
      </c>
      <c r="O94" t="s">
        <v>908</v>
      </c>
      <c r="P94" t="s">
        <v>908</v>
      </c>
      <c r="Q94" t="s">
        <v>902</v>
      </c>
      <c r="R94" t="s">
        <v>905</v>
      </c>
    </row>
    <row r="95" spans="1:18" x14ac:dyDescent="0.2">
      <c r="A95" t="s">
        <v>62</v>
      </c>
      <c r="B95" t="s">
        <v>63</v>
      </c>
      <c r="C95">
        <v>2018</v>
      </c>
      <c r="D95" t="s">
        <v>64</v>
      </c>
      <c r="E95">
        <v>1</v>
      </c>
      <c r="F95" t="s">
        <v>65</v>
      </c>
      <c r="G95" t="s">
        <v>66</v>
      </c>
      <c r="H95" t="s">
        <v>67</v>
      </c>
      <c r="I95">
        <v>2134853</v>
      </c>
      <c r="K95" t="s">
        <v>68</v>
      </c>
      <c r="L95" t="s">
        <v>69</v>
      </c>
      <c r="M95" t="s">
        <v>70</v>
      </c>
      <c r="N95" t="s">
        <v>898</v>
      </c>
      <c r="O95">
        <v>0.45</v>
      </c>
      <c r="P95">
        <v>26</v>
      </c>
      <c r="Q95" t="s">
        <v>906</v>
      </c>
      <c r="R95" t="s">
        <v>904</v>
      </c>
    </row>
    <row r="96" spans="1:18" x14ac:dyDescent="0.2">
      <c r="A96" t="s">
        <v>71</v>
      </c>
      <c r="B96" t="s">
        <v>72</v>
      </c>
      <c r="C96">
        <v>2017</v>
      </c>
      <c r="D96" t="s">
        <v>73</v>
      </c>
      <c r="F96" t="s">
        <v>74</v>
      </c>
      <c r="G96" t="s">
        <v>75</v>
      </c>
      <c r="H96" t="s">
        <v>76</v>
      </c>
      <c r="J96">
        <v>9781538631232</v>
      </c>
      <c r="K96" t="s">
        <v>48</v>
      </c>
      <c r="L96" t="s">
        <v>61</v>
      </c>
      <c r="N96" t="s">
        <v>908</v>
      </c>
      <c r="O96" t="s">
        <v>908</v>
      </c>
      <c r="P96" t="s">
        <v>908</v>
      </c>
      <c r="Q96" t="s">
        <v>902</v>
      </c>
      <c r="R96" t="s">
        <v>905</v>
      </c>
    </row>
    <row r="97" spans="1:18" x14ac:dyDescent="0.2">
      <c r="A97" t="s">
        <v>77</v>
      </c>
      <c r="B97" t="s">
        <v>78</v>
      </c>
      <c r="C97">
        <v>2017</v>
      </c>
      <c r="D97" t="s">
        <v>73</v>
      </c>
      <c r="F97" t="s">
        <v>79</v>
      </c>
      <c r="G97" t="s">
        <v>80</v>
      </c>
      <c r="H97" t="s">
        <v>81</v>
      </c>
      <c r="J97">
        <v>9781538631232</v>
      </c>
      <c r="K97" t="s">
        <v>48</v>
      </c>
      <c r="L97" t="s">
        <v>61</v>
      </c>
      <c r="N97" t="s">
        <v>908</v>
      </c>
      <c r="O97" t="s">
        <v>908</v>
      </c>
      <c r="P97" t="s">
        <v>908</v>
      </c>
      <c r="Q97" t="s">
        <v>903</v>
      </c>
      <c r="R97" t="s">
        <v>904</v>
      </c>
    </row>
    <row r="98" spans="1:18" x14ac:dyDescent="0.2">
      <c r="A98" t="s">
        <v>82</v>
      </c>
      <c r="B98" t="s">
        <v>83</v>
      </c>
      <c r="C98">
        <v>2017</v>
      </c>
      <c r="D98" t="s">
        <v>73</v>
      </c>
      <c r="F98" t="s">
        <v>84</v>
      </c>
      <c r="G98" t="s">
        <v>85</v>
      </c>
      <c r="H98" t="s">
        <v>86</v>
      </c>
      <c r="J98">
        <v>9781538631232</v>
      </c>
      <c r="K98" t="s">
        <v>17</v>
      </c>
      <c r="L98" t="s">
        <v>61</v>
      </c>
      <c r="N98" t="s">
        <v>908</v>
      </c>
      <c r="O98" t="s">
        <v>908</v>
      </c>
      <c r="P98" t="s">
        <v>908</v>
      </c>
      <c r="Q98" t="s">
        <v>902</v>
      </c>
      <c r="R98" t="s">
        <v>904</v>
      </c>
    </row>
    <row r="99" spans="1:18" x14ac:dyDescent="0.2">
      <c r="A99" t="s">
        <v>87</v>
      </c>
      <c r="B99" t="s">
        <v>88</v>
      </c>
      <c r="C99">
        <v>2017</v>
      </c>
      <c r="D99" t="s">
        <v>89</v>
      </c>
      <c r="F99" t="s">
        <v>90</v>
      </c>
      <c r="G99" t="s">
        <v>91</v>
      </c>
      <c r="H99" t="s">
        <v>92</v>
      </c>
      <c r="I99">
        <v>3135926</v>
      </c>
      <c r="K99" t="s">
        <v>17</v>
      </c>
      <c r="L99" t="s">
        <v>18</v>
      </c>
      <c r="N99" t="s">
        <v>899</v>
      </c>
      <c r="O99">
        <v>0.28999999999999998</v>
      </c>
      <c r="P99">
        <v>17</v>
      </c>
      <c r="Q99" t="s">
        <v>903</v>
      </c>
      <c r="R99" t="s">
        <v>905</v>
      </c>
    </row>
    <row r="100" spans="1:18" x14ac:dyDescent="0.2">
      <c r="A100" t="s">
        <v>93</v>
      </c>
      <c r="B100" t="s">
        <v>94</v>
      </c>
      <c r="C100">
        <v>2017</v>
      </c>
      <c r="D100" t="s">
        <v>95</v>
      </c>
      <c r="G100" t="s">
        <v>96</v>
      </c>
      <c r="H100" t="s">
        <v>97</v>
      </c>
      <c r="I100">
        <v>10999264</v>
      </c>
      <c r="K100" t="s">
        <v>17</v>
      </c>
      <c r="L100" t="s">
        <v>18</v>
      </c>
      <c r="N100" t="s">
        <v>900</v>
      </c>
      <c r="O100">
        <v>0.13</v>
      </c>
      <c r="P100">
        <v>6</v>
      </c>
      <c r="Q100" t="s">
        <v>903</v>
      </c>
      <c r="R100" t="s">
        <v>905</v>
      </c>
    </row>
    <row r="101" spans="1:18" x14ac:dyDescent="0.2">
      <c r="A101" t="s">
        <v>98</v>
      </c>
      <c r="B101" t="s">
        <v>99</v>
      </c>
      <c r="C101">
        <v>2017</v>
      </c>
      <c r="D101" t="s">
        <v>100</v>
      </c>
      <c r="E101">
        <v>1</v>
      </c>
      <c r="F101" t="s">
        <v>101</v>
      </c>
      <c r="G101" t="s">
        <v>102</v>
      </c>
      <c r="H101" t="s">
        <v>103</v>
      </c>
      <c r="I101">
        <v>9067590</v>
      </c>
      <c r="K101" t="s">
        <v>17</v>
      </c>
      <c r="L101" t="s">
        <v>18</v>
      </c>
      <c r="N101" t="s">
        <v>897</v>
      </c>
      <c r="O101">
        <v>3.59</v>
      </c>
      <c r="P101">
        <v>99</v>
      </c>
      <c r="Q101" t="s">
        <v>901</v>
      </c>
      <c r="R101" t="s">
        <v>904</v>
      </c>
    </row>
    <row r="102" spans="1:18" x14ac:dyDescent="0.2">
      <c r="A102" t="s">
        <v>104</v>
      </c>
      <c r="B102" t="s">
        <v>105</v>
      </c>
      <c r="C102">
        <v>2017</v>
      </c>
      <c r="D102" t="s">
        <v>106</v>
      </c>
      <c r="F102" t="s">
        <v>107</v>
      </c>
      <c r="G102" t="s">
        <v>108</v>
      </c>
      <c r="H102" t="s">
        <v>109</v>
      </c>
      <c r="I102">
        <v>19328540</v>
      </c>
      <c r="K102" t="s">
        <v>17</v>
      </c>
      <c r="L102" t="s">
        <v>18</v>
      </c>
      <c r="N102" t="s">
        <v>898</v>
      </c>
      <c r="O102">
        <v>0.26</v>
      </c>
      <c r="P102">
        <v>8</v>
      </c>
      <c r="Q102" t="s">
        <v>902</v>
      </c>
      <c r="R102" t="s">
        <v>905</v>
      </c>
    </row>
    <row r="103" spans="1:18" x14ac:dyDescent="0.2">
      <c r="A103" t="s">
        <v>110</v>
      </c>
      <c r="B103" t="s">
        <v>111</v>
      </c>
      <c r="C103">
        <v>2017</v>
      </c>
      <c r="D103" t="s">
        <v>112</v>
      </c>
      <c r="F103" t="s">
        <v>113</v>
      </c>
      <c r="G103" t="s">
        <v>114</v>
      </c>
      <c r="H103" t="s">
        <v>115</v>
      </c>
      <c r="I103">
        <v>1682563</v>
      </c>
      <c r="K103" t="s">
        <v>17</v>
      </c>
      <c r="L103" t="s">
        <v>18</v>
      </c>
      <c r="N103" t="s">
        <v>897</v>
      </c>
      <c r="O103">
        <v>1.61</v>
      </c>
      <c r="P103">
        <v>120</v>
      </c>
      <c r="Q103" t="s">
        <v>901</v>
      </c>
      <c r="R103" t="s">
        <v>904</v>
      </c>
    </row>
    <row r="104" spans="1:18" x14ac:dyDescent="0.2">
      <c r="A104" t="s">
        <v>116</v>
      </c>
      <c r="B104" t="s">
        <v>117</v>
      </c>
      <c r="C104">
        <v>2017</v>
      </c>
      <c r="D104" t="s">
        <v>118</v>
      </c>
      <c r="F104" t="s">
        <v>119</v>
      </c>
      <c r="G104" t="s">
        <v>120</v>
      </c>
      <c r="H104" t="s">
        <v>121</v>
      </c>
      <c r="I104">
        <v>14137054</v>
      </c>
      <c r="K104" t="s">
        <v>17</v>
      </c>
      <c r="L104" t="s">
        <v>18</v>
      </c>
      <c r="N104" t="s">
        <v>898</v>
      </c>
      <c r="O104">
        <v>0.39</v>
      </c>
      <c r="P104">
        <v>22</v>
      </c>
      <c r="Q104" t="s">
        <v>901</v>
      </c>
      <c r="R104" t="s">
        <v>904</v>
      </c>
    </row>
    <row r="105" spans="1:18" x14ac:dyDescent="0.2">
      <c r="A105" t="s">
        <v>122</v>
      </c>
      <c r="B105" t="s">
        <v>123</v>
      </c>
      <c r="C105">
        <v>2017</v>
      </c>
      <c r="D105" t="s">
        <v>124</v>
      </c>
      <c r="G105" t="s">
        <v>125</v>
      </c>
      <c r="H105" t="s">
        <v>126</v>
      </c>
      <c r="I105">
        <v>16957504</v>
      </c>
      <c r="K105" t="s">
        <v>68</v>
      </c>
      <c r="L105" t="s">
        <v>18</v>
      </c>
      <c r="N105" t="s">
        <v>899</v>
      </c>
      <c r="O105">
        <v>0.19</v>
      </c>
      <c r="P105">
        <v>3</v>
      </c>
      <c r="Q105" t="s">
        <v>901</v>
      </c>
      <c r="R105" t="s">
        <v>905</v>
      </c>
    </row>
    <row r="106" spans="1:18" x14ac:dyDescent="0.2">
      <c r="A106" t="s">
        <v>127</v>
      </c>
      <c r="B106" t="s">
        <v>128</v>
      </c>
      <c r="C106">
        <v>2017</v>
      </c>
      <c r="D106" t="s">
        <v>129</v>
      </c>
      <c r="F106" t="s">
        <v>130</v>
      </c>
      <c r="G106" t="s">
        <v>131</v>
      </c>
      <c r="H106" t="s">
        <v>890</v>
      </c>
      <c r="I106">
        <v>3017036</v>
      </c>
      <c r="K106" t="s">
        <v>68</v>
      </c>
      <c r="L106" t="s">
        <v>18</v>
      </c>
      <c r="M106" t="s">
        <v>70</v>
      </c>
      <c r="N106" t="s">
        <v>900</v>
      </c>
      <c r="O106">
        <v>0.12</v>
      </c>
      <c r="P106">
        <v>4</v>
      </c>
      <c r="Q106" t="s">
        <v>903</v>
      </c>
      <c r="R106" t="s">
        <v>905</v>
      </c>
    </row>
    <row r="107" spans="1:18" x14ac:dyDescent="0.2">
      <c r="A107" t="s">
        <v>132</v>
      </c>
      <c r="B107" t="s">
        <v>133</v>
      </c>
      <c r="C107">
        <v>2017</v>
      </c>
      <c r="D107" t="s">
        <v>134</v>
      </c>
      <c r="G107" t="s">
        <v>135</v>
      </c>
      <c r="H107" t="s">
        <v>136</v>
      </c>
      <c r="I107">
        <v>8642125</v>
      </c>
      <c r="K107" t="s">
        <v>48</v>
      </c>
      <c r="L107" t="s">
        <v>18</v>
      </c>
      <c r="N107" t="s">
        <v>900</v>
      </c>
      <c r="O107">
        <v>0.12</v>
      </c>
      <c r="P107">
        <v>9</v>
      </c>
      <c r="Q107" t="s">
        <v>906</v>
      </c>
      <c r="R107" t="s">
        <v>904</v>
      </c>
    </row>
    <row r="108" spans="1:18" x14ac:dyDescent="0.2">
      <c r="A108" t="s">
        <v>137</v>
      </c>
      <c r="B108" t="s">
        <v>138</v>
      </c>
      <c r="C108">
        <v>2017</v>
      </c>
      <c r="D108" t="s">
        <v>139</v>
      </c>
      <c r="E108">
        <v>2</v>
      </c>
      <c r="F108" t="s">
        <v>140</v>
      </c>
      <c r="G108" t="s">
        <v>141</v>
      </c>
      <c r="H108" t="s">
        <v>142</v>
      </c>
      <c r="I108">
        <v>9528369</v>
      </c>
      <c r="K108" t="s">
        <v>17</v>
      </c>
      <c r="L108" t="s">
        <v>18</v>
      </c>
      <c r="N108" t="s">
        <v>897</v>
      </c>
      <c r="O108">
        <v>1.0900000000000001</v>
      </c>
      <c r="P108">
        <v>78</v>
      </c>
      <c r="Q108" t="s">
        <v>901</v>
      </c>
      <c r="R108" t="s">
        <v>904</v>
      </c>
    </row>
    <row r="109" spans="1:18" x14ac:dyDescent="0.2">
      <c r="A109" t="s">
        <v>143</v>
      </c>
      <c r="B109" t="s">
        <v>144</v>
      </c>
      <c r="C109">
        <v>2017</v>
      </c>
      <c r="D109" t="s">
        <v>124</v>
      </c>
      <c r="G109" t="s">
        <v>145</v>
      </c>
      <c r="H109" t="s">
        <v>146</v>
      </c>
      <c r="I109">
        <v>16957504</v>
      </c>
      <c r="K109" t="s">
        <v>48</v>
      </c>
      <c r="L109" t="s">
        <v>147</v>
      </c>
      <c r="N109" t="s">
        <v>899</v>
      </c>
      <c r="O109">
        <v>0.19</v>
      </c>
      <c r="P109">
        <v>3</v>
      </c>
      <c r="Q109" t="s">
        <v>901</v>
      </c>
      <c r="R109" t="s">
        <v>905</v>
      </c>
    </row>
    <row r="110" spans="1:18" x14ac:dyDescent="0.2">
      <c r="A110" t="s">
        <v>148</v>
      </c>
      <c r="B110" t="s">
        <v>149</v>
      </c>
      <c r="C110">
        <v>2017</v>
      </c>
      <c r="D110" t="s">
        <v>150</v>
      </c>
      <c r="E110">
        <v>1</v>
      </c>
      <c r="F110" t="s">
        <v>151</v>
      </c>
      <c r="G110" t="s">
        <v>152</v>
      </c>
      <c r="H110" t="s">
        <v>153</v>
      </c>
      <c r="I110">
        <v>1694286</v>
      </c>
      <c r="K110" t="s">
        <v>17</v>
      </c>
      <c r="L110" t="s">
        <v>18</v>
      </c>
      <c r="N110" t="s">
        <v>897</v>
      </c>
      <c r="O110">
        <v>0.74</v>
      </c>
      <c r="P110">
        <v>39</v>
      </c>
      <c r="Q110" t="s">
        <v>901</v>
      </c>
      <c r="R110" t="s">
        <v>904</v>
      </c>
    </row>
    <row r="111" spans="1:18" x14ac:dyDescent="0.2">
      <c r="A111" t="s">
        <v>154</v>
      </c>
      <c r="B111" t="s">
        <v>155</v>
      </c>
      <c r="C111">
        <v>2017</v>
      </c>
      <c r="D111" t="s">
        <v>156</v>
      </c>
      <c r="F111" t="s">
        <v>157</v>
      </c>
      <c r="G111" t="s">
        <v>158</v>
      </c>
      <c r="H111" t="s">
        <v>159</v>
      </c>
      <c r="I111" t="s">
        <v>160</v>
      </c>
      <c r="K111" t="s">
        <v>17</v>
      </c>
      <c r="L111" t="s">
        <v>18</v>
      </c>
      <c r="N111" t="s">
        <v>898</v>
      </c>
      <c r="O111">
        <v>0.79</v>
      </c>
      <c r="P111">
        <v>91</v>
      </c>
      <c r="Q111" t="s">
        <v>901</v>
      </c>
      <c r="R111" t="s">
        <v>904</v>
      </c>
    </row>
    <row r="112" spans="1:18" x14ac:dyDescent="0.2">
      <c r="A112" t="s">
        <v>161</v>
      </c>
      <c r="B112" t="s">
        <v>162</v>
      </c>
      <c r="C112">
        <v>2017</v>
      </c>
      <c r="D112" t="s">
        <v>163</v>
      </c>
      <c r="F112" t="s">
        <v>164</v>
      </c>
      <c r="G112" t="s">
        <v>165</v>
      </c>
      <c r="H112" t="s">
        <v>166</v>
      </c>
      <c r="I112">
        <v>20754450</v>
      </c>
      <c r="K112" t="s">
        <v>17</v>
      </c>
      <c r="L112" t="s">
        <v>18</v>
      </c>
      <c r="N112" t="s">
        <v>897</v>
      </c>
      <c r="O112">
        <v>0.78</v>
      </c>
      <c r="P112">
        <v>15</v>
      </c>
      <c r="Q112" t="s">
        <v>901</v>
      </c>
      <c r="R112" t="s">
        <v>904</v>
      </c>
    </row>
    <row r="113" spans="1:18" x14ac:dyDescent="0.2">
      <c r="A113" t="s">
        <v>167</v>
      </c>
      <c r="B113" t="s">
        <v>168</v>
      </c>
      <c r="C113">
        <v>2017</v>
      </c>
      <c r="D113" t="s">
        <v>169</v>
      </c>
      <c r="F113" t="s">
        <v>170</v>
      </c>
      <c r="G113" t="s">
        <v>171</v>
      </c>
      <c r="H113" t="s">
        <v>172</v>
      </c>
      <c r="I113" t="s">
        <v>173</v>
      </c>
      <c r="K113" t="s">
        <v>17</v>
      </c>
      <c r="L113" t="s">
        <v>18</v>
      </c>
      <c r="M113" t="s">
        <v>70</v>
      </c>
      <c r="N113" t="s">
        <v>899</v>
      </c>
      <c r="O113">
        <v>0.36</v>
      </c>
      <c r="P113">
        <v>14</v>
      </c>
      <c r="Q113" t="s">
        <v>901</v>
      </c>
      <c r="R113" t="s">
        <v>905</v>
      </c>
    </row>
    <row r="114" spans="1:18" x14ac:dyDescent="0.2">
      <c r="A114" t="s">
        <v>174</v>
      </c>
      <c r="B114" t="s">
        <v>175</v>
      </c>
      <c r="C114">
        <v>2017</v>
      </c>
      <c r="D114" t="s">
        <v>176</v>
      </c>
      <c r="F114" t="s">
        <v>177</v>
      </c>
      <c r="G114" t="s">
        <v>178</v>
      </c>
      <c r="H114" t="s">
        <v>179</v>
      </c>
      <c r="J114">
        <v>9781509048304</v>
      </c>
      <c r="K114" t="s">
        <v>17</v>
      </c>
      <c r="L114" t="s">
        <v>61</v>
      </c>
      <c r="N114" t="s">
        <v>908</v>
      </c>
      <c r="O114" t="s">
        <v>908</v>
      </c>
      <c r="P114" t="s">
        <v>908</v>
      </c>
      <c r="Q114" t="s">
        <v>902</v>
      </c>
      <c r="R114" t="s">
        <v>905</v>
      </c>
    </row>
    <row r="115" spans="1:18" x14ac:dyDescent="0.2">
      <c r="A115" t="s">
        <v>180</v>
      </c>
      <c r="B115" t="s">
        <v>181</v>
      </c>
      <c r="C115">
        <v>2017</v>
      </c>
      <c r="D115" t="s">
        <v>182</v>
      </c>
      <c r="E115">
        <v>1</v>
      </c>
      <c r="F115" t="s">
        <v>183</v>
      </c>
      <c r="G115" t="s">
        <v>184</v>
      </c>
      <c r="H115" t="s">
        <v>185</v>
      </c>
      <c r="I115">
        <v>2689146</v>
      </c>
      <c r="K115" t="s">
        <v>17</v>
      </c>
      <c r="L115" t="s">
        <v>18</v>
      </c>
      <c r="N115" t="s">
        <v>897</v>
      </c>
      <c r="O115">
        <v>0.73</v>
      </c>
      <c r="P115">
        <v>70</v>
      </c>
      <c r="Q115" t="s">
        <v>901</v>
      </c>
      <c r="R115" t="s">
        <v>904</v>
      </c>
    </row>
    <row r="116" spans="1:18" x14ac:dyDescent="0.2">
      <c r="A116" t="s">
        <v>186</v>
      </c>
      <c r="B116" t="s">
        <v>187</v>
      </c>
      <c r="C116">
        <v>2017</v>
      </c>
      <c r="D116" t="s">
        <v>188</v>
      </c>
      <c r="E116">
        <v>1</v>
      </c>
      <c r="F116" t="s">
        <v>189</v>
      </c>
      <c r="G116" t="s">
        <v>190</v>
      </c>
      <c r="H116" t="s">
        <v>191</v>
      </c>
      <c r="I116">
        <v>17341140</v>
      </c>
      <c r="K116" t="s">
        <v>17</v>
      </c>
      <c r="L116" t="s">
        <v>18</v>
      </c>
      <c r="N116" t="s">
        <v>898</v>
      </c>
      <c r="O116">
        <v>0.85</v>
      </c>
      <c r="P116">
        <v>64</v>
      </c>
      <c r="Q116" t="s">
        <v>906</v>
      </c>
      <c r="R116" t="s">
        <v>904</v>
      </c>
    </row>
    <row r="117" spans="1:18" x14ac:dyDescent="0.2">
      <c r="A117" t="s">
        <v>192</v>
      </c>
      <c r="B117" t="s">
        <v>193</v>
      </c>
      <c r="C117">
        <v>2017</v>
      </c>
      <c r="D117" t="s">
        <v>182</v>
      </c>
      <c r="E117">
        <v>3</v>
      </c>
      <c r="F117" t="s">
        <v>194</v>
      </c>
      <c r="G117" t="s">
        <v>195</v>
      </c>
      <c r="H117" t="s">
        <v>196</v>
      </c>
      <c r="I117">
        <v>2689146</v>
      </c>
      <c r="K117" t="s">
        <v>17</v>
      </c>
      <c r="L117" t="s">
        <v>18</v>
      </c>
      <c r="N117" t="s">
        <v>897</v>
      </c>
      <c r="O117">
        <v>0.73</v>
      </c>
      <c r="P117">
        <v>70</v>
      </c>
      <c r="Q117" t="s">
        <v>901</v>
      </c>
      <c r="R117" t="s">
        <v>904</v>
      </c>
    </row>
    <row r="118" spans="1:18" x14ac:dyDescent="0.2">
      <c r="A118" t="s">
        <v>197</v>
      </c>
      <c r="B118" t="s">
        <v>198</v>
      </c>
      <c r="C118">
        <v>2017</v>
      </c>
      <c r="D118" t="s">
        <v>199</v>
      </c>
      <c r="F118" t="s">
        <v>200</v>
      </c>
      <c r="G118" t="s">
        <v>201</v>
      </c>
      <c r="H118" t="s">
        <v>202</v>
      </c>
      <c r="J118">
        <v>9781509051052</v>
      </c>
      <c r="K118" t="s">
        <v>17</v>
      </c>
      <c r="L118" t="s">
        <v>61</v>
      </c>
      <c r="N118" t="s">
        <v>908</v>
      </c>
      <c r="O118" t="s">
        <v>908</v>
      </c>
      <c r="P118" t="s">
        <v>908</v>
      </c>
      <c r="Q118" t="s">
        <v>902</v>
      </c>
      <c r="R118" t="s">
        <v>905</v>
      </c>
    </row>
    <row r="119" spans="1:18" x14ac:dyDescent="0.2">
      <c r="A119" t="s">
        <v>915</v>
      </c>
      <c r="B119" t="s">
        <v>916</v>
      </c>
      <c r="C119">
        <v>2017</v>
      </c>
      <c r="D119" t="s">
        <v>112</v>
      </c>
      <c r="F119" t="s">
        <v>917</v>
      </c>
      <c r="G119" t="s">
        <v>918</v>
      </c>
      <c r="H119" t="s">
        <v>919</v>
      </c>
      <c r="I119">
        <v>1682563</v>
      </c>
      <c r="K119" t="s">
        <v>17</v>
      </c>
      <c r="L119" t="s">
        <v>18</v>
      </c>
      <c r="N119" t="s">
        <v>897</v>
      </c>
      <c r="O119">
        <v>1.61</v>
      </c>
      <c r="P119">
        <v>120</v>
      </c>
      <c r="Q119" t="s">
        <v>901</v>
      </c>
      <c r="R119" t="s">
        <v>904</v>
      </c>
    </row>
    <row r="120" spans="1:18" x14ac:dyDescent="0.2">
      <c r="A120" t="s">
        <v>203</v>
      </c>
      <c r="B120" t="s">
        <v>204</v>
      </c>
      <c r="C120">
        <v>2017</v>
      </c>
      <c r="D120" t="s">
        <v>205</v>
      </c>
      <c r="E120">
        <v>1</v>
      </c>
      <c r="F120" t="s">
        <v>206</v>
      </c>
      <c r="G120" t="s">
        <v>207</v>
      </c>
      <c r="H120" t="s">
        <v>208</v>
      </c>
      <c r="I120">
        <v>10612971</v>
      </c>
      <c r="K120" t="s">
        <v>17</v>
      </c>
      <c r="L120" t="s">
        <v>18</v>
      </c>
      <c r="N120" t="s">
        <v>897</v>
      </c>
      <c r="O120">
        <v>0.97</v>
      </c>
      <c r="P120">
        <v>80</v>
      </c>
      <c r="Q120" t="s">
        <v>901</v>
      </c>
      <c r="R120" t="s">
        <v>904</v>
      </c>
    </row>
    <row r="121" spans="1:18" x14ac:dyDescent="0.2">
      <c r="A121" t="s">
        <v>209</v>
      </c>
      <c r="B121" t="s">
        <v>210</v>
      </c>
      <c r="C121">
        <v>2017</v>
      </c>
      <c r="D121" t="s">
        <v>211</v>
      </c>
      <c r="F121" t="s">
        <v>212</v>
      </c>
      <c r="G121" t="s">
        <v>213</v>
      </c>
      <c r="H121" t="s">
        <v>214</v>
      </c>
      <c r="I121">
        <v>18711413</v>
      </c>
      <c r="K121" t="s">
        <v>17</v>
      </c>
      <c r="L121" t="s">
        <v>18</v>
      </c>
      <c r="N121" t="s">
        <v>897</v>
      </c>
      <c r="O121">
        <v>0.81</v>
      </c>
      <c r="P121">
        <v>88</v>
      </c>
      <c r="Q121" t="s">
        <v>901</v>
      </c>
      <c r="R121" t="s">
        <v>904</v>
      </c>
    </row>
    <row r="122" spans="1:18" x14ac:dyDescent="0.2">
      <c r="A122" t="s">
        <v>215</v>
      </c>
      <c r="B122" t="s">
        <v>216</v>
      </c>
      <c r="C122">
        <v>2017</v>
      </c>
      <c r="D122" t="s">
        <v>217</v>
      </c>
      <c r="F122" t="s">
        <v>218</v>
      </c>
      <c r="G122" t="s">
        <v>219</v>
      </c>
      <c r="H122" t="s">
        <v>220</v>
      </c>
      <c r="I122">
        <v>10709428</v>
      </c>
      <c r="K122" t="s">
        <v>17</v>
      </c>
      <c r="L122" t="s">
        <v>18</v>
      </c>
      <c r="M122" t="s">
        <v>70</v>
      </c>
      <c r="N122" t="s">
        <v>898</v>
      </c>
      <c r="O122">
        <v>0.42</v>
      </c>
      <c r="P122">
        <v>12</v>
      </c>
      <c r="Q122" t="s">
        <v>901</v>
      </c>
      <c r="R122" t="s">
        <v>904</v>
      </c>
    </row>
    <row r="123" spans="1:18" x14ac:dyDescent="0.2">
      <c r="A123" t="s">
        <v>221</v>
      </c>
      <c r="B123" t="s">
        <v>222</v>
      </c>
      <c r="C123">
        <v>2017</v>
      </c>
      <c r="D123" t="s">
        <v>223</v>
      </c>
      <c r="F123" t="s">
        <v>224</v>
      </c>
      <c r="G123" t="s">
        <v>225</v>
      </c>
      <c r="H123" t="s">
        <v>226</v>
      </c>
      <c r="I123">
        <v>167061</v>
      </c>
      <c r="K123" t="s">
        <v>17</v>
      </c>
      <c r="L123" t="s">
        <v>18</v>
      </c>
      <c r="N123" t="s">
        <v>897</v>
      </c>
      <c r="O123">
        <v>1.55</v>
      </c>
      <c r="P123">
        <v>121</v>
      </c>
      <c r="Q123" t="s">
        <v>901</v>
      </c>
      <c r="R123" t="s">
        <v>904</v>
      </c>
    </row>
    <row r="124" spans="1:18" x14ac:dyDescent="0.2">
      <c r="A124" t="s">
        <v>231</v>
      </c>
      <c r="B124" t="s">
        <v>232</v>
      </c>
      <c r="C124">
        <v>2017</v>
      </c>
      <c r="D124" t="s">
        <v>233</v>
      </c>
      <c r="F124" t="s">
        <v>234</v>
      </c>
      <c r="G124" t="s">
        <v>235</v>
      </c>
      <c r="H124" t="s">
        <v>236</v>
      </c>
      <c r="I124">
        <v>18766102</v>
      </c>
      <c r="K124" t="s">
        <v>17</v>
      </c>
      <c r="L124" t="s">
        <v>61</v>
      </c>
      <c r="M124" t="s">
        <v>70</v>
      </c>
      <c r="N124" t="s">
        <v>908</v>
      </c>
      <c r="O124">
        <v>0.47</v>
      </c>
      <c r="P124">
        <v>51</v>
      </c>
      <c r="Q124" t="s">
        <v>902</v>
      </c>
      <c r="R124" t="s">
        <v>904</v>
      </c>
    </row>
    <row r="125" spans="1:18" x14ac:dyDescent="0.2">
      <c r="A125" t="s">
        <v>237</v>
      </c>
      <c r="B125" t="s">
        <v>238</v>
      </c>
      <c r="C125">
        <v>2017</v>
      </c>
      <c r="D125" t="s">
        <v>239</v>
      </c>
      <c r="G125" t="s">
        <v>240</v>
      </c>
      <c r="H125" t="s">
        <v>241</v>
      </c>
      <c r="J125">
        <v>9781510843967</v>
      </c>
      <c r="K125" t="s">
        <v>48</v>
      </c>
      <c r="L125" t="s">
        <v>61</v>
      </c>
      <c r="N125" t="s">
        <v>908</v>
      </c>
      <c r="O125" t="s">
        <v>908</v>
      </c>
      <c r="P125" t="s">
        <v>908</v>
      </c>
      <c r="Q125" t="s">
        <v>902</v>
      </c>
      <c r="R125" t="s">
        <v>905</v>
      </c>
    </row>
    <row r="126" spans="1:18" x14ac:dyDescent="0.2">
      <c r="A126" t="s">
        <v>242</v>
      </c>
      <c r="B126" t="s">
        <v>243</v>
      </c>
      <c r="C126">
        <v>2017</v>
      </c>
      <c r="D126" t="s">
        <v>124</v>
      </c>
      <c r="G126" t="s">
        <v>244</v>
      </c>
      <c r="H126" t="s">
        <v>245</v>
      </c>
      <c r="I126">
        <v>16957504</v>
      </c>
      <c r="K126" t="s">
        <v>48</v>
      </c>
      <c r="L126" t="s">
        <v>18</v>
      </c>
      <c r="N126" t="s">
        <v>899</v>
      </c>
      <c r="O126">
        <v>0.19</v>
      </c>
      <c r="P126">
        <v>3</v>
      </c>
      <c r="Q126" t="s">
        <v>901</v>
      </c>
      <c r="R126" t="s">
        <v>905</v>
      </c>
    </row>
    <row r="127" spans="1:18" x14ac:dyDescent="0.2">
      <c r="A127" t="s">
        <v>246</v>
      </c>
      <c r="B127" t="s">
        <v>247</v>
      </c>
      <c r="C127">
        <v>2017</v>
      </c>
      <c r="D127" t="s">
        <v>248</v>
      </c>
      <c r="F127" t="s">
        <v>249</v>
      </c>
      <c r="G127" t="s">
        <v>250</v>
      </c>
      <c r="H127" t="s">
        <v>251</v>
      </c>
      <c r="I127">
        <v>14057425</v>
      </c>
      <c r="K127" t="s">
        <v>48</v>
      </c>
      <c r="L127" t="s">
        <v>18</v>
      </c>
      <c r="N127" t="s">
        <v>899</v>
      </c>
      <c r="O127">
        <v>0.15</v>
      </c>
      <c r="P127">
        <v>6</v>
      </c>
      <c r="Q127" t="s">
        <v>903</v>
      </c>
      <c r="R127" t="s">
        <v>905</v>
      </c>
    </row>
    <row r="128" spans="1:18" x14ac:dyDescent="0.2">
      <c r="A128" t="s">
        <v>252</v>
      </c>
      <c r="B128" t="s">
        <v>253</v>
      </c>
      <c r="C128">
        <v>2017</v>
      </c>
      <c r="D128" t="s">
        <v>254</v>
      </c>
      <c r="G128" t="s">
        <v>255</v>
      </c>
      <c r="H128" t="s">
        <v>256</v>
      </c>
      <c r="J128">
        <v>9781634859561</v>
      </c>
      <c r="L128" t="s">
        <v>257</v>
      </c>
      <c r="N128" t="s">
        <v>908</v>
      </c>
      <c r="O128" t="s">
        <v>908</v>
      </c>
      <c r="P128" t="s">
        <v>908</v>
      </c>
      <c r="Q128" t="s">
        <v>901</v>
      </c>
      <c r="R128" t="s">
        <v>905</v>
      </c>
    </row>
    <row r="129" spans="1:18" x14ac:dyDescent="0.2">
      <c r="A129" t="s">
        <v>258</v>
      </c>
      <c r="B129" t="s">
        <v>259</v>
      </c>
      <c r="C129">
        <v>2017</v>
      </c>
      <c r="D129" t="s">
        <v>260</v>
      </c>
      <c r="F129" t="s">
        <v>261</v>
      </c>
      <c r="G129" t="s">
        <v>262</v>
      </c>
      <c r="H129" t="s">
        <v>263</v>
      </c>
      <c r="I129">
        <v>18279635</v>
      </c>
      <c r="K129" t="s">
        <v>17</v>
      </c>
      <c r="L129" t="s">
        <v>18</v>
      </c>
      <c r="N129" t="s">
        <v>899</v>
      </c>
      <c r="O129">
        <v>0.36</v>
      </c>
      <c r="P129">
        <v>10</v>
      </c>
      <c r="Q129" t="s">
        <v>906</v>
      </c>
      <c r="R129" t="s">
        <v>904</v>
      </c>
    </row>
    <row r="130" spans="1:18" x14ac:dyDescent="0.2">
      <c r="A130" t="s">
        <v>264</v>
      </c>
      <c r="B130" t="s">
        <v>265</v>
      </c>
      <c r="C130">
        <v>2016</v>
      </c>
      <c r="D130" t="s">
        <v>266</v>
      </c>
      <c r="F130" t="s">
        <v>267</v>
      </c>
      <c r="G130" t="s">
        <v>268</v>
      </c>
      <c r="H130" t="s">
        <v>269</v>
      </c>
      <c r="J130">
        <v>9781509011476</v>
      </c>
      <c r="K130" t="s">
        <v>48</v>
      </c>
      <c r="L130" t="s">
        <v>61</v>
      </c>
      <c r="N130" t="s">
        <v>908</v>
      </c>
      <c r="O130" t="s">
        <v>908</v>
      </c>
      <c r="P130" t="s">
        <v>908</v>
      </c>
      <c r="Q130" t="s">
        <v>902</v>
      </c>
      <c r="R130" t="s">
        <v>905</v>
      </c>
    </row>
    <row r="131" spans="1:18" x14ac:dyDescent="0.2">
      <c r="A131" t="s">
        <v>270</v>
      </c>
      <c r="B131" t="s">
        <v>271</v>
      </c>
      <c r="C131">
        <v>2016</v>
      </c>
      <c r="D131" t="s">
        <v>124</v>
      </c>
      <c r="G131" t="s">
        <v>272</v>
      </c>
      <c r="H131" t="s">
        <v>273</v>
      </c>
      <c r="I131">
        <v>16957504</v>
      </c>
      <c r="K131" t="s">
        <v>48</v>
      </c>
      <c r="L131" t="s">
        <v>18</v>
      </c>
      <c r="N131" t="s">
        <v>899</v>
      </c>
      <c r="O131">
        <v>0.19</v>
      </c>
      <c r="P131">
        <v>3</v>
      </c>
      <c r="Q131" t="s">
        <v>901</v>
      </c>
      <c r="R131" t="s">
        <v>904</v>
      </c>
    </row>
    <row r="132" spans="1:18" x14ac:dyDescent="0.2">
      <c r="A132" t="s">
        <v>274</v>
      </c>
      <c r="B132" t="s">
        <v>275</v>
      </c>
      <c r="C132">
        <v>2016</v>
      </c>
      <c r="D132" t="s">
        <v>276</v>
      </c>
      <c r="F132" t="s">
        <v>277</v>
      </c>
      <c r="G132" t="s">
        <v>278</v>
      </c>
      <c r="H132" t="s">
        <v>279</v>
      </c>
      <c r="I132">
        <v>15480992</v>
      </c>
      <c r="K132" t="s">
        <v>48</v>
      </c>
      <c r="L132" t="s">
        <v>18</v>
      </c>
      <c r="N132" t="s">
        <v>898</v>
      </c>
      <c r="O132">
        <v>0.25</v>
      </c>
      <c r="P132">
        <v>15</v>
      </c>
      <c r="Q132" t="s">
        <v>902</v>
      </c>
      <c r="R132" t="s">
        <v>905</v>
      </c>
    </row>
    <row r="133" spans="1:18" x14ac:dyDescent="0.2">
      <c r="A133" t="s">
        <v>280</v>
      </c>
      <c r="B133" t="s">
        <v>281</v>
      </c>
      <c r="C133">
        <v>2016</v>
      </c>
      <c r="D133" t="s">
        <v>282</v>
      </c>
      <c r="E133">
        <v>1</v>
      </c>
      <c r="F133" t="s">
        <v>283</v>
      </c>
      <c r="G133" t="s">
        <v>284</v>
      </c>
      <c r="H133" t="s">
        <v>285</v>
      </c>
      <c r="I133">
        <v>19400829</v>
      </c>
      <c r="K133" t="s">
        <v>17</v>
      </c>
      <c r="L133" t="s">
        <v>18</v>
      </c>
      <c r="N133" t="s">
        <v>898</v>
      </c>
      <c r="O133">
        <v>0.63</v>
      </c>
      <c r="P133">
        <v>16</v>
      </c>
      <c r="Q133" t="s">
        <v>901</v>
      </c>
      <c r="R133" t="s">
        <v>905</v>
      </c>
    </row>
    <row r="134" spans="1:18" x14ac:dyDescent="0.2">
      <c r="A134" t="s">
        <v>286</v>
      </c>
      <c r="B134" t="s">
        <v>287</v>
      </c>
      <c r="C134">
        <v>2016</v>
      </c>
      <c r="D134" t="s">
        <v>288</v>
      </c>
      <c r="F134" t="s">
        <v>289</v>
      </c>
      <c r="G134" t="s">
        <v>290</v>
      </c>
      <c r="H134" t="s">
        <v>291</v>
      </c>
      <c r="I134">
        <v>19326203</v>
      </c>
      <c r="K134" t="s">
        <v>17</v>
      </c>
      <c r="L134" t="s">
        <v>18</v>
      </c>
      <c r="M134" t="s">
        <v>70</v>
      </c>
      <c r="N134" t="s">
        <v>897</v>
      </c>
      <c r="O134">
        <v>1.2</v>
      </c>
      <c r="P134">
        <v>218</v>
      </c>
      <c r="Q134" t="s">
        <v>901</v>
      </c>
      <c r="R134" t="s">
        <v>904</v>
      </c>
    </row>
    <row r="135" spans="1:18" x14ac:dyDescent="0.2">
      <c r="A135" t="s">
        <v>292</v>
      </c>
      <c r="B135" t="s">
        <v>293</v>
      </c>
      <c r="C135">
        <v>2016</v>
      </c>
      <c r="D135" t="s">
        <v>169</v>
      </c>
      <c r="E135">
        <v>1</v>
      </c>
      <c r="F135" t="s">
        <v>294</v>
      </c>
      <c r="G135" t="s">
        <v>295</v>
      </c>
      <c r="H135" t="s">
        <v>296</v>
      </c>
      <c r="I135" t="s">
        <v>173</v>
      </c>
      <c r="K135" t="s">
        <v>17</v>
      </c>
      <c r="L135" t="s">
        <v>18</v>
      </c>
      <c r="M135" t="s">
        <v>70</v>
      </c>
      <c r="N135" t="s">
        <v>899</v>
      </c>
      <c r="O135">
        <v>0.36</v>
      </c>
      <c r="P135">
        <v>14</v>
      </c>
      <c r="Q135" t="s">
        <v>901</v>
      </c>
      <c r="R135" t="s">
        <v>904</v>
      </c>
    </row>
    <row r="136" spans="1:18" x14ac:dyDescent="0.2">
      <c r="A136" t="s">
        <v>297</v>
      </c>
      <c r="B136" t="s">
        <v>298</v>
      </c>
      <c r="C136">
        <v>2016</v>
      </c>
      <c r="D136" t="s">
        <v>299</v>
      </c>
      <c r="F136" t="s">
        <v>300</v>
      </c>
      <c r="G136" t="s">
        <v>301</v>
      </c>
      <c r="H136" t="s">
        <v>302</v>
      </c>
      <c r="I136">
        <v>11755326</v>
      </c>
      <c r="K136" t="s">
        <v>17</v>
      </c>
      <c r="L136" t="s">
        <v>18</v>
      </c>
      <c r="N136" t="s">
        <v>899</v>
      </c>
      <c r="O136">
        <v>0.36</v>
      </c>
      <c r="P136">
        <v>59</v>
      </c>
      <c r="Q136" t="s">
        <v>901</v>
      </c>
      <c r="R136" t="s">
        <v>904</v>
      </c>
    </row>
    <row r="137" spans="1:18" x14ac:dyDescent="0.2">
      <c r="A137" t="s">
        <v>303</v>
      </c>
      <c r="B137" t="s">
        <v>304</v>
      </c>
      <c r="C137">
        <v>2016</v>
      </c>
      <c r="D137" t="s">
        <v>305</v>
      </c>
      <c r="F137" t="s">
        <v>306</v>
      </c>
      <c r="G137" t="s">
        <v>307</v>
      </c>
      <c r="H137" t="s">
        <v>308</v>
      </c>
      <c r="I137">
        <v>3616525</v>
      </c>
      <c r="K137" t="s">
        <v>17</v>
      </c>
      <c r="L137" t="s">
        <v>147</v>
      </c>
      <c r="N137" t="s">
        <v>898</v>
      </c>
      <c r="O137">
        <v>0.49</v>
      </c>
      <c r="P137">
        <v>33</v>
      </c>
      <c r="Q137" t="s">
        <v>901</v>
      </c>
      <c r="R137" t="s">
        <v>904</v>
      </c>
    </row>
    <row r="138" spans="1:18" x14ac:dyDescent="0.2">
      <c r="A138" t="s">
        <v>309</v>
      </c>
      <c r="B138" t="s">
        <v>310</v>
      </c>
      <c r="C138">
        <v>2016</v>
      </c>
      <c r="D138" t="s">
        <v>311</v>
      </c>
      <c r="E138">
        <v>11</v>
      </c>
      <c r="F138" t="s">
        <v>312</v>
      </c>
      <c r="G138" t="s">
        <v>313</v>
      </c>
      <c r="H138" t="s">
        <v>314</v>
      </c>
      <c r="I138">
        <v>13652656</v>
      </c>
      <c r="K138" t="s">
        <v>17</v>
      </c>
      <c r="L138" t="s">
        <v>18</v>
      </c>
      <c r="N138" t="s">
        <v>897</v>
      </c>
      <c r="O138">
        <v>2.96</v>
      </c>
      <c r="P138">
        <v>129</v>
      </c>
      <c r="Q138" t="s">
        <v>901</v>
      </c>
      <c r="R138" t="s">
        <v>904</v>
      </c>
    </row>
    <row r="139" spans="1:18" x14ac:dyDescent="0.2">
      <c r="A139" t="s">
        <v>315</v>
      </c>
      <c r="B139" t="s">
        <v>316</v>
      </c>
      <c r="C139">
        <v>2016</v>
      </c>
      <c r="D139" t="s">
        <v>317</v>
      </c>
      <c r="E139">
        <v>3</v>
      </c>
      <c r="F139" t="s">
        <v>318</v>
      </c>
      <c r="G139" t="s">
        <v>319</v>
      </c>
      <c r="H139" t="s">
        <v>320</v>
      </c>
      <c r="I139">
        <v>9311890</v>
      </c>
      <c r="K139" t="s">
        <v>17</v>
      </c>
      <c r="L139" t="s">
        <v>18</v>
      </c>
      <c r="N139" t="s">
        <v>897</v>
      </c>
      <c r="O139">
        <v>0.64</v>
      </c>
      <c r="P139">
        <v>66</v>
      </c>
      <c r="Q139" t="s">
        <v>901</v>
      </c>
      <c r="R139" t="s">
        <v>904</v>
      </c>
    </row>
    <row r="140" spans="1:18" x14ac:dyDescent="0.2">
      <c r="A140" t="s">
        <v>321</v>
      </c>
      <c r="B140" t="s">
        <v>322</v>
      </c>
      <c r="C140">
        <v>2016</v>
      </c>
      <c r="D140" t="s">
        <v>323</v>
      </c>
      <c r="E140">
        <v>4</v>
      </c>
      <c r="F140" t="s">
        <v>324</v>
      </c>
      <c r="G140" t="s">
        <v>325</v>
      </c>
      <c r="H140" t="s">
        <v>326</v>
      </c>
      <c r="I140">
        <v>904341</v>
      </c>
      <c r="K140" t="s">
        <v>17</v>
      </c>
      <c r="L140" t="s">
        <v>18</v>
      </c>
      <c r="N140" t="s">
        <v>898</v>
      </c>
      <c r="O140">
        <v>0.83</v>
      </c>
      <c r="P140">
        <v>90</v>
      </c>
      <c r="Q140" t="s">
        <v>901</v>
      </c>
      <c r="R140" t="s">
        <v>905</v>
      </c>
    </row>
    <row r="141" spans="1:18" x14ac:dyDescent="0.2">
      <c r="A141" t="s">
        <v>327</v>
      </c>
      <c r="B141" t="s">
        <v>328</v>
      </c>
      <c r="C141">
        <v>2016</v>
      </c>
      <c r="D141" t="s">
        <v>329</v>
      </c>
      <c r="F141" t="s">
        <v>330</v>
      </c>
      <c r="G141" t="s">
        <v>331</v>
      </c>
      <c r="H141" t="s">
        <v>332</v>
      </c>
      <c r="I141">
        <v>21660727</v>
      </c>
      <c r="J141">
        <v>9789899843462</v>
      </c>
      <c r="K141" t="s">
        <v>48</v>
      </c>
      <c r="L141" t="s">
        <v>61</v>
      </c>
      <c r="N141" t="s">
        <v>908</v>
      </c>
      <c r="O141">
        <v>0.14000000000000001</v>
      </c>
      <c r="P141">
        <v>8</v>
      </c>
      <c r="Q141" t="s">
        <v>907</v>
      </c>
      <c r="R141" t="s">
        <v>905</v>
      </c>
    </row>
    <row r="142" spans="1:18" x14ac:dyDescent="0.2">
      <c r="A142" t="s">
        <v>333</v>
      </c>
      <c r="B142" t="s">
        <v>334</v>
      </c>
      <c r="C142">
        <v>2016</v>
      </c>
      <c r="D142" t="s">
        <v>329</v>
      </c>
      <c r="F142" t="s">
        <v>335</v>
      </c>
      <c r="G142" t="s">
        <v>336</v>
      </c>
      <c r="H142" t="s">
        <v>337</v>
      </c>
      <c r="I142">
        <v>21660727</v>
      </c>
      <c r="J142">
        <v>9789899843462</v>
      </c>
      <c r="K142" t="s">
        <v>48</v>
      </c>
      <c r="L142" t="s">
        <v>61</v>
      </c>
      <c r="N142" t="s">
        <v>908</v>
      </c>
      <c r="O142">
        <v>0.14000000000000001</v>
      </c>
      <c r="P142">
        <v>8</v>
      </c>
      <c r="Q142" t="s">
        <v>902</v>
      </c>
      <c r="R142" t="s">
        <v>905</v>
      </c>
    </row>
    <row r="143" spans="1:18" x14ac:dyDescent="0.2">
      <c r="A143" t="s">
        <v>338</v>
      </c>
      <c r="B143" t="s">
        <v>339</v>
      </c>
      <c r="C143">
        <v>2016</v>
      </c>
      <c r="D143" t="s">
        <v>329</v>
      </c>
      <c r="F143" t="s">
        <v>340</v>
      </c>
      <c r="G143" t="s">
        <v>341</v>
      </c>
      <c r="H143" t="s">
        <v>342</v>
      </c>
      <c r="I143">
        <v>21660727</v>
      </c>
      <c r="J143">
        <v>9789899843462</v>
      </c>
      <c r="K143" t="s">
        <v>48</v>
      </c>
      <c r="L143" t="s">
        <v>61</v>
      </c>
      <c r="N143" t="s">
        <v>908</v>
      </c>
      <c r="O143">
        <v>0.14000000000000001</v>
      </c>
      <c r="P143">
        <v>8</v>
      </c>
      <c r="Q143" t="s">
        <v>902</v>
      </c>
      <c r="R143" t="s">
        <v>905</v>
      </c>
    </row>
    <row r="144" spans="1:18" x14ac:dyDescent="0.2">
      <c r="A144" t="s">
        <v>920</v>
      </c>
      <c r="B144" t="s">
        <v>921</v>
      </c>
      <c r="C144">
        <v>2016</v>
      </c>
      <c r="D144" t="s">
        <v>922</v>
      </c>
      <c r="E144">
        <v>6</v>
      </c>
      <c r="F144" t="s">
        <v>923</v>
      </c>
      <c r="G144" t="s">
        <v>924</v>
      </c>
      <c r="H144" t="s">
        <v>925</v>
      </c>
      <c r="I144">
        <v>22966463</v>
      </c>
      <c r="K144" t="s">
        <v>17</v>
      </c>
      <c r="L144" t="s">
        <v>18</v>
      </c>
      <c r="N144" t="s">
        <v>899</v>
      </c>
      <c r="O144">
        <v>0.16</v>
      </c>
      <c r="P144">
        <v>4</v>
      </c>
      <c r="Q144" t="s">
        <v>901</v>
      </c>
      <c r="R144" t="s">
        <v>904</v>
      </c>
    </row>
    <row r="145" spans="1:18" x14ac:dyDescent="0.2">
      <c r="A145" t="s">
        <v>343</v>
      </c>
      <c r="B145" t="s">
        <v>344</v>
      </c>
      <c r="C145">
        <v>2016</v>
      </c>
      <c r="D145" t="s">
        <v>329</v>
      </c>
      <c r="F145" t="s">
        <v>345</v>
      </c>
      <c r="G145" t="s">
        <v>346</v>
      </c>
      <c r="H145" t="s">
        <v>347</v>
      </c>
      <c r="I145">
        <v>21660727</v>
      </c>
      <c r="J145">
        <v>9789899843462</v>
      </c>
      <c r="K145" t="s">
        <v>48</v>
      </c>
      <c r="L145" t="s">
        <v>61</v>
      </c>
      <c r="N145" t="s">
        <v>908</v>
      </c>
      <c r="O145">
        <v>0.14000000000000001</v>
      </c>
      <c r="P145">
        <v>8</v>
      </c>
      <c r="Q145" t="s">
        <v>907</v>
      </c>
      <c r="R145" t="s">
        <v>905</v>
      </c>
    </row>
    <row r="146" spans="1:18" x14ac:dyDescent="0.2">
      <c r="A146" t="s">
        <v>348</v>
      </c>
      <c r="B146" t="s">
        <v>349</v>
      </c>
      <c r="C146">
        <v>2016</v>
      </c>
      <c r="D146" t="s">
        <v>329</v>
      </c>
      <c r="E146">
        <v>1</v>
      </c>
      <c r="F146" t="s">
        <v>350</v>
      </c>
      <c r="G146" t="s">
        <v>351</v>
      </c>
      <c r="H146" t="s">
        <v>352</v>
      </c>
      <c r="I146">
        <v>21660727</v>
      </c>
      <c r="J146">
        <v>9789899843462</v>
      </c>
      <c r="K146" t="s">
        <v>48</v>
      </c>
      <c r="L146" t="s">
        <v>61</v>
      </c>
      <c r="N146" t="s">
        <v>908</v>
      </c>
      <c r="O146">
        <v>0.14000000000000001</v>
      </c>
      <c r="P146">
        <v>8</v>
      </c>
      <c r="Q146" t="s">
        <v>907</v>
      </c>
      <c r="R146" t="s">
        <v>904</v>
      </c>
    </row>
    <row r="147" spans="1:18" x14ac:dyDescent="0.2">
      <c r="A147" t="s">
        <v>353</v>
      </c>
      <c r="B147" t="s">
        <v>354</v>
      </c>
      <c r="C147">
        <v>2016</v>
      </c>
      <c r="D147" t="s">
        <v>329</v>
      </c>
      <c r="F147" t="s">
        <v>355</v>
      </c>
      <c r="G147" t="s">
        <v>356</v>
      </c>
      <c r="H147" t="s">
        <v>357</v>
      </c>
      <c r="I147">
        <v>21660727</v>
      </c>
      <c r="J147">
        <v>9789899843462</v>
      </c>
      <c r="K147" t="s">
        <v>48</v>
      </c>
      <c r="L147" t="s">
        <v>61</v>
      </c>
      <c r="N147" t="s">
        <v>908</v>
      </c>
      <c r="O147">
        <v>0.14000000000000001</v>
      </c>
      <c r="P147">
        <v>8</v>
      </c>
      <c r="Q147" t="s">
        <v>907</v>
      </c>
      <c r="R147" t="s">
        <v>905</v>
      </c>
    </row>
    <row r="148" spans="1:18" x14ac:dyDescent="0.2">
      <c r="A148" t="s">
        <v>358</v>
      </c>
      <c r="B148" t="s">
        <v>359</v>
      </c>
      <c r="C148">
        <v>2016</v>
      </c>
      <c r="D148" t="s">
        <v>329</v>
      </c>
      <c r="F148" t="s">
        <v>360</v>
      </c>
      <c r="G148" t="s">
        <v>361</v>
      </c>
      <c r="H148" t="s">
        <v>891</v>
      </c>
      <c r="I148">
        <v>21660727</v>
      </c>
      <c r="J148">
        <v>9789899843462</v>
      </c>
      <c r="K148" t="s">
        <v>17</v>
      </c>
      <c r="L148" t="s">
        <v>61</v>
      </c>
      <c r="N148" t="s">
        <v>908</v>
      </c>
      <c r="O148">
        <v>0.14000000000000001</v>
      </c>
      <c r="P148">
        <v>8</v>
      </c>
      <c r="Q148" t="s">
        <v>902</v>
      </c>
      <c r="R148" t="s">
        <v>904</v>
      </c>
    </row>
    <row r="149" spans="1:18" x14ac:dyDescent="0.2">
      <c r="A149" t="s">
        <v>297</v>
      </c>
      <c r="B149" t="s">
        <v>362</v>
      </c>
      <c r="C149">
        <v>2016</v>
      </c>
      <c r="D149" t="s">
        <v>299</v>
      </c>
      <c r="E149">
        <v>1</v>
      </c>
      <c r="F149" t="s">
        <v>363</v>
      </c>
      <c r="G149" t="s">
        <v>364</v>
      </c>
      <c r="H149" t="s">
        <v>302</v>
      </c>
      <c r="I149">
        <v>11755326</v>
      </c>
      <c r="K149" t="s">
        <v>17</v>
      </c>
      <c r="L149" t="s">
        <v>18</v>
      </c>
      <c r="N149" t="s">
        <v>899</v>
      </c>
      <c r="O149">
        <v>0.36</v>
      </c>
      <c r="P149">
        <v>59</v>
      </c>
      <c r="Q149" t="s">
        <v>901</v>
      </c>
      <c r="R149" t="s">
        <v>904</v>
      </c>
    </row>
    <row r="150" spans="1:18" x14ac:dyDescent="0.2">
      <c r="A150" t="s">
        <v>365</v>
      </c>
      <c r="B150" t="s">
        <v>366</v>
      </c>
      <c r="C150">
        <v>2016</v>
      </c>
      <c r="D150" t="s">
        <v>367</v>
      </c>
      <c r="G150" t="s">
        <v>368</v>
      </c>
      <c r="H150" t="s">
        <v>369</v>
      </c>
      <c r="I150">
        <v>3781844</v>
      </c>
      <c r="K150" t="s">
        <v>48</v>
      </c>
      <c r="L150" t="s">
        <v>18</v>
      </c>
      <c r="N150" t="s">
        <v>899</v>
      </c>
      <c r="O150">
        <v>0.18</v>
      </c>
      <c r="P150">
        <v>29</v>
      </c>
      <c r="Q150" t="s">
        <v>901</v>
      </c>
      <c r="R150" t="s">
        <v>905</v>
      </c>
    </row>
    <row r="151" spans="1:18" x14ac:dyDescent="0.2">
      <c r="A151" t="s">
        <v>370</v>
      </c>
      <c r="B151" t="s">
        <v>371</v>
      </c>
      <c r="C151">
        <v>2016</v>
      </c>
      <c r="D151" t="s">
        <v>372</v>
      </c>
      <c r="F151" t="s">
        <v>373</v>
      </c>
      <c r="G151" t="s">
        <v>374</v>
      </c>
      <c r="H151" t="s">
        <v>375</v>
      </c>
      <c r="I151" t="s">
        <v>376</v>
      </c>
      <c r="K151" t="s">
        <v>17</v>
      </c>
      <c r="L151" t="s">
        <v>18</v>
      </c>
      <c r="N151" t="s">
        <v>898</v>
      </c>
      <c r="O151">
        <v>0.46</v>
      </c>
      <c r="P151">
        <v>37</v>
      </c>
      <c r="Q151" t="s">
        <v>901</v>
      </c>
      <c r="R151" t="s">
        <v>905</v>
      </c>
    </row>
    <row r="152" spans="1:18" x14ac:dyDescent="0.2">
      <c r="A152" t="s">
        <v>377</v>
      </c>
      <c r="B152" t="s">
        <v>378</v>
      </c>
      <c r="C152">
        <v>2016</v>
      </c>
      <c r="D152" t="s">
        <v>379</v>
      </c>
      <c r="E152">
        <v>2</v>
      </c>
      <c r="F152" t="s">
        <v>380</v>
      </c>
      <c r="G152" t="s">
        <v>381</v>
      </c>
      <c r="H152" t="s">
        <v>382</v>
      </c>
      <c r="I152">
        <v>16972473</v>
      </c>
      <c r="K152" t="s">
        <v>48</v>
      </c>
      <c r="L152" t="s">
        <v>18</v>
      </c>
      <c r="N152" t="s">
        <v>900</v>
      </c>
      <c r="O152">
        <v>0.16</v>
      </c>
      <c r="P152">
        <v>2</v>
      </c>
      <c r="Q152" t="s">
        <v>901</v>
      </c>
      <c r="R152" t="s">
        <v>904</v>
      </c>
    </row>
    <row r="153" spans="1:18" x14ac:dyDescent="0.2">
      <c r="A153" t="s">
        <v>383</v>
      </c>
      <c r="B153" t="s">
        <v>384</v>
      </c>
      <c r="C153">
        <v>2016</v>
      </c>
      <c r="D153" t="s">
        <v>385</v>
      </c>
      <c r="E153">
        <v>17</v>
      </c>
      <c r="F153" t="s">
        <v>386</v>
      </c>
      <c r="G153" t="s">
        <v>387</v>
      </c>
      <c r="H153" t="s">
        <v>388</v>
      </c>
      <c r="I153">
        <v>17264170</v>
      </c>
      <c r="K153" t="s">
        <v>17</v>
      </c>
      <c r="L153" t="s">
        <v>18</v>
      </c>
      <c r="M153" t="s">
        <v>70</v>
      </c>
      <c r="N153" t="s">
        <v>897</v>
      </c>
      <c r="O153">
        <v>2.33</v>
      </c>
      <c r="P153">
        <v>88</v>
      </c>
      <c r="Q153" t="s">
        <v>901</v>
      </c>
      <c r="R153" t="s">
        <v>904</v>
      </c>
    </row>
    <row r="154" spans="1:18" x14ac:dyDescent="0.2">
      <c r="A154" t="s">
        <v>389</v>
      </c>
      <c r="B154" t="s">
        <v>390</v>
      </c>
      <c r="C154">
        <v>2016</v>
      </c>
      <c r="D154" t="s">
        <v>391</v>
      </c>
      <c r="E154">
        <v>3</v>
      </c>
      <c r="F154" t="s">
        <v>392</v>
      </c>
      <c r="G154" t="s">
        <v>393</v>
      </c>
      <c r="H154" t="s">
        <v>394</v>
      </c>
      <c r="I154">
        <v>9406360</v>
      </c>
      <c r="K154" t="s">
        <v>17</v>
      </c>
      <c r="L154" t="s">
        <v>18</v>
      </c>
      <c r="N154" t="s">
        <v>897</v>
      </c>
      <c r="O154">
        <v>1.0900000000000001</v>
      </c>
      <c r="P154">
        <v>70</v>
      </c>
      <c r="Q154" t="s">
        <v>901</v>
      </c>
      <c r="R154" t="s">
        <v>904</v>
      </c>
    </row>
    <row r="155" spans="1:18" x14ac:dyDescent="0.2">
      <c r="A155" t="s">
        <v>395</v>
      </c>
      <c r="B155" t="s">
        <v>396</v>
      </c>
      <c r="C155">
        <v>2016</v>
      </c>
      <c r="D155" t="s">
        <v>397</v>
      </c>
      <c r="F155" t="s">
        <v>398</v>
      </c>
      <c r="G155" t="s">
        <v>399</v>
      </c>
      <c r="H155" t="s">
        <v>400</v>
      </c>
      <c r="I155">
        <v>16823419</v>
      </c>
      <c r="K155" t="s">
        <v>48</v>
      </c>
      <c r="L155" t="s">
        <v>18</v>
      </c>
      <c r="N155" t="s">
        <v>899</v>
      </c>
      <c r="O155">
        <v>0.18</v>
      </c>
      <c r="P155">
        <v>4</v>
      </c>
      <c r="Q155" t="s">
        <v>901</v>
      </c>
      <c r="R155" t="s">
        <v>904</v>
      </c>
    </row>
    <row r="156" spans="1:18" x14ac:dyDescent="0.2">
      <c r="A156" t="s">
        <v>401</v>
      </c>
      <c r="B156" t="s">
        <v>402</v>
      </c>
      <c r="C156">
        <v>2016</v>
      </c>
      <c r="D156" t="s">
        <v>403</v>
      </c>
      <c r="E156">
        <v>4</v>
      </c>
      <c r="F156" t="s">
        <v>404</v>
      </c>
      <c r="G156" t="s">
        <v>405</v>
      </c>
      <c r="H156" t="s">
        <v>406</v>
      </c>
      <c r="I156">
        <v>9312668</v>
      </c>
      <c r="K156" t="s">
        <v>17</v>
      </c>
      <c r="L156" t="s">
        <v>18</v>
      </c>
      <c r="N156" t="s">
        <v>897</v>
      </c>
      <c r="O156">
        <v>0.88</v>
      </c>
      <c r="P156">
        <v>41</v>
      </c>
      <c r="Q156" t="s">
        <v>901</v>
      </c>
      <c r="R156" t="s">
        <v>904</v>
      </c>
    </row>
    <row r="157" spans="1:18" x14ac:dyDescent="0.2">
      <c r="A157" t="s">
        <v>407</v>
      </c>
      <c r="B157" t="s">
        <v>408</v>
      </c>
      <c r="C157">
        <v>2016</v>
      </c>
      <c r="D157" t="s">
        <v>409</v>
      </c>
      <c r="F157" t="s">
        <v>410</v>
      </c>
      <c r="G157" t="s">
        <v>411</v>
      </c>
      <c r="H157" t="s">
        <v>412</v>
      </c>
      <c r="J157">
        <v>9781467387569</v>
      </c>
      <c r="K157" t="s">
        <v>48</v>
      </c>
      <c r="L157" t="s">
        <v>61</v>
      </c>
      <c r="N157" t="s">
        <v>908</v>
      </c>
      <c r="O157" t="s">
        <v>908</v>
      </c>
      <c r="P157" t="s">
        <v>908</v>
      </c>
      <c r="Q157" t="s">
        <v>902</v>
      </c>
      <c r="R157" t="s">
        <v>905</v>
      </c>
    </row>
    <row r="158" spans="1:18" x14ac:dyDescent="0.2">
      <c r="A158" t="s">
        <v>413</v>
      </c>
      <c r="B158" t="s">
        <v>414</v>
      </c>
      <c r="C158">
        <v>2016</v>
      </c>
      <c r="D158" t="s">
        <v>415</v>
      </c>
      <c r="E158">
        <v>3</v>
      </c>
      <c r="F158" t="s">
        <v>416</v>
      </c>
      <c r="G158" t="s">
        <v>417</v>
      </c>
      <c r="H158" t="s">
        <v>418</v>
      </c>
      <c r="I158">
        <v>2648377</v>
      </c>
      <c r="K158" t="s">
        <v>17</v>
      </c>
      <c r="L158" t="s">
        <v>18</v>
      </c>
      <c r="N158" t="s">
        <v>897</v>
      </c>
      <c r="O158">
        <v>1.38</v>
      </c>
      <c r="P158">
        <v>77</v>
      </c>
      <c r="Q158" t="s">
        <v>901</v>
      </c>
      <c r="R158" t="s">
        <v>904</v>
      </c>
    </row>
    <row r="159" spans="1:18" x14ac:dyDescent="0.2">
      <c r="A159" t="s">
        <v>419</v>
      </c>
      <c r="B159" t="s">
        <v>420</v>
      </c>
      <c r="C159">
        <v>2016</v>
      </c>
      <c r="D159" t="s">
        <v>276</v>
      </c>
      <c r="F159" t="s">
        <v>421</v>
      </c>
      <c r="G159" t="s">
        <v>422</v>
      </c>
      <c r="H159" t="s">
        <v>423</v>
      </c>
      <c r="I159">
        <v>15480992</v>
      </c>
      <c r="K159" t="s">
        <v>48</v>
      </c>
      <c r="L159" t="s">
        <v>18</v>
      </c>
      <c r="N159" t="s">
        <v>898</v>
      </c>
      <c r="O159">
        <v>0.25</v>
      </c>
      <c r="P159">
        <v>15</v>
      </c>
      <c r="Q159" t="s">
        <v>902</v>
      </c>
      <c r="R159" t="s">
        <v>905</v>
      </c>
    </row>
    <row r="160" spans="1:18" x14ac:dyDescent="0.2">
      <c r="A160" t="s">
        <v>424</v>
      </c>
      <c r="B160" t="s">
        <v>425</v>
      </c>
      <c r="C160">
        <v>2016</v>
      </c>
      <c r="D160" t="s">
        <v>426</v>
      </c>
      <c r="F160" t="s">
        <v>427</v>
      </c>
      <c r="G160" t="s">
        <v>428</v>
      </c>
      <c r="H160" t="s">
        <v>429</v>
      </c>
      <c r="I160">
        <v>3048799</v>
      </c>
      <c r="K160" t="s">
        <v>48</v>
      </c>
      <c r="L160" t="s">
        <v>18</v>
      </c>
      <c r="N160" t="s">
        <v>899</v>
      </c>
      <c r="O160">
        <v>0.22</v>
      </c>
      <c r="P160">
        <v>12</v>
      </c>
      <c r="Q160" t="s">
        <v>901</v>
      </c>
      <c r="R160" t="s">
        <v>905</v>
      </c>
    </row>
    <row r="161" spans="1:18" x14ac:dyDescent="0.2">
      <c r="A161" t="s">
        <v>430</v>
      </c>
      <c r="B161" t="s">
        <v>431</v>
      </c>
      <c r="C161">
        <v>2016</v>
      </c>
      <c r="D161" t="s">
        <v>432</v>
      </c>
      <c r="F161" t="s">
        <v>433</v>
      </c>
      <c r="G161" t="s">
        <v>434</v>
      </c>
      <c r="H161" t="s">
        <v>435</v>
      </c>
      <c r="I161">
        <v>1884999</v>
      </c>
      <c r="K161" t="s">
        <v>68</v>
      </c>
      <c r="L161" t="s">
        <v>18</v>
      </c>
      <c r="N161" t="s">
        <v>899</v>
      </c>
      <c r="O161">
        <v>0.18</v>
      </c>
      <c r="P161">
        <v>13</v>
      </c>
      <c r="Q161" t="s">
        <v>901</v>
      </c>
      <c r="R161" t="s">
        <v>905</v>
      </c>
    </row>
    <row r="162" spans="1:18" x14ac:dyDescent="0.2">
      <c r="A162" t="s">
        <v>436</v>
      </c>
      <c r="B162" t="s">
        <v>437</v>
      </c>
      <c r="C162">
        <v>2016</v>
      </c>
      <c r="D162" t="s">
        <v>438</v>
      </c>
      <c r="E162">
        <v>6</v>
      </c>
      <c r="F162" t="s">
        <v>439</v>
      </c>
      <c r="G162" t="s">
        <v>440</v>
      </c>
      <c r="H162" t="s">
        <v>441</v>
      </c>
      <c r="I162">
        <v>140015</v>
      </c>
      <c r="K162" t="s">
        <v>17</v>
      </c>
      <c r="L162" t="s">
        <v>18</v>
      </c>
      <c r="N162" t="s">
        <v>899</v>
      </c>
      <c r="O162">
        <v>0.26</v>
      </c>
      <c r="P162">
        <v>26</v>
      </c>
      <c r="Q162" t="s">
        <v>901</v>
      </c>
      <c r="R162" t="s">
        <v>904</v>
      </c>
    </row>
    <row r="163" spans="1:18" x14ac:dyDescent="0.2">
      <c r="A163" t="s">
        <v>442</v>
      </c>
      <c r="B163" t="s">
        <v>443</v>
      </c>
      <c r="C163">
        <v>2016</v>
      </c>
      <c r="D163" t="s">
        <v>438</v>
      </c>
      <c r="E163">
        <v>6</v>
      </c>
      <c r="F163" t="s">
        <v>444</v>
      </c>
      <c r="G163" t="s">
        <v>445</v>
      </c>
      <c r="H163" t="s">
        <v>446</v>
      </c>
      <c r="I163">
        <v>140015</v>
      </c>
      <c r="K163" t="s">
        <v>17</v>
      </c>
      <c r="L163" t="s">
        <v>18</v>
      </c>
      <c r="N163" t="s">
        <v>899</v>
      </c>
      <c r="O163">
        <v>0.26</v>
      </c>
      <c r="P163">
        <v>26</v>
      </c>
      <c r="Q163" t="s">
        <v>901</v>
      </c>
      <c r="R163" t="s">
        <v>904</v>
      </c>
    </row>
    <row r="164" spans="1:18" x14ac:dyDescent="0.2">
      <c r="A164" t="s">
        <v>447</v>
      </c>
      <c r="B164" t="s">
        <v>448</v>
      </c>
      <c r="C164">
        <v>2016</v>
      </c>
      <c r="D164" t="s">
        <v>449</v>
      </c>
      <c r="G164" t="s">
        <v>450</v>
      </c>
      <c r="H164" t="s">
        <v>451</v>
      </c>
      <c r="I164">
        <v>11321873</v>
      </c>
      <c r="K164" t="s">
        <v>48</v>
      </c>
      <c r="L164" t="s">
        <v>18</v>
      </c>
      <c r="N164" t="s">
        <v>900</v>
      </c>
      <c r="O164">
        <v>0.13</v>
      </c>
      <c r="P164">
        <v>3</v>
      </c>
      <c r="Q164" t="s">
        <v>907</v>
      </c>
      <c r="R164" t="s">
        <v>905</v>
      </c>
    </row>
    <row r="165" spans="1:18" x14ac:dyDescent="0.2">
      <c r="A165" t="s">
        <v>452</v>
      </c>
      <c r="B165" t="s">
        <v>453</v>
      </c>
      <c r="C165">
        <v>2016</v>
      </c>
      <c r="D165" t="s">
        <v>454</v>
      </c>
      <c r="G165" t="s">
        <v>455</v>
      </c>
      <c r="H165" t="s">
        <v>456</v>
      </c>
      <c r="I165">
        <v>19944136</v>
      </c>
      <c r="K165" t="s">
        <v>17</v>
      </c>
      <c r="L165" t="s">
        <v>18</v>
      </c>
      <c r="N165" t="s">
        <v>897</v>
      </c>
      <c r="O165">
        <v>1.07</v>
      </c>
      <c r="P165">
        <v>24</v>
      </c>
      <c r="Q165" t="s">
        <v>901</v>
      </c>
      <c r="R165" t="s">
        <v>905</v>
      </c>
    </row>
    <row r="166" spans="1:18" x14ac:dyDescent="0.2">
      <c r="A166" t="s">
        <v>457</v>
      </c>
      <c r="B166" t="s">
        <v>458</v>
      </c>
      <c r="C166">
        <v>2016</v>
      </c>
      <c r="D166" t="s">
        <v>459</v>
      </c>
      <c r="E166">
        <v>2</v>
      </c>
      <c r="F166" t="s">
        <v>460</v>
      </c>
      <c r="G166" t="s">
        <v>461</v>
      </c>
      <c r="H166" t="s">
        <v>462</v>
      </c>
      <c r="I166">
        <v>9603115</v>
      </c>
      <c r="K166" t="s">
        <v>17</v>
      </c>
      <c r="L166" t="s">
        <v>18</v>
      </c>
      <c r="N166" t="s">
        <v>897</v>
      </c>
      <c r="O166">
        <v>1.17</v>
      </c>
      <c r="P166">
        <v>100</v>
      </c>
      <c r="Q166" t="s">
        <v>901</v>
      </c>
      <c r="R166" t="s">
        <v>905</v>
      </c>
    </row>
    <row r="167" spans="1:18" x14ac:dyDescent="0.2">
      <c r="A167" t="s">
        <v>463</v>
      </c>
      <c r="B167" t="s">
        <v>464</v>
      </c>
      <c r="C167">
        <v>2016</v>
      </c>
      <c r="D167" t="s">
        <v>465</v>
      </c>
      <c r="G167" t="s">
        <v>466</v>
      </c>
      <c r="H167" t="s">
        <v>467</v>
      </c>
      <c r="I167" t="s">
        <v>468</v>
      </c>
      <c r="K167" t="s">
        <v>48</v>
      </c>
      <c r="L167" t="s">
        <v>147</v>
      </c>
      <c r="N167" t="s">
        <v>908</v>
      </c>
      <c r="O167" t="s">
        <v>908</v>
      </c>
      <c r="P167" t="s">
        <v>908</v>
      </c>
      <c r="Q167" t="s">
        <v>906</v>
      </c>
      <c r="R167" t="s">
        <v>904</v>
      </c>
    </row>
    <row r="168" spans="1:18" x14ac:dyDescent="0.2">
      <c r="A168" t="s">
        <v>469</v>
      </c>
      <c r="B168" t="s">
        <v>470</v>
      </c>
      <c r="C168">
        <v>2016</v>
      </c>
      <c r="D168" t="s">
        <v>471</v>
      </c>
      <c r="G168" t="s">
        <v>472</v>
      </c>
      <c r="H168" t="s">
        <v>473</v>
      </c>
      <c r="I168">
        <v>1851012</v>
      </c>
      <c r="K168" t="s">
        <v>48</v>
      </c>
      <c r="L168" t="s">
        <v>18</v>
      </c>
      <c r="N168" t="s">
        <v>900</v>
      </c>
      <c r="O168">
        <v>0.13</v>
      </c>
      <c r="P168">
        <v>6</v>
      </c>
      <c r="Q168" t="s">
        <v>906</v>
      </c>
      <c r="R168" t="s">
        <v>905</v>
      </c>
    </row>
    <row r="169" spans="1:18" x14ac:dyDescent="0.2">
      <c r="A169" t="s">
        <v>474</v>
      </c>
      <c r="B169" t="s">
        <v>475</v>
      </c>
      <c r="C169">
        <v>2016</v>
      </c>
      <c r="D169" t="s">
        <v>476</v>
      </c>
      <c r="G169" t="s">
        <v>477</v>
      </c>
      <c r="H169" t="s">
        <v>478</v>
      </c>
      <c r="I169">
        <v>13163361</v>
      </c>
      <c r="K169" t="s">
        <v>48</v>
      </c>
      <c r="L169" t="s">
        <v>18</v>
      </c>
      <c r="N169" t="s">
        <v>899</v>
      </c>
      <c r="O169">
        <v>0.28000000000000003</v>
      </c>
      <c r="P169">
        <v>5</v>
      </c>
      <c r="Q169" t="s">
        <v>901</v>
      </c>
      <c r="R169" t="s">
        <v>904</v>
      </c>
    </row>
    <row r="170" spans="1:18" x14ac:dyDescent="0.2">
      <c r="A170" t="s">
        <v>479</v>
      </c>
      <c r="B170" t="s">
        <v>480</v>
      </c>
      <c r="C170">
        <v>2016</v>
      </c>
      <c r="D170" t="s">
        <v>481</v>
      </c>
      <c r="E170">
        <v>1</v>
      </c>
      <c r="F170" t="s">
        <v>482</v>
      </c>
      <c r="G170" t="s">
        <v>483</v>
      </c>
      <c r="H170" t="s">
        <v>484</v>
      </c>
      <c r="I170">
        <v>13132989</v>
      </c>
      <c r="K170" t="s">
        <v>17</v>
      </c>
      <c r="L170" t="s">
        <v>18</v>
      </c>
      <c r="M170" t="s">
        <v>70</v>
      </c>
      <c r="N170" t="s">
        <v>898</v>
      </c>
      <c r="O170">
        <v>0.53</v>
      </c>
      <c r="P170">
        <v>26</v>
      </c>
      <c r="Q170" t="s">
        <v>901</v>
      </c>
      <c r="R170" t="s">
        <v>904</v>
      </c>
    </row>
    <row r="171" spans="1:18" x14ac:dyDescent="0.2">
      <c r="A171" t="s">
        <v>485</v>
      </c>
      <c r="B171" t="s">
        <v>486</v>
      </c>
      <c r="C171">
        <v>2016</v>
      </c>
      <c r="D171" t="s">
        <v>438</v>
      </c>
      <c r="E171">
        <v>3</v>
      </c>
      <c r="F171" t="s">
        <v>487</v>
      </c>
      <c r="G171" t="s">
        <v>488</v>
      </c>
      <c r="H171" t="s">
        <v>489</v>
      </c>
      <c r="I171">
        <v>140015</v>
      </c>
      <c r="K171" t="s">
        <v>17</v>
      </c>
      <c r="L171" t="s">
        <v>18</v>
      </c>
      <c r="N171" t="s">
        <v>899</v>
      </c>
      <c r="O171">
        <v>0.26</v>
      </c>
      <c r="P171">
        <v>26</v>
      </c>
      <c r="Q171" t="s">
        <v>901</v>
      </c>
      <c r="R171" t="s">
        <v>904</v>
      </c>
    </row>
    <row r="172" spans="1:18" x14ac:dyDescent="0.2">
      <c r="A172" t="s">
        <v>490</v>
      </c>
      <c r="B172" t="s">
        <v>491</v>
      </c>
      <c r="C172">
        <v>2015</v>
      </c>
      <c r="D172" t="s">
        <v>492</v>
      </c>
      <c r="E172">
        <v>2</v>
      </c>
      <c r="F172" t="s">
        <v>493</v>
      </c>
      <c r="G172" t="s">
        <v>494</v>
      </c>
      <c r="H172" t="s">
        <v>495</v>
      </c>
      <c r="J172">
        <v>9781479987078</v>
      </c>
      <c r="K172" t="s">
        <v>17</v>
      </c>
      <c r="L172" t="s">
        <v>61</v>
      </c>
      <c r="N172" t="s">
        <v>908</v>
      </c>
      <c r="O172" t="s">
        <v>908</v>
      </c>
      <c r="P172" t="s">
        <v>908</v>
      </c>
      <c r="Q172" t="s">
        <v>907</v>
      </c>
      <c r="R172" t="s">
        <v>904</v>
      </c>
    </row>
    <row r="173" spans="1:18" x14ac:dyDescent="0.2">
      <c r="A173" t="s">
        <v>496</v>
      </c>
      <c r="B173" t="s">
        <v>497</v>
      </c>
      <c r="C173">
        <v>2015</v>
      </c>
      <c r="D173" t="s">
        <v>498</v>
      </c>
      <c r="E173">
        <v>9</v>
      </c>
      <c r="F173" t="s">
        <v>499</v>
      </c>
      <c r="G173" t="s">
        <v>500</v>
      </c>
      <c r="H173" t="s">
        <v>501</v>
      </c>
      <c r="I173">
        <v>243205</v>
      </c>
      <c r="K173" t="s">
        <v>17</v>
      </c>
      <c r="L173" t="s">
        <v>18</v>
      </c>
      <c r="N173" t="s">
        <v>897</v>
      </c>
      <c r="O173">
        <v>1.04</v>
      </c>
      <c r="P173">
        <v>138</v>
      </c>
      <c r="Q173" t="s">
        <v>906</v>
      </c>
      <c r="R173" t="s">
        <v>904</v>
      </c>
    </row>
    <row r="174" spans="1:18" x14ac:dyDescent="0.2">
      <c r="A174" t="s">
        <v>502</v>
      </c>
      <c r="B174" t="s">
        <v>503</v>
      </c>
      <c r="C174">
        <v>2015</v>
      </c>
      <c r="D174" t="s">
        <v>504</v>
      </c>
      <c r="E174">
        <v>10</v>
      </c>
      <c r="F174" t="s">
        <v>505</v>
      </c>
      <c r="G174" t="s">
        <v>506</v>
      </c>
      <c r="H174" t="s">
        <v>507</v>
      </c>
      <c r="I174">
        <v>9218181</v>
      </c>
      <c r="K174" t="s">
        <v>17</v>
      </c>
      <c r="L174" t="s">
        <v>18</v>
      </c>
      <c r="N174" t="s">
        <v>897</v>
      </c>
      <c r="O174">
        <v>1.74</v>
      </c>
      <c r="P174">
        <v>104</v>
      </c>
      <c r="Q174" t="s">
        <v>901</v>
      </c>
      <c r="R174" t="s">
        <v>905</v>
      </c>
    </row>
    <row r="175" spans="1:18" x14ac:dyDescent="0.2">
      <c r="A175" t="s">
        <v>508</v>
      </c>
      <c r="B175" t="s">
        <v>509</v>
      </c>
      <c r="C175">
        <v>2015</v>
      </c>
      <c r="D175" t="s">
        <v>510</v>
      </c>
      <c r="E175">
        <v>40</v>
      </c>
      <c r="F175" t="s">
        <v>511</v>
      </c>
      <c r="G175" t="s">
        <v>512</v>
      </c>
      <c r="H175" t="s">
        <v>513</v>
      </c>
      <c r="I175">
        <v>9254439</v>
      </c>
      <c r="K175" t="s">
        <v>17</v>
      </c>
      <c r="L175" t="s">
        <v>18</v>
      </c>
      <c r="M175" t="s">
        <v>70</v>
      </c>
      <c r="N175" t="s">
        <v>897</v>
      </c>
      <c r="O175">
        <v>2.5</v>
      </c>
      <c r="P175">
        <v>113</v>
      </c>
      <c r="Q175" t="s">
        <v>906</v>
      </c>
      <c r="R175" t="s">
        <v>904</v>
      </c>
    </row>
    <row r="176" spans="1:18" x14ac:dyDescent="0.2">
      <c r="A176" t="s">
        <v>514</v>
      </c>
      <c r="B176" t="s">
        <v>515</v>
      </c>
      <c r="C176">
        <v>2015</v>
      </c>
      <c r="D176" t="s">
        <v>288</v>
      </c>
      <c r="E176">
        <v>7</v>
      </c>
      <c r="F176" t="s">
        <v>516</v>
      </c>
      <c r="G176" t="s">
        <v>517</v>
      </c>
      <c r="H176" t="s">
        <v>518</v>
      </c>
      <c r="I176">
        <v>19326203</v>
      </c>
      <c r="K176" t="s">
        <v>17</v>
      </c>
      <c r="L176" t="s">
        <v>18</v>
      </c>
      <c r="M176" t="s">
        <v>70</v>
      </c>
      <c r="N176" t="s">
        <v>897</v>
      </c>
      <c r="O176">
        <v>1.2</v>
      </c>
      <c r="P176">
        <v>218</v>
      </c>
      <c r="Q176" t="s">
        <v>901</v>
      </c>
      <c r="R176" t="s">
        <v>904</v>
      </c>
    </row>
    <row r="177" spans="1:18" x14ac:dyDescent="0.2">
      <c r="A177" t="s">
        <v>519</v>
      </c>
      <c r="B177" t="s">
        <v>520</v>
      </c>
      <c r="C177">
        <v>2015</v>
      </c>
      <c r="D177" t="s">
        <v>521</v>
      </c>
      <c r="E177">
        <v>8</v>
      </c>
      <c r="F177" t="s">
        <v>522</v>
      </c>
      <c r="G177" t="s">
        <v>523</v>
      </c>
      <c r="H177" t="s">
        <v>524</v>
      </c>
      <c r="I177">
        <v>5315565</v>
      </c>
      <c r="K177" t="s">
        <v>17</v>
      </c>
      <c r="L177" t="s">
        <v>18</v>
      </c>
      <c r="N177" t="s">
        <v>897</v>
      </c>
      <c r="O177">
        <v>1.58</v>
      </c>
      <c r="P177">
        <v>115</v>
      </c>
      <c r="Q177" t="s">
        <v>906</v>
      </c>
      <c r="R177" t="s">
        <v>904</v>
      </c>
    </row>
    <row r="178" spans="1:18" x14ac:dyDescent="0.2">
      <c r="A178" t="s">
        <v>525</v>
      </c>
      <c r="B178" t="s">
        <v>526</v>
      </c>
      <c r="C178">
        <v>2015</v>
      </c>
      <c r="D178" t="s">
        <v>305</v>
      </c>
      <c r="E178">
        <v>1</v>
      </c>
      <c r="F178" t="s">
        <v>527</v>
      </c>
      <c r="G178" t="s">
        <v>528</v>
      </c>
      <c r="H178" t="s">
        <v>529</v>
      </c>
      <c r="I178">
        <v>3616525</v>
      </c>
      <c r="K178" t="s">
        <v>17</v>
      </c>
      <c r="L178" t="s">
        <v>18</v>
      </c>
      <c r="N178" t="s">
        <v>898</v>
      </c>
      <c r="O178">
        <v>0.49</v>
      </c>
      <c r="P178">
        <v>33</v>
      </c>
      <c r="Q178" t="s">
        <v>901</v>
      </c>
      <c r="R178" t="s">
        <v>905</v>
      </c>
    </row>
    <row r="179" spans="1:18" x14ac:dyDescent="0.2">
      <c r="A179" t="s">
        <v>530</v>
      </c>
      <c r="B179" t="s">
        <v>531</v>
      </c>
      <c r="C179">
        <v>2015</v>
      </c>
      <c r="D179" t="s">
        <v>532</v>
      </c>
      <c r="G179" t="s">
        <v>533</v>
      </c>
      <c r="H179" t="s">
        <v>534</v>
      </c>
      <c r="I179">
        <v>40592</v>
      </c>
      <c r="K179" t="s">
        <v>48</v>
      </c>
      <c r="L179" t="s">
        <v>18</v>
      </c>
      <c r="N179" t="s">
        <v>900</v>
      </c>
      <c r="O179">
        <v>0.2</v>
      </c>
      <c r="P179">
        <v>11</v>
      </c>
      <c r="Q179" t="s">
        <v>901</v>
      </c>
      <c r="R179" t="s">
        <v>905</v>
      </c>
    </row>
    <row r="180" spans="1:18" x14ac:dyDescent="0.2">
      <c r="A180" t="s">
        <v>535</v>
      </c>
      <c r="B180" t="s">
        <v>536</v>
      </c>
      <c r="C180">
        <v>2015</v>
      </c>
      <c r="D180" t="s">
        <v>305</v>
      </c>
      <c r="G180" t="s">
        <v>537</v>
      </c>
      <c r="H180" t="s">
        <v>538</v>
      </c>
      <c r="I180">
        <v>3616525</v>
      </c>
      <c r="K180" t="s">
        <v>17</v>
      </c>
      <c r="L180" t="s">
        <v>539</v>
      </c>
      <c r="N180" t="s">
        <v>898</v>
      </c>
      <c r="O180">
        <v>0.49</v>
      </c>
      <c r="P180">
        <v>33</v>
      </c>
      <c r="Q180" t="s">
        <v>901</v>
      </c>
      <c r="R180" t="s">
        <v>904</v>
      </c>
    </row>
    <row r="181" spans="1:18" x14ac:dyDescent="0.2">
      <c r="A181" t="s">
        <v>540</v>
      </c>
      <c r="B181" t="s">
        <v>541</v>
      </c>
      <c r="C181">
        <v>2015</v>
      </c>
      <c r="D181" t="s">
        <v>542</v>
      </c>
      <c r="E181">
        <v>3</v>
      </c>
      <c r="F181" t="s">
        <v>543</v>
      </c>
      <c r="G181" t="s">
        <v>544</v>
      </c>
      <c r="H181" t="s">
        <v>545</v>
      </c>
      <c r="I181" t="s">
        <v>546</v>
      </c>
      <c r="K181" t="s">
        <v>17</v>
      </c>
      <c r="L181" t="s">
        <v>18</v>
      </c>
      <c r="N181" t="s">
        <v>897</v>
      </c>
      <c r="O181">
        <v>1.27</v>
      </c>
      <c r="P181">
        <v>143</v>
      </c>
      <c r="Q181" t="s">
        <v>901</v>
      </c>
      <c r="R181" t="s">
        <v>904</v>
      </c>
    </row>
    <row r="182" spans="1:18" x14ac:dyDescent="0.2">
      <c r="A182" t="s">
        <v>547</v>
      </c>
      <c r="B182" t="s">
        <v>548</v>
      </c>
      <c r="C182">
        <v>2015</v>
      </c>
      <c r="D182" t="s">
        <v>549</v>
      </c>
      <c r="E182">
        <v>1</v>
      </c>
      <c r="G182" t="s">
        <v>550</v>
      </c>
      <c r="H182" t="s">
        <v>551</v>
      </c>
      <c r="I182">
        <v>363634</v>
      </c>
      <c r="K182" t="s">
        <v>17</v>
      </c>
      <c r="L182" t="s">
        <v>18</v>
      </c>
      <c r="N182" t="s">
        <v>898</v>
      </c>
      <c r="O182">
        <v>0.83</v>
      </c>
      <c r="P182">
        <v>44</v>
      </c>
      <c r="Q182" t="s">
        <v>906</v>
      </c>
      <c r="R182" t="s">
        <v>904</v>
      </c>
    </row>
    <row r="183" spans="1:18" x14ac:dyDescent="0.2">
      <c r="A183" t="s">
        <v>552</v>
      </c>
      <c r="B183" t="s">
        <v>553</v>
      </c>
      <c r="C183">
        <v>2015</v>
      </c>
      <c r="D183" t="s">
        <v>554</v>
      </c>
      <c r="E183">
        <v>3</v>
      </c>
      <c r="F183" t="s">
        <v>555</v>
      </c>
      <c r="G183" t="s">
        <v>556</v>
      </c>
      <c r="H183" t="s">
        <v>557</v>
      </c>
      <c r="J183">
        <v>9783642386701</v>
      </c>
      <c r="L183" t="s">
        <v>257</v>
      </c>
      <c r="N183" t="s">
        <v>908</v>
      </c>
      <c r="O183" t="s">
        <v>908</v>
      </c>
      <c r="P183" t="s">
        <v>908</v>
      </c>
      <c r="Q183" t="s">
        <v>901</v>
      </c>
      <c r="R183" t="s">
        <v>904</v>
      </c>
    </row>
    <row r="184" spans="1:18" x14ac:dyDescent="0.2">
      <c r="A184" t="s">
        <v>558</v>
      </c>
      <c r="B184" t="s">
        <v>559</v>
      </c>
      <c r="C184">
        <v>2015</v>
      </c>
      <c r="D184" t="s">
        <v>560</v>
      </c>
      <c r="E184">
        <v>14</v>
      </c>
      <c r="F184" t="s">
        <v>561</v>
      </c>
      <c r="G184" t="s">
        <v>562</v>
      </c>
      <c r="H184" t="s">
        <v>563</v>
      </c>
      <c r="I184">
        <v>14737175</v>
      </c>
      <c r="K184" t="s">
        <v>17</v>
      </c>
      <c r="L184" t="s">
        <v>147</v>
      </c>
      <c r="N184" t="s">
        <v>897</v>
      </c>
      <c r="O184">
        <v>1.06</v>
      </c>
      <c r="P184">
        <v>59</v>
      </c>
      <c r="Q184" t="s">
        <v>906</v>
      </c>
      <c r="R184" t="s">
        <v>904</v>
      </c>
    </row>
    <row r="185" spans="1:18" x14ac:dyDescent="0.2">
      <c r="A185" t="s">
        <v>564</v>
      </c>
      <c r="B185" t="s">
        <v>565</v>
      </c>
      <c r="C185">
        <v>2014</v>
      </c>
      <c r="D185" t="s">
        <v>566</v>
      </c>
      <c r="E185">
        <v>4</v>
      </c>
      <c r="F185" t="s">
        <v>567</v>
      </c>
      <c r="G185" t="s">
        <v>568</v>
      </c>
      <c r="H185" t="s">
        <v>569</v>
      </c>
      <c r="I185">
        <v>221694</v>
      </c>
      <c r="K185" t="s">
        <v>17</v>
      </c>
      <c r="L185" t="s">
        <v>18</v>
      </c>
      <c r="N185" t="s">
        <v>897</v>
      </c>
      <c r="O185">
        <v>1.74</v>
      </c>
      <c r="P185">
        <v>169</v>
      </c>
      <c r="Q185" t="s">
        <v>901</v>
      </c>
      <c r="R185" t="s">
        <v>904</v>
      </c>
    </row>
    <row r="186" spans="1:18" x14ac:dyDescent="0.2">
      <c r="A186" t="s">
        <v>570</v>
      </c>
      <c r="B186" t="s">
        <v>571</v>
      </c>
      <c r="C186">
        <v>2014</v>
      </c>
      <c r="D186" t="s">
        <v>572</v>
      </c>
      <c r="E186">
        <v>5</v>
      </c>
      <c r="F186" t="s">
        <v>573</v>
      </c>
      <c r="G186" t="s">
        <v>574</v>
      </c>
      <c r="H186" t="s">
        <v>575</v>
      </c>
      <c r="I186" t="s">
        <v>576</v>
      </c>
      <c r="K186" t="s">
        <v>17</v>
      </c>
      <c r="L186" t="s">
        <v>18</v>
      </c>
      <c r="N186" t="s">
        <v>898</v>
      </c>
      <c r="O186">
        <v>0.42</v>
      </c>
      <c r="P186">
        <v>40</v>
      </c>
      <c r="Q186" t="s">
        <v>901</v>
      </c>
      <c r="R186" t="s">
        <v>904</v>
      </c>
    </row>
    <row r="187" spans="1:18" x14ac:dyDescent="0.2">
      <c r="A187" t="s">
        <v>577</v>
      </c>
      <c r="B187" t="s">
        <v>578</v>
      </c>
      <c r="C187">
        <v>2014</v>
      </c>
      <c r="D187" t="s">
        <v>150</v>
      </c>
      <c r="E187">
        <v>7</v>
      </c>
      <c r="F187" t="s">
        <v>579</v>
      </c>
      <c r="G187" t="s">
        <v>580</v>
      </c>
      <c r="H187" t="s">
        <v>581</v>
      </c>
      <c r="I187">
        <v>1694286</v>
      </c>
      <c r="K187" t="s">
        <v>17</v>
      </c>
      <c r="L187" t="s">
        <v>18</v>
      </c>
      <c r="N187" t="s">
        <v>897</v>
      </c>
      <c r="O187">
        <v>0.74</v>
      </c>
      <c r="P187">
        <v>39</v>
      </c>
      <c r="Q187" t="s">
        <v>901</v>
      </c>
      <c r="R187" t="s">
        <v>905</v>
      </c>
    </row>
    <row r="188" spans="1:18" x14ac:dyDescent="0.2">
      <c r="A188" t="s">
        <v>540</v>
      </c>
      <c r="B188" t="s">
        <v>582</v>
      </c>
      <c r="C188">
        <v>2014</v>
      </c>
      <c r="D188" t="s">
        <v>542</v>
      </c>
      <c r="E188">
        <v>8</v>
      </c>
      <c r="F188" t="s">
        <v>583</v>
      </c>
      <c r="G188" t="s">
        <v>584</v>
      </c>
      <c r="H188" t="s">
        <v>585</v>
      </c>
      <c r="I188" t="s">
        <v>546</v>
      </c>
      <c r="K188" t="s">
        <v>17</v>
      </c>
      <c r="L188" t="s">
        <v>18</v>
      </c>
      <c r="N188" t="s">
        <v>897</v>
      </c>
      <c r="O188">
        <v>1.27</v>
      </c>
      <c r="P188">
        <v>143</v>
      </c>
      <c r="Q188" t="s">
        <v>901</v>
      </c>
      <c r="R188" t="s">
        <v>904</v>
      </c>
    </row>
    <row r="189" spans="1:18" x14ac:dyDescent="0.2">
      <c r="A189" t="s">
        <v>586</v>
      </c>
      <c r="B189" t="s">
        <v>587</v>
      </c>
      <c r="C189">
        <v>2014</v>
      </c>
      <c r="D189" t="s">
        <v>588</v>
      </c>
      <c r="E189">
        <v>1</v>
      </c>
      <c r="G189" t="s">
        <v>589</v>
      </c>
      <c r="H189" t="s">
        <v>590</v>
      </c>
      <c r="I189">
        <v>8643466</v>
      </c>
      <c r="K189" t="s">
        <v>68</v>
      </c>
      <c r="L189" t="s">
        <v>18</v>
      </c>
      <c r="N189" t="s">
        <v>899</v>
      </c>
      <c r="O189">
        <v>0.24</v>
      </c>
      <c r="P189">
        <v>7</v>
      </c>
      <c r="Q189" t="s">
        <v>906</v>
      </c>
      <c r="R189" t="s">
        <v>905</v>
      </c>
    </row>
    <row r="190" spans="1:18" x14ac:dyDescent="0.2">
      <c r="A190" t="s">
        <v>591</v>
      </c>
      <c r="B190" t="s">
        <v>592</v>
      </c>
      <c r="C190">
        <v>2014</v>
      </c>
      <c r="D190" t="s">
        <v>593</v>
      </c>
      <c r="E190">
        <v>26</v>
      </c>
      <c r="F190" t="s">
        <v>594</v>
      </c>
      <c r="G190" t="s">
        <v>595</v>
      </c>
      <c r="H190" t="s">
        <v>596</v>
      </c>
      <c r="I190">
        <v>20411723</v>
      </c>
      <c r="K190" t="s">
        <v>17</v>
      </c>
      <c r="L190" t="s">
        <v>18</v>
      </c>
      <c r="N190" t="s">
        <v>897</v>
      </c>
      <c r="O190">
        <v>6.4</v>
      </c>
      <c r="P190">
        <v>169</v>
      </c>
      <c r="Q190" t="s">
        <v>901</v>
      </c>
      <c r="R190" t="s">
        <v>904</v>
      </c>
    </row>
    <row r="191" spans="1:18" x14ac:dyDescent="0.2">
      <c r="A191" t="s">
        <v>597</v>
      </c>
      <c r="B191" t="s">
        <v>598</v>
      </c>
      <c r="C191">
        <v>2013</v>
      </c>
      <c r="D191" t="s">
        <v>599</v>
      </c>
      <c r="E191">
        <v>7</v>
      </c>
      <c r="F191" t="s">
        <v>600</v>
      </c>
      <c r="G191" t="s">
        <v>601</v>
      </c>
      <c r="H191" t="s">
        <v>602</v>
      </c>
      <c r="I191">
        <v>14368730</v>
      </c>
      <c r="K191" t="s">
        <v>17</v>
      </c>
      <c r="L191" t="s">
        <v>18</v>
      </c>
      <c r="N191" t="s">
        <v>897</v>
      </c>
      <c r="O191">
        <v>0.81</v>
      </c>
      <c r="P191">
        <v>67</v>
      </c>
      <c r="Q191" t="s">
        <v>901</v>
      </c>
      <c r="R191" t="s">
        <v>904</v>
      </c>
    </row>
    <row r="192" spans="1:18" x14ac:dyDescent="0.2">
      <c r="A192" t="s">
        <v>603</v>
      </c>
      <c r="B192" t="s">
        <v>604</v>
      </c>
      <c r="C192">
        <v>2013</v>
      </c>
      <c r="D192" t="s">
        <v>605</v>
      </c>
      <c r="E192">
        <v>3</v>
      </c>
      <c r="G192" t="s">
        <v>606</v>
      </c>
      <c r="H192" t="s">
        <v>607</v>
      </c>
      <c r="I192">
        <v>20072422</v>
      </c>
      <c r="K192" t="s">
        <v>48</v>
      </c>
      <c r="L192" t="s">
        <v>18</v>
      </c>
      <c r="N192" t="s">
        <v>900</v>
      </c>
      <c r="O192">
        <v>0.11</v>
      </c>
      <c r="P192">
        <v>8</v>
      </c>
      <c r="Q192" t="s">
        <v>901</v>
      </c>
      <c r="R192" t="s">
        <v>904</v>
      </c>
    </row>
    <row r="193" spans="1:18" x14ac:dyDescent="0.2">
      <c r="A193" t="s">
        <v>926</v>
      </c>
      <c r="B193" t="s">
        <v>927</v>
      </c>
      <c r="C193">
        <v>2013</v>
      </c>
      <c r="D193" t="s">
        <v>741</v>
      </c>
      <c r="E193">
        <v>21</v>
      </c>
      <c r="F193" t="s">
        <v>928</v>
      </c>
      <c r="G193" t="s">
        <v>929</v>
      </c>
      <c r="H193" t="s">
        <v>930</v>
      </c>
      <c r="I193">
        <v>8866236</v>
      </c>
      <c r="K193" t="s">
        <v>17</v>
      </c>
      <c r="L193" t="s">
        <v>18</v>
      </c>
      <c r="N193" t="s">
        <v>897</v>
      </c>
      <c r="O193">
        <v>2.7</v>
      </c>
      <c r="P193">
        <v>148</v>
      </c>
      <c r="Q193" t="s">
        <v>901</v>
      </c>
      <c r="R193" t="s">
        <v>904</v>
      </c>
    </row>
    <row r="194" spans="1:18" x14ac:dyDescent="0.2">
      <c r="A194" t="s">
        <v>608</v>
      </c>
      <c r="B194" t="s">
        <v>609</v>
      </c>
      <c r="C194">
        <v>2013</v>
      </c>
      <c r="D194" t="s">
        <v>610</v>
      </c>
      <c r="E194">
        <v>21</v>
      </c>
      <c r="F194" t="s">
        <v>611</v>
      </c>
      <c r="G194" t="s">
        <v>612</v>
      </c>
      <c r="H194" t="s">
        <v>613</v>
      </c>
      <c r="I194" t="s">
        <v>614</v>
      </c>
      <c r="K194" t="s">
        <v>17</v>
      </c>
      <c r="L194" t="s">
        <v>18</v>
      </c>
      <c r="N194" t="s">
        <v>897</v>
      </c>
      <c r="O194">
        <v>2.0299999999999998</v>
      </c>
      <c r="P194">
        <v>100</v>
      </c>
      <c r="Q194" t="s">
        <v>901</v>
      </c>
      <c r="R194" t="s">
        <v>904</v>
      </c>
    </row>
    <row r="195" spans="1:18" x14ac:dyDescent="0.2">
      <c r="A195" t="s">
        <v>615</v>
      </c>
      <c r="B195" t="s">
        <v>616</v>
      </c>
      <c r="C195">
        <v>2013</v>
      </c>
      <c r="D195" t="s">
        <v>617</v>
      </c>
      <c r="E195">
        <v>1</v>
      </c>
      <c r="G195" t="s">
        <v>618</v>
      </c>
      <c r="H195" t="s">
        <v>619</v>
      </c>
      <c r="I195">
        <v>20715773</v>
      </c>
      <c r="K195" t="s">
        <v>17</v>
      </c>
      <c r="L195" t="s">
        <v>18</v>
      </c>
      <c r="N195" t="s">
        <v>899</v>
      </c>
      <c r="O195">
        <v>0.28000000000000003</v>
      </c>
      <c r="P195">
        <v>10</v>
      </c>
      <c r="Q195" t="s">
        <v>901</v>
      </c>
      <c r="R195" t="s">
        <v>904</v>
      </c>
    </row>
    <row r="196" spans="1:18" x14ac:dyDescent="0.2">
      <c r="A196" t="s">
        <v>620</v>
      </c>
      <c r="B196" t="s">
        <v>621</v>
      </c>
      <c r="C196">
        <v>2013</v>
      </c>
      <c r="D196" t="s">
        <v>622</v>
      </c>
      <c r="F196" t="s">
        <v>623</v>
      </c>
      <c r="G196" t="s">
        <v>624</v>
      </c>
      <c r="H196" t="s">
        <v>625</v>
      </c>
      <c r="J196">
        <v>9780191754142</v>
      </c>
      <c r="L196" t="s">
        <v>257</v>
      </c>
      <c r="N196" t="s">
        <v>908</v>
      </c>
      <c r="O196" t="s">
        <v>908</v>
      </c>
      <c r="P196" t="s">
        <v>908</v>
      </c>
      <c r="Q196" t="s">
        <v>907</v>
      </c>
      <c r="R196" t="s">
        <v>905</v>
      </c>
    </row>
    <row r="197" spans="1:18" x14ac:dyDescent="0.2">
      <c r="A197" t="s">
        <v>626</v>
      </c>
      <c r="B197" t="s">
        <v>627</v>
      </c>
      <c r="C197">
        <v>2013</v>
      </c>
      <c r="D197" t="s">
        <v>605</v>
      </c>
      <c r="E197">
        <v>1</v>
      </c>
      <c r="G197" t="s">
        <v>628</v>
      </c>
      <c r="H197" t="s">
        <v>629</v>
      </c>
      <c r="I197">
        <v>20072422</v>
      </c>
      <c r="K197" t="s">
        <v>48</v>
      </c>
      <c r="L197" t="s">
        <v>18</v>
      </c>
      <c r="N197" t="s">
        <v>900</v>
      </c>
      <c r="O197">
        <v>0.11</v>
      </c>
      <c r="P197">
        <v>8</v>
      </c>
      <c r="Q197" t="s">
        <v>901</v>
      </c>
      <c r="R197" t="s">
        <v>904</v>
      </c>
    </row>
    <row r="198" spans="1:18" x14ac:dyDescent="0.2">
      <c r="A198" t="s">
        <v>630</v>
      </c>
      <c r="B198" t="s">
        <v>631</v>
      </c>
      <c r="C198">
        <v>2012</v>
      </c>
      <c r="D198" t="s">
        <v>632</v>
      </c>
      <c r="E198">
        <v>4</v>
      </c>
      <c r="F198" t="s">
        <v>633</v>
      </c>
      <c r="G198" t="s">
        <v>634</v>
      </c>
      <c r="H198" t="s">
        <v>635</v>
      </c>
      <c r="I198">
        <v>10553177</v>
      </c>
      <c r="K198" t="s">
        <v>17</v>
      </c>
      <c r="L198" t="s">
        <v>18</v>
      </c>
      <c r="N198" t="s">
        <v>898</v>
      </c>
      <c r="O198">
        <v>0.41</v>
      </c>
      <c r="P198">
        <v>19</v>
      </c>
      <c r="Q198" t="s">
        <v>901</v>
      </c>
      <c r="R198" t="s">
        <v>904</v>
      </c>
    </row>
    <row r="199" spans="1:18" x14ac:dyDescent="0.2">
      <c r="A199" t="s">
        <v>636</v>
      </c>
      <c r="B199" t="s">
        <v>637</v>
      </c>
      <c r="C199">
        <v>2012</v>
      </c>
      <c r="D199" t="s">
        <v>638</v>
      </c>
      <c r="E199">
        <v>3</v>
      </c>
      <c r="G199" t="s">
        <v>639</v>
      </c>
      <c r="H199" t="s">
        <v>640</v>
      </c>
      <c r="I199">
        <v>16828356</v>
      </c>
      <c r="K199" t="s">
        <v>17</v>
      </c>
      <c r="L199" t="s">
        <v>18</v>
      </c>
      <c r="N199" t="s">
        <v>899</v>
      </c>
      <c r="O199">
        <v>0.23</v>
      </c>
      <c r="P199">
        <v>36</v>
      </c>
      <c r="Q199" t="s">
        <v>901</v>
      </c>
      <c r="R199" t="s">
        <v>905</v>
      </c>
    </row>
    <row r="200" spans="1:18" x14ac:dyDescent="0.2">
      <c r="A200" t="s">
        <v>636</v>
      </c>
      <c r="B200" t="s">
        <v>641</v>
      </c>
      <c r="C200">
        <v>2011</v>
      </c>
      <c r="D200" t="s">
        <v>638</v>
      </c>
      <c r="E200">
        <v>4</v>
      </c>
      <c r="G200" t="s">
        <v>642</v>
      </c>
      <c r="H200" t="s">
        <v>643</v>
      </c>
      <c r="I200">
        <v>16828356</v>
      </c>
      <c r="K200" t="s">
        <v>17</v>
      </c>
      <c r="L200" t="s">
        <v>18</v>
      </c>
      <c r="N200" t="s">
        <v>899</v>
      </c>
      <c r="O200">
        <v>0.23</v>
      </c>
      <c r="P200">
        <v>36</v>
      </c>
      <c r="Q200" t="s">
        <v>901</v>
      </c>
      <c r="R200" t="s">
        <v>905</v>
      </c>
    </row>
    <row r="201" spans="1:18" x14ac:dyDescent="0.2">
      <c r="A201" t="s">
        <v>644</v>
      </c>
      <c r="B201" t="s">
        <v>645</v>
      </c>
      <c r="C201">
        <v>2011</v>
      </c>
      <c r="D201" t="s">
        <v>605</v>
      </c>
      <c r="E201">
        <v>2</v>
      </c>
      <c r="G201" t="s">
        <v>646</v>
      </c>
      <c r="H201" t="s">
        <v>647</v>
      </c>
      <c r="I201">
        <v>20072422</v>
      </c>
      <c r="K201" t="s">
        <v>48</v>
      </c>
      <c r="L201" t="s">
        <v>18</v>
      </c>
      <c r="N201" t="s">
        <v>900</v>
      </c>
      <c r="O201">
        <v>0.11</v>
      </c>
      <c r="P201">
        <v>8</v>
      </c>
      <c r="Q201" t="s">
        <v>901</v>
      </c>
      <c r="R201" t="s">
        <v>904</v>
      </c>
    </row>
    <row r="202" spans="1:18" x14ac:dyDescent="0.2">
      <c r="A202" t="s">
        <v>648</v>
      </c>
      <c r="B202" t="s">
        <v>649</v>
      </c>
      <c r="C202">
        <v>2011</v>
      </c>
      <c r="D202" t="s">
        <v>650</v>
      </c>
      <c r="E202">
        <v>2</v>
      </c>
      <c r="F202" t="s">
        <v>651</v>
      </c>
      <c r="G202" t="s">
        <v>652</v>
      </c>
      <c r="H202" t="s">
        <v>653</v>
      </c>
      <c r="I202">
        <v>15594491</v>
      </c>
      <c r="K202" t="s">
        <v>17</v>
      </c>
      <c r="L202" t="s">
        <v>18</v>
      </c>
      <c r="N202" t="s">
        <v>898</v>
      </c>
      <c r="O202">
        <v>0.41</v>
      </c>
      <c r="P202">
        <v>36</v>
      </c>
      <c r="Q202" t="s">
        <v>901</v>
      </c>
      <c r="R202" t="s">
        <v>904</v>
      </c>
    </row>
    <row r="203" spans="1:18" x14ac:dyDescent="0.2">
      <c r="A203" t="s">
        <v>654</v>
      </c>
      <c r="B203" t="s">
        <v>655</v>
      </c>
      <c r="C203">
        <v>2011</v>
      </c>
      <c r="D203" t="s">
        <v>317</v>
      </c>
      <c r="E203">
        <v>39</v>
      </c>
      <c r="F203" t="s">
        <v>656</v>
      </c>
      <c r="G203" t="s">
        <v>657</v>
      </c>
      <c r="H203" t="s">
        <v>658</v>
      </c>
      <c r="I203">
        <v>9311890</v>
      </c>
      <c r="K203" t="s">
        <v>17</v>
      </c>
      <c r="L203" t="s">
        <v>18</v>
      </c>
      <c r="N203" t="s">
        <v>897</v>
      </c>
      <c r="O203">
        <v>0.64</v>
      </c>
      <c r="P203">
        <v>66</v>
      </c>
      <c r="Q203" t="s">
        <v>901</v>
      </c>
      <c r="R203" t="s">
        <v>904</v>
      </c>
    </row>
    <row r="204" spans="1:18" x14ac:dyDescent="0.2">
      <c r="A204" t="s">
        <v>659</v>
      </c>
      <c r="B204" t="s">
        <v>660</v>
      </c>
      <c r="C204">
        <v>2011</v>
      </c>
      <c r="D204" t="s">
        <v>661</v>
      </c>
      <c r="E204">
        <v>9</v>
      </c>
      <c r="F204" t="s">
        <v>662</v>
      </c>
      <c r="G204" t="s">
        <v>663</v>
      </c>
      <c r="H204" t="s">
        <v>664</v>
      </c>
      <c r="J204">
        <v>9780511778384</v>
      </c>
      <c r="L204" t="s">
        <v>257</v>
      </c>
      <c r="N204" t="s">
        <v>908</v>
      </c>
      <c r="O204" t="s">
        <v>908</v>
      </c>
      <c r="P204" t="s">
        <v>908</v>
      </c>
      <c r="Q204" t="s">
        <v>901</v>
      </c>
      <c r="R204" t="s">
        <v>904</v>
      </c>
    </row>
    <row r="205" spans="1:18" x14ac:dyDescent="0.2">
      <c r="A205" t="s">
        <v>665</v>
      </c>
      <c r="B205" t="s">
        <v>666</v>
      </c>
      <c r="C205">
        <v>2011</v>
      </c>
      <c r="D205" t="s">
        <v>661</v>
      </c>
      <c r="E205">
        <v>1</v>
      </c>
      <c r="F205" t="s">
        <v>667</v>
      </c>
      <c r="G205" t="s">
        <v>668</v>
      </c>
      <c r="H205" t="s">
        <v>669</v>
      </c>
      <c r="J205">
        <v>9780511778384</v>
      </c>
      <c r="L205" t="s">
        <v>257</v>
      </c>
      <c r="N205" t="s">
        <v>908</v>
      </c>
      <c r="O205" t="s">
        <v>908</v>
      </c>
      <c r="P205" t="s">
        <v>908</v>
      </c>
      <c r="Q205" t="s">
        <v>901</v>
      </c>
      <c r="R205" t="s">
        <v>904</v>
      </c>
    </row>
    <row r="206" spans="1:18" x14ac:dyDescent="0.2">
      <c r="A206" t="s">
        <v>670</v>
      </c>
      <c r="B206" t="s">
        <v>671</v>
      </c>
      <c r="C206">
        <v>2010</v>
      </c>
      <c r="D206" t="s">
        <v>672</v>
      </c>
      <c r="E206">
        <v>5</v>
      </c>
      <c r="F206" t="s">
        <v>673</v>
      </c>
      <c r="G206" t="s">
        <v>674</v>
      </c>
      <c r="H206" t="s">
        <v>675</v>
      </c>
      <c r="I206">
        <v>15434079</v>
      </c>
      <c r="K206" t="s">
        <v>17</v>
      </c>
      <c r="L206" t="s">
        <v>18</v>
      </c>
      <c r="N206" t="s">
        <v>900</v>
      </c>
      <c r="O206">
        <v>0.16</v>
      </c>
      <c r="P206">
        <v>21</v>
      </c>
      <c r="Q206" t="s">
        <v>901</v>
      </c>
      <c r="R206" t="s">
        <v>904</v>
      </c>
    </row>
    <row r="207" spans="1:18" x14ac:dyDescent="0.2">
      <c r="A207" t="s">
        <v>701</v>
      </c>
      <c r="B207" t="s">
        <v>931</v>
      </c>
      <c r="C207">
        <v>2010</v>
      </c>
      <c r="D207" t="s">
        <v>566</v>
      </c>
      <c r="F207" t="s">
        <v>932</v>
      </c>
      <c r="G207" t="s">
        <v>933</v>
      </c>
      <c r="H207" t="s">
        <v>934</v>
      </c>
      <c r="I207">
        <v>221694</v>
      </c>
      <c r="K207" t="s">
        <v>17</v>
      </c>
      <c r="L207" t="s">
        <v>935</v>
      </c>
      <c r="N207" t="s">
        <v>897</v>
      </c>
      <c r="O207">
        <v>1.74</v>
      </c>
      <c r="P207">
        <v>169</v>
      </c>
      <c r="Q207" t="s">
        <v>901</v>
      </c>
      <c r="R207" t="s">
        <v>904</v>
      </c>
    </row>
    <row r="208" spans="1:18" x14ac:dyDescent="0.2">
      <c r="A208" t="s">
        <v>936</v>
      </c>
      <c r="B208" t="s">
        <v>937</v>
      </c>
      <c r="C208">
        <v>2010</v>
      </c>
      <c r="D208" t="s">
        <v>713</v>
      </c>
      <c r="E208">
        <v>29</v>
      </c>
      <c r="F208" t="s">
        <v>938</v>
      </c>
      <c r="G208" t="s">
        <v>939</v>
      </c>
      <c r="H208" t="s">
        <v>940</v>
      </c>
      <c r="I208">
        <v>3781127</v>
      </c>
      <c r="K208" t="s">
        <v>17</v>
      </c>
      <c r="L208" t="s">
        <v>18</v>
      </c>
      <c r="N208" t="s">
        <v>897</v>
      </c>
      <c r="O208">
        <v>1.62</v>
      </c>
      <c r="P208">
        <v>140</v>
      </c>
      <c r="Q208" t="s">
        <v>901</v>
      </c>
      <c r="R208" t="s">
        <v>904</v>
      </c>
    </row>
    <row r="209" spans="1:18" x14ac:dyDescent="0.2">
      <c r="A209" t="s">
        <v>676</v>
      </c>
      <c r="B209" t="s">
        <v>677</v>
      </c>
      <c r="C209">
        <v>2010</v>
      </c>
      <c r="D209" t="s">
        <v>678</v>
      </c>
      <c r="E209">
        <v>21</v>
      </c>
      <c r="G209" t="s">
        <v>679</v>
      </c>
      <c r="H209" t="s">
        <v>680</v>
      </c>
      <c r="I209">
        <v>5643295</v>
      </c>
      <c r="K209" t="s">
        <v>17</v>
      </c>
      <c r="L209" t="s">
        <v>18</v>
      </c>
      <c r="N209" t="s">
        <v>898</v>
      </c>
      <c r="O209">
        <v>0.6</v>
      </c>
      <c r="P209">
        <v>22</v>
      </c>
      <c r="Q209" t="s">
        <v>901</v>
      </c>
      <c r="R209" t="s">
        <v>904</v>
      </c>
    </row>
    <row r="210" spans="1:18" x14ac:dyDescent="0.2">
      <c r="A210" t="s">
        <v>681</v>
      </c>
      <c r="B210" t="s">
        <v>682</v>
      </c>
      <c r="C210">
        <v>2009</v>
      </c>
      <c r="D210" t="s">
        <v>617</v>
      </c>
      <c r="E210">
        <v>6</v>
      </c>
      <c r="G210" t="s">
        <v>683</v>
      </c>
      <c r="H210" t="s">
        <v>684</v>
      </c>
      <c r="I210">
        <v>20715773</v>
      </c>
      <c r="K210" t="s">
        <v>17</v>
      </c>
      <c r="L210" t="s">
        <v>18</v>
      </c>
      <c r="N210" t="s">
        <v>899</v>
      </c>
      <c r="O210">
        <v>0.28000000000000003</v>
      </c>
      <c r="P210">
        <v>10</v>
      </c>
      <c r="Q210" t="s">
        <v>901</v>
      </c>
      <c r="R210" t="s">
        <v>905</v>
      </c>
    </row>
    <row r="211" spans="1:18" x14ac:dyDescent="0.2">
      <c r="A211" t="s">
        <v>685</v>
      </c>
      <c r="B211" t="s">
        <v>686</v>
      </c>
      <c r="C211">
        <v>2009</v>
      </c>
      <c r="D211" t="s">
        <v>438</v>
      </c>
      <c r="E211">
        <v>36</v>
      </c>
      <c r="F211" t="s">
        <v>687</v>
      </c>
      <c r="G211" t="s">
        <v>688</v>
      </c>
      <c r="H211" t="s">
        <v>689</v>
      </c>
      <c r="I211">
        <v>140015</v>
      </c>
      <c r="K211" t="s">
        <v>17</v>
      </c>
      <c r="L211" t="s">
        <v>18</v>
      </c>
      <c r="N211" t="s">
        <v>899</v>
      </c>
      <c r="O211">
        <v>0.26</v>
      </c>
      <c r="P211">
        <v>26</v>
      </c>
      <c r="Q211" t="s">
        <v>901</v>
      </c>
      <c r="R211" t="s">
        <v>904</v>
      </c>
    </row>
    <row r="212" spans="1:18" x14ac:dyDescent="0.2">
      <c r="A212" t="s">
        <v>690</v>
      </c>
      <c r="B212" t="s">
        <v>691</v>
      </c>
      <c r="C212">
        <v>2009</v>
      </c>
      <c r="D212" t="s">
        <v>692</v>
      </c>
      <c r="E212">
        <v>39</v>
      </c>
      <c r="F212" t="s">
        <v>693</v>
      </c>
      <c r="G212" t="s">
        <v>694</v>
      </c>
      <c r="H212" t="s">
        <v>695</v>
      </c>
      <c r="I212">
        <v>15409295</v>
      </c>
      <c r="K212" t="s">
        <v>17</v>
      </c>
      <c r="L212" t="s">
        <v>147</v>
      </c>
      <c r="N212" t="s">
        <v>897</v>
      </c>
      <c r="O212">
        <v>4.78</v>
      </c>
      <c r="P212">
        <v>117</v>
      </c>
      <c r="Q212" t="s">
        <v>901</v>
      </c>
      <c r="R212" t="s">
        <v>904</v>
      </c>
    </row>
    <row r="213" spans="1:18" x14ac:dyDescent="0.2">
      <c r="A213" t="s">
        <v>696</v>
      </c>
      <c r="B213" t="s">
        <v>697</v>
      </c>
      <c r="C213">
        <v>2009</v>
      </c>
      <c r="D213" t="s">
        <v>438</v>
      </c>
      <c r="E213">
        <v>16</v>
      </c>
      <c r="F213" t="s">
        <v>698</v>
      </c>
      <c r="G213" t="s">
        <v>699</v>
      </c>
      <c r="H213" t="s">
        <v>700</v>
      </c>
      <c r="I213">
        <v>140015</v>
      </c>
      <c r="K213" t="s">
        <v>17</v>
      </c>
      <c r="L213" t="s">
        <v>18</v>
      </c>
      <c r="N213" t="s">
        <v>899</v>
      </c>
      <c r="O213">
        <v>0.26</v>
      </c>
      <c r="P213">
        <v>26</v>
      </c>
      <c r="Q213" t="s">
        <v>901</v>
      </c>
      <c r="R213" t="s">
        <v>904</v>
      </c>
    </row>
    <row r="214" spans="1:18" x14ac:dyDescent="0.2">
      <c r="A214" t="s">
        <v>701</v>
      </c>
      <c r="B214" t="s">
        <v>702</v>
      </c>
      <c r="C214">
        <v>2009</v>
      </c>
      <c r="D214" t="s">
        <v>566</v>
      </c>
      <c r="E214">
        <v>23</v>
      </c>
      <c r="F214" t="s">
        <v>703</v>
      </c>
      <c r="G214" t="s">
        <v>704</v>
      </c>
      <c r="H214" t="s">
        <v>705</v>
      </c>
      <c r="I214">
        <v>221694</v>
      </c>
      <c r="K214" t="s">
        <v>17</v>
      </c>
      <c r="L214" t="s">
        <v>18</v>
      </c>
      <c r="N214" t="s">
        <v>897</v>
      </c>
      <c r="O214">
        <v>1.74</v>
      </c>
      <c r="P214">
        <v>169</v>
      </c>
      <c r="Q214" t="s">
        <v>901</v>
      </c>
      <c r="R214" t="s">
        <v>904</v>
      </c>
    </row>
    <row r="215" spans="1:18" x14ac:dyDescent="0.2">
      <c r="A215" t="s">
        <v>706</v>
      </c>
      <c r="B215" t="s">
        <v>707</v>
      </c>
      <c r="C215">
        <v>2009</v>
      </c>
      <c r="D215" t="s">
        <v>150</v>
      </c>
      <c r="E215">
        <v>24</v>
      </c>
      <c r="F215" t="s">
        <v>708</v>
      </c>
      <c r="G215" t="s">
        <v>709</v>
      </c>
      <c r="H215" t="s">
        <v>710</v>
      </c>
      <c r="I215">
        <v>1694286</v>
      </c>
      <c r="K215" t="s">
        <v>17</v>
      </c>
      <c r="L215" t="s">
        <v>18</v>
      </c>
      <c r="N215" t="s">
        <v>897</v>
      </c>
      <c r="O215">
        <v>0.74</v>
      </c>
      <c r="P215">
        <v>39</v>
      </c>
      <c r="Q215" t="s">
        <v>901</v>
      </c>
      <c r="R215" t="s">
        <v>905</v>
      </c>
    </row>
    <row r="216" spans="1:18" x14ac:dyDescent="0.2">
      <c r="A216" t="s">
        <v>711</v>
      </c>
      <c r="B216" t="s">
        <v>712</v>
      </c>
      <c r="C216">
        <v>2009</v>
      </c>
      <c r="D216" t="s">
        <v>713</v>
      </c>
      <c r="E216">
        <v>47</v>
      </c>
      <c r="F216" t="s">
        <v>714</v>
      </c>
      <c r="G216" t="s">
        <v>715</v>
      </c>
      <c r="H216" t="s">
        <v>716</v>
      </c>
      <c r="I216">
        <v>3781127</v>
      </c>
      <c r="K216" t="s">
        <v>17</v>
      </c>
      <c r="L216" t="s">
        <v>18</v>
      </c>
      <c r="N216" t="s">
        <v>897</v>
      </c>
      <c r="O216">
        <v>1.62</v>
      </c>
      <c r="P216">
        <v>140</v>
      </c>
      <c r="Q216" t="s">
        <v>901</v>
      </c>
      <c r="R216" t="s">
        <v>904</v>
      </c>
    </row>
    <row r="217" spans="1:18" x14ac:dyDescent="0.2">
      <c r="A217" t="s">
        <v>717</v>
      </c>
      <c r="B217" t="s">
        <v>718</v>
      </c>
      <c r="C217">
        <v>2009</v>
      </c>
      <c r="D217" t="s">
        <v>713</v>
      </c>
      <c r="E217">
        <v>13</v>
      </c>
      <c r="F217" t="s">
        <v>719</v>
      </c>
      <c r="G217" t="s">
        <v>720</v>
      </c>
      <c r="H217" t="s">
        <v>721</v>
      </c>
      <c r="I217">
        <v>3781127</v>
      </c>
      <c r="K217" t="s">
        <v>17</v>
      </c>
      <c r="L217" t="s">
        <v>18</v>
      </c>
      <c r="N217" t="s">
        <v>897</v>
      </c>
      <c r="O217">
        <v>1.62</v>
      </c>
      <c r="P217">
        <v>140</v>
      </c>
      <c r="Q217" t="s">
        <v>901</v>
      </c>
      <c r="R217" t="s">
        <v>904</v>
      </c>
    </row>
    <row r="218" spans="1:18" x14ac:dyDescent="0.2">
      <c r="A218" t="s">
        <v>722</v>
      </c>
      <c r="B218" t="s">
        <v>723</v>
      </c>
      <c r="C218">
        <v>2009</v>
      </c>
      <c r="D218" t="s">
        <v>724</v>
      </c>
      <c r="E218">
        <v>18</v>
      </c>
      <c r="F218" t="s">
        <v>725</v>
      </c>
      <c r="G218" t="s">
        <v>726</v>
      </c>
      <c r="H218" t="s">
        <v>727</v>
      </c>
      <c r="I218">
        <v>9259864</v>
      </c>
      <c r="K218" t="s">
        <v>17</v>
      </c>
      <c r="L218" t="s">
        <v>18</v>
      </c>
      <c r="N218" t="s">
        <v>897</v>
      </c>
      <c r="O218">
        <v>0.66</v>
      </c>
      <c r="P218">
        <v>51</v>
      </c>
      <c r="Q218" t="s">
        <v>901</v>
      </c>
      <c r="R218" t="s">
        <v>904</v>
      </c>
    </row>
    <row r="219" spans="1:18" x14ac:dyDescent="0.2">
      <c r="A219" t="s">
        <v>728</v>
      </c>
      <c r="B219" t="s">
        <v>729</v>
      </c>
      <c r="C219">
        <v>2009</v>
      </c>
      <c r="D219" t="s">
        <v>459</v>
      </c>
      <c r="E219">
        <v>20</v>
      </c>
      <c r="F219" t="s">
        <v>730</v>
      </c>
      <c r="G219" t="s">
        <v>731</v>
      </c>
      <c r="H219" t="s">
        <v>732</v>
      </c>
      <c r="I219">
        <v>9603115</v>
      </c>
      <c r="K219" t="s">
        <v>17</v>
      </c>
      <c r="L219" t="s">
        <v>18</v>
      </c>
      <c r="N219" t="s">
        <v>897</v>
      </c>
      <c r="O219">
        <v>1.17</v>
      </c>
      <c r="P219">
        <v>100</v>
      </c>
      <c r="Q219" t="s">
        <v>901</v>
      </c>
      <c r="R219" t="s">
        <v>904</v>
      </c>
    </row>
    <row r="220" spans="1:18" x14ac:dyDescent="0.2">
      <c r="A220" t="s">
        <v>733</v>
      </c>
      <c r="B220" t="s">
        <v>734</v>
      </c>
      <c r="C220">
        <v>2008</v>
      </c>
      <c r="D220" t="s">
        <v>735</v>
      </c>
      <c r="E220">
        <v>31</v>
      </c>
      <c r="F220" t="s">
        <v>736</v>
      </c>
      <c r="G220" t="s">
        <v>737</v>
      </c>
      <c r="H220" t="s">
        <v>738</v>
      </c>
      <c r="I220">
        <v>13510754</v>
      </c>
      <c r="K220" t="s">
        <v>17</v>
      </c>
      <c r="L220" t="s">
        <v>18</v>
      </c>
      <c r="N220" t="s">
        <v>897</v>
      </c>
      <c r="O220">
        <v>1.38</v>
      </c>
      <c r="P220">
        <v>88</v>
      </c>
      <c r="Q220" t="s">
        <v>901</v>
      </c>
      <c r="R220" t="s">
        <v>904</v>
      </c>
    </row>
    <row r="221" spans="1:18" x14ac:dyDescent="0.2">
      <c r="A221" t="s">
        <v>739</v>
      </c>
      <c r="B221" t="s">
        <v>740</v>
      </c>
      <c r="C221">
        <v>2008</v>
      </c>
      <c r="D221" t="s">
        <v>741</v>
      </c>
      <c r="E221">
        <v>41</v>
      </c>
      <c r="F221" t="s">
        <v>742</v>
      </c>
      <c r="G221" t="s">
        <v>743</v>
      </c>
      <c r="H221" t="s">
        <v>744</v>
      </c>
      <c r="I221">
        <v>8866236</v>
      </c>
      <c r="K221" t="s">
        <v>17</v>
      </c>
      <c r="L221" t="s">
        <v>18</v>
      </c>
      <c r="N221" t="s">
        <v>897</v>
      </c>
      <c r="O221">
        <v>2.7</v>
      </c>
      <c r="P221">
        <v>148</v>
      </c>
      <c r="Q221" t="s">
        <v>901</v>
      </c>
      <c r="R221" t="s">
        <v>904</v>
      </c>
    </row>
    <row r="222" spans="1:18" x14ac:dyDescent="0.2">
      <c r="A222" t="s">
        <v>745</v>
      </c>
      <c r="B222" t="s">
        <v>746</v>
      </c>
      <c r="C222">
        <v>2008</v>
      </c>
      <c r="D222" t="s">
        <v>747</v>
      </c>
      <c r="E222">
        <v>20</v>
      </c>
      <c r="F222" t="s">
        <v>748</v>
      </c>
      <c r="G222" t="s">
        <v>749</v>
      </c>
      <c r="H222" t="s">
        <v>750</v>
      </c>
      <c r="I222">
        <v>2664674</v>
      </c>
      <c r="K222" t="s">
        <v>17</v>
      </c>
      <c r="L222" t="s">
        <v>18</v>
      </c>
      <c r="N222" t="s">
        <v>898</v>
      </c>
      <c r="O222">
        <v>0.67</v>
      </c>
      <c r="P222">
        <v>69</v>
      </c>
      <c r="Q222" t="s">
        <v>901</v>
      </c>
      <c r="R222" t="s">
        <v>904</v>
      </c>
    </row>
    <row r="223" spans="1:18" x14ac:dyDescent="0.2">
      <c r="A223" t="s">
        <v>751</v>
      </c>
      <c r="B223" t="s">
        <v>752</v>
      </c>
      <c r="C223">
        <v>2008</v>
      </c>
      <c r="D223" t="s">
        <v>599</v>
      </c>
      <c r="E223">
        <v>46</v>
      </c>
      <c r="F223" t="s">
        <v>753</v>
      </c>
      <c r="G223" t="s">
        <v>754</v>
      </c>
      <c r="H223" t="s">
        <v>755</v>
      </c>
      <c r="I223">
        <v>14368730</v>
      </c>
      <c r="K223" t="s">
        <v>17</v>
      </c>
      <c r="L223" t="s">
        <v>18</v>
      </c>
      <c r="N223" t="s">
        <v>897</v>
      </c>
      <c r="O223">
        <v>0.81</v>
      </c>
      <c r="P223">
        <v>67</v>
      </c>
      <c r="Q223" t="s">
        <v>901</v>
      </c>
      <c r="R223" t="s">
        <v>904</v>
      </c>
    </row>
    <row r="224" spans="1:18" x14ac:dyDescent="0.2">
      <c r="A224" t="s">
        <v>756</v>
      </c>
      <c r="B224" t="s">
        <v>757</v>
      </c>
      <c r="C224">
        <v>2008</v>
      </c>
      <c r="D224" t="s">
        <v>758</v>
      </c>
      <c r="E224">
        <v>3</v>
      </c>
      <c r="G224" t="s">
        <v>759</v>
      </c>
      <c r="H224" t="s">
        <v>760</v>
      </c>
      <c r="I224">
        <v>3665232</v>
      </c>
      <c r="K224" t="s">
        <v>48</v>
      </c>
      <c r="L224" t="s">
        <v>18</v>
      </c>
      <c r="N224" t="s">
        <v>899</v>
      </c>
      <c r="O224">
        <v>0.17</v>
      </c>
      <c r="P224">
        <v>9</v>
      </c>
      <c r="Q224" t="s">
        <v>901</v>
      </c>
      <c r="R224" t="s">
        <v>904</v>
      </c>
    </row>
    <row r="225" spans="1:18" x14ac:dyDescent="0.2">
      <c r="A225" t="s">
        <v>761</v>
      </c>
      <c r="B225" t="s">
        <v>762</v>
      </c>
      <c r="C225">
        <v>2007</v>
      </c>
      <c r="D225" t="s">
        <v>763</v>
      </c>
      <c r="E225">
        <v>1</v>
      </c>
      <c r="G225" t="s">
        <v>764</v>
      </c>
      <c r="H225" t="s">
        <v>765</v>
      </c>
      <c r="I225">
        <v>5677572</v>
      </c>
      <c r="K225" t="s">
        <v>17</v>
      </c>
      <c r="L225" t="s">
        <v>61</v>
      </c>
      <c r="N225" t="s">
        <v>908</v>
      </c>
      <c r="O225">
        <v>0.18</v>
      </c>
      <c r="P225">
        <v>46</v>
      </c>
      <c r="Q225" t="s">
        <v>901</v>
      </c>
      <c r="R225" t="s">
        <v>904</v>
      </c>
    </row>
    <row r="226" spans="1:18" x14ac:dyDescent="0.2">
      <c r="A226" t="s">
        <v>766</v>
      </c>
      <c r="B226" t="s">
        <v>767</v>
      </c>
      <c r="C226">
        <v>2007</v>
      </c>
      <c r="D226" t="s">
        <v>632</v>
      </c>
      <c r="E226">
        <v>1</v>
      </c>
      <c r="F226" t="s">
        <v>768</v>
      </c>
      <c r="G226">
        <v>2</v>
      </c>
      <c r="H226" t="s">
        <v>769</v>
      </c>
      <c r="J226">
        <v>10553177</v>
      </c>
      <c r="L226" t="s">
        <v>18</v>
      </c>
      <c r="N226" t="s">
        <v>898</v>
      </c>
      <c r="O226">
        <v>0.41</v>
      </c>
      <c r="P226">
        <v>19</v>
      </c>
      <c r="Q226" t="s">
        <v>901</v>
      </c>
      <c r="R226" t="s">
        <v>904</v>
      </c>
    </row>
    <row r="227" spans="1:18" x14ac:dyDescent="0.2">
      <c r="A227" t="s">
        <v>770</v>
      </c>
      <c r="B227" t="s">
        <v>771</v>
      </c>
      <c r="C227">
        <v>2007</v>
      </c>
      <c r="D227" t="s">
        <v>772</v>
      </c>
      <c r="E227">
        <v>35</v>
      </c>
      <c r="F227" t="s">
        <v>773</v>
      </c>
      <c r="G227" t="s">
        <v>774</v>
      </c>
      <c r="H227" t="s">
        <v>775</v>
      </c>
      <c r="I227">
        <v>16124669</v>
      </c>
      <c r="K227" t="s">
        <v>17</v>
      </c>
      <c r="L227" t="s">
        <v>18</v>
      </c>
      <c r="N227" t="s">
        <v>897</v>
      </c>
      <c r="O227">
        <v>0.9</v>
      </c>
      <c r="P227">
        <v>43</v>
      </c>
      <c r="Q227" t="s">
        <v>901</v>
      </c>
      <c r="R227" t="s">
        <v>904</v>
      </c>
    </row>
    <row r="228" spans="1:18" x14ac:dyDescent="0.2">
      <c r="A228" t="s">
        <v>776</v>
      </c>
      <c r="B228" t="s">
        <v>777</v>
      </c>
      <c r="C228">
        <v>2006</v>
      </c>
      <c r="D228" t="s">
        <v>632</v>
      </c>
      <c r="E228">
        <v>13</v>
      </c>
      <c r="F228" t="s">
        <v>778</v>
      </c>
      <c r="G228">
        <v>2</v>
      </c>
      <c r="H228" t="s">
        <v>779</v>
      </c>
      <c r="J228">
        <v>10553177</v>
      </c>
      <c r="L228" t="s">
        <v>18</v>
      </c>
      <c r="N228" t="s">
        <v>898</v>
      </c>
      <c r="O228">
        <v>0.41</v>
      </c>
      <c r="P228">
        <v>19</v>
      </c>
      <c r="Q228" t="s">
        <v>901</v>
      </c>
      <c r="R228" t="s">
        <v>904</v>
      </c>
    </row>
    <row r="229" spans="1:18" x14ac:dyDescent="0.2">
      <c r="A229" t="s">
        <v>780</v>
      </c>
      <c r="B229" t="s">
        <v>781</v>
      </c>
      <c r="C229">
        <v>2006</v>
      </c>
      <c r="D229" t="s">
        <v>782</v>
      </c>
      <c r="G229" t="s">
        <v>783</v>
      </c>
      <c r="H229" t="s">
        <v>784</v>
      </c>
      <c r="I229">
        <v>7784031</v>
      </c>
      <c r="K229" t="s">
        <v>17</v>
      </c>
      <c r="L229" t="s">
        <v>18</v>
      </c>
      <c r="N229" t="s">
        <v>900</v>
      </c>
      <c r="O229">
        <v>0</v>
      </c>
      <c r="P229">
        <v>19</v>
      </c>
      <c r="Q229" t="s">
        <v>901</v>
      </c>
      <c r="R229" t="s">
        <v>904</v>
      </c>
    </row>
    <row r="230" spans="1:18" x14ac:dyDescent="0.2">
      <c r="A230" t="s">
        <v>785</v>
      </c>
      <c r="B230" t="s">
        <v>786</v>
      </c>
      <c r="C230">
        <v>2006</v>
      </c>
      <c r="D230" t="s">
        <v>787</v>
      </c>
      <c r="E230">
        <v>45</v>
      </c>
      <c r="F230" t="s">
        <v>788</v>
      </c>
      <c r="G230" t="s">
        <v>789</v>
      </c>
      <c r="H230" t="s">
        <v>790</v>
      </c>
      <c r="I230">
        <v>8856087</v>
      </c>
      <c r="K230" t="s">
        <v>17</v>
      </c>
      <c r="L230" t="s">
        <v>18</v>
      </c>
      <c r="N230" t="s">
        <v>897</v>
      </c>
      <c r="O230">
        <v>1.45</v>
      </c>
      <c r="P230">
        <v>125</v>
      </c>
      <c r="Q230" t="s">
        <v>901</v>
      </c>
      <c r="R230" t="s">
        <v>904</v>
      </c>
    </row>
    <row r="231" spans="1:18" x14ac:dyDescent="0.2">
      <c r="A231" t="s">
        <v>791</v>
      </c>
      <c r="B231" t="s">
        <v>792</v>
      </c>
      <c r="C231">
        <v>2006</v>
      </c>
      <c r="D231" t="s">
        <v>112</v>
      </c>
      <c r="E231">
        <v>35</v>
      </c>
      <c r="F231" t="s">
        <v>793</v>
      </c>
      <c r="G231" t="s">
        <v>794</v>
      </c>
      <c r="H231" t="s">
        <v>795</v>
      </c>
      <c r="I231">
        <v>1682563</v>
      </c>
      <c r="K231" t="s">
        <v>17</v>
      </c>
      <c r="L231" t="s">
        <v>18</v>
      </c>
      <c r="N231" t="s">
        <v>897</v>
      </c>
      <c r="O231">
        <v>1.61</v>
      </c>
      <c r="P231">
        <v>120</v>
      </c>
      <c r="Q231" t="s">
        <v>901</v>
      </c>
      <c r="R231" t="s">
        <v>904</v>
      </c>
    </row>
    <row r="232" spans="1:18" x14ac:dyDescent="0.2">
      <c r="A232" t="s">
        <v>796</v>
      </c>
      <c r="B232" t="s">
        <v>797</v>
      </c>
      <c r="C232">
        <v>2005</v>
      </c>
      <c r="D232" t="s">
        <v>566</v>
      </c>
      <c r="E232">
        <v>61</v>
      </c>
      <c r="F232" t="s">
        <v>798</v>
      </c>
      <c r="G232" t="s">
        <v>799</v>
      </c>
      <c r="H232" t="s">
        <v>800</v>
      </c>
      <c r="I232">
        <v>221694</v>
      </c>
      <c r="K232" t="s">
        <v>17</v>
      </c>
      <c r="L232" t="s">
        <v>18</v>
      </c>
      <c r="N232" t="s">
        <v>897</v>
      </c>
      <c r="O232">
        <v>1.74</v>
      </c>
      <c r="P232">
        <v>169</v>
      </c>
      <c r="Q232" t="s">
        <v>901</v>
      </c>
      <c r="R232" t="s">
        <v>904</v>
      </c>
    </row>
    <row r="233" spans="1:18" x14ac:dyDescent="0.2">
      <c r="A233" t="s">
        <v>801</v>
      </c>
      <c r="B233" t="s">
        <v>802</v>
      </c>
      <c r="C233">
        <v>2005</v>
      </c>
      <c r="D233" t="s">
        <v>787</v>
      </c>
      <c r="E233">
        <v>99</v>
      </c>
      <c r="F233" t="s">
        <v>803</v>
      </c>
      <c r="G233" t="s">
        <v>804</v>
      </c>
      <c r="H233" t="s">
        <v>805</v>
      </c>
      <c r="I233">
        <v>8856087</v>
      </c>
      <c r="K233" t="s">
        <v>17</v>
      </c>
      <c r="L233" t="s">
        <v>18</v>
      </c>
      <c r="N233" t="s">
        <v>897</v>
      </c>
      <c r="O233">
        <v>1.45</v>
      </c>
      <c r="P233">
        <v>125</v>
      </c>
      <c r="Q233" t="s">
        <v>901</v>
      </c>
      <c r="R233" t="s">
        <v>904</v>
      </c>
    </row>
    <row r="234" spans="1:18" x14ac:dyDescent="0.2">
      <c r="A234" t="s">
        <v>806</v>
      </c>
      <c r="B234" t="s">
        <v>807</v>
      </c>
      <c r="C234">
        <v>2005</v>
      </c>
      <c r="D234" t="s">
        <v>713</v>
      </c>
      <c r="E234">
        <v>38</v>
      </c>
      <c r="F234" t="s">
        <v>808</v>
      </c>
      <c r="G234" t="s">
        <v>809</v>
      </c>
      <c r="H234" t="s">
        <v>810</v>
      </c>
      <c r="I234">
        <v>3781127</v>
      </c>
      <c r="K234" t="s">
        <v>17</v>
      </c>
      <c r="L234" t="s">
        <v>18</v>
      </c>
      <c r="N234" t="s">
        <v>897</v>
      </c>
      <c r="O234">
        <v>1.62</v>
      </c>
      <c r="P234">
        <v>140</v>
      </c>
      <c r="Q234" t="s">
        <v>901</v>
      </c>
      <c r="R234" t="s">
        <v>904</v>
      </c>
    </row>
    <row r="235" spans="1:18" x14ac:dyDescent="0.2">
      <c r="A235" t="s">
        <v>811</v>
      </c>
      <c r="B235" t="s">
        <v>812</v>
      </c>
      <c r="C235">
        <v>2004</v>
      </c>
      <c r="D235" t="s">
        <v>813</v>
      </c>
      <c r="E235">
        <v>1</v>
      </c>
      <c r="G235" t="s">
        <v>814</v>
      </c>
      <c r="H235" t="s">
        <v>815</v>
      </c>
      <c r="I235" t="s">
        <v>816</v>
      </c>
      <c r="K235" t="s">
        <v>17</v>
      </c>
      <c r="L235" t="s">
        <v>18</v>
      </c>
      <c r="N235" t="s">
        <v>898</v>
      </c>
      <c r="O235">
        <v>0.4</v>
      </c>
      <c r="P235">
        <v>29</v>
      </c>
      <c r="Q235" t="s">
        <v>901</v>
      </c>
      <c r="R235" t="s">
        <v>904</v>
      </c>
    </row>
    <row r="236" spans="1:18" x14ac:dyDescent="0.2">
      <c r="A236" t="s">
        <v>817</v>
      </c>
      <c r="B236" t="s">
        <v>818</v>
      </c>
      <c r="C236">
        <v>2004</v>
      </c>
      <c r="D236" t="s">
        <v>813</v>
      </c>
      <c r="E236">
        <v>4</v>
      </c>
      <c r="G236" t="s">
        <v>819</v>
      </c>
      <c r="H236" t="s">
        <v>820</v>
      </c>
      <c r="I236" t="s">
        <v>816</v>
      </c>
      <c r="K236" t="s">
        <v>17</v>
      </c>
      <c r="L236" t="s">
        <v>18</v>
      </c>
      <c r="N236" t="s">
        <v>898</v>
      </c>
      <c r="O236">
        <v>0.4</v>
      </c>
      <c r="P236">
        <v>29</v>
      </c>
      <c r="Q236" t="s">
        <v>901</v>
      </c>
      <c r="R236" t="s">
        <v>904</v>
      </c>
    </row>
    <row r="237" spans="1:18" x14ac:dyDescent="0.2">
      <c r="A237" t="s">
        <v>821</v>
      </c>
      <c r="B237" t="s">
        <v>822</v>
      </c>
      <c r="C237">
        <v>2004</v>
      </c>
      <c r="D237" t="s">
        <v>763</v>
      </c>
      <c r="E237">
        <v>5</v>
      </c>
      <c r="G237" t="s">
        <v>823</v>
      </c>
      <c r="H237" t="s">
        <v>824</v>
      </c>
      <c r="I237">
        <v>5677572</v>
      </c>
      <c r="J237">
        <v>9789066058965</v>
      </c>
      <c r="K237" t="s">
        <v>17</v>
      </c>
      <c r="L237" t="s">
        <v>61</v>
      </c>
      <c r="N237" t="s">
        <v>908</v>
      </c>
      <c r="O237">
        <v>0.18</v>
      </c>
      <c r="P237">
        <v>46</v>
      </c>
      <c r="Q237" t="s">
        <v>901</v>
      </c>
      <c r="R237" t="s">
        <v>904</v>
      </c>
    </row>
    <row r="238" spans="1:18" x14ac:dyDescent="0.2">
      <c r="A238" t="s">
        <v>825</v>
      </c>
      <c r="B238" t="s">
        <v>826</v>
      </c>
      <c r="C238">
        <v>2004</v>
      </c>
      <c r="D238" t="s">
        <v>827</v>
      </c>
      <c r="E238">
        <v>1</v>
      </c>
      <c r="G238" t="s">
        <v>828</v>
      </c>
      <c r="H238" t="s">
        <v>829</v>
      </c>
      <c r="I238">
        <v>1200534</v>
      </c>
      <c r="K238" t="s">
        <v>48</v>
      </c>
      <c r="L238" t="s">
        <v>147</v>
      </c>
      <c r="N238" t="s">
        <v>898</v>
      </c>
      <c r="O238">
        <v>0.44</v>
      </c>
      <c r="P238">
        <v>16</v>
      </c>
      <c r="Q238" t="s">
        <v>906</v>
      </c>
      <c r="R238" t="s">
        <v>905</v>
      </c>
    </row>
    <row r="239" spans="1:18" x14ac:dyDescent="0.2">
      <c r="A239" t="s">
        <v>830</v>
      </c>
      <c r="B239" t="s">
        <v>831</v>
      </c>
      <c r="C239">
        <v>2003</v>
      </c>
      <c r="D239" t="s">
        <v>832</v>
      </c>
      <c r="E239">
        <v>18</v>
      </c>
      <c r="F239" t="s">
        <v>833</v>
      </c>
      <c r="G239">
        <v>2</v>
      </c>
      <c r="H239" t="s">
        <v>834</v>
      </c>
      <c r="I239" t="s">
        <v>835</v>
      </c>
      <c r="J239">
        <v>130001</v>
      </c>
      <c r="L239" t="s">
        <v>18</v>
      </c>
      <c r="N239" t="s">
        <v>897</v>
      </c>
      <c r="O239">
        <v>0.57999999999999996</v>
      </c>
      <c r="P239">
        <v>56</v>
      </c>
      <c r="Q239" t="s">
        <v>901</v>
      </c>
      <c r="R239" t="s">
        <v>904</v>
      </c>
    </row>
    <row r="240" spans="1:18" x14ac:dyDescent="0.2">
      <c r="A240" t="s">
        <v>836</v>
      </c>
      <c r="B240" t="s">
        <v>837</v>
      </c>
      <c r="C240">
        <v>2003</v>
      </c>
      <c r="D240" t="s">
        <v>838</v>
      </c>
      <c r="E240">
        <v>51</v>
      </c>
      <c r="F240" t="s">
        <v>839</v>
      </c>
      <c r="G240" t="s">
        <v>840</v>
      </c>
      <c r="H240" t="s">
        <v>841</v>
      </c>
      <c r="I240">
        <v>3418162</v>
      </c>
      <c r="K240" t="s">
        <v>17</v>
      </c>
      <c r="L240" t="s">
        <v>18</v>
      </c>
      <c r="N240" t="s">
        <v>897</v>
      </c>
      <c r="O240">
        <v>1.18</v>
      </c>
      <c r="P240">
        <v>94</v>
      </c>
      <c r="Q240" t="s">
        <v>901</v>
      </c>
      <c r="R240" t="s">
        <v>904</v>
      </c>
    </row>
    <row r="241" spans="1:18" x14ac:dyDescent="0.2">
      <c r="A241" t="s">
        <v>842</v>
      </c>
      <c r="B241" t="s">
        <v>843</v>
      </c>
      <c r="C241">
        <v>2002</v>
      </c>
      <c r="D241" t="s">
        <v>763</v>
      </c>
      <c r="E241">
        <v>9</v>
      </c>
      <c r="G241" t="s">
        <v>844</v>
      </c>
      <c r="H241" t="s">
        <v>845</v>
      </c>
      <c r="I241">
        <v>5677572</v>
      </c>
      <c r="J241">
        <v>9789066058859</v>
      </c>
      <c r="K241" t="s">
        <v>17</v>
      </c>
      <c r="L241" t="s">
        <v>61</v>
      </c>
      <c r="N241" t="s">
        <v>908</v>
      </c>
      <c r="O241">
        <v>0.18</v>
      </c>
      <c r="P241">
        <v>46</v>
      </c>
      <c r="Q241" t="s">
        <v>901</v>
      </c>
      <c r="R241" t="s">
        <v>904</v>
      </c>
    </row>
    <row r="242" spans="1:18" x14ac:dyDescent="0.2">
      <c r="A242" t="s">
        <v>846</v>
      </c>
      <c r="B242" t="s">
        <v>847</v>
      </c>
      <c r="C242">
        <v>2002</v>
      </c>
      <c r="D242" t="s">
        <v>763</v>
      </c>
      <c r="G242" t="s">
        <v>848</v>
      </c>
      <c r="H242" t="s">
        <v>849</v>
      </c>
      <c r="I242">
        <v>5677572</v>
      </c>
      <c r="J242">
        <v>9789066058859</v>
      </c>
      <c r="K242" t="s">
        <v>17</v>
      </c>
      <c r="L242" t="s">
        <v>61</v>
      </c>
      <c r="N242" t="s">
        <v>908</v>
      </c>
      <c r="O242">
        <v>0.18</v>
      </c>
      <c r="P242">
        <v>46</v>
      </c>
      <c r="Q242" t="s">
        <v>901</v>
      </c>
      <c r="R242" t="s">
        <v>904</v>
      </c>
    </row>
    <row r="243" spans="1:18" x14ac:dyDescent="0.2">
      <c r="A243" t="s">
        <v>850</v>
      </c>
      <c r="B243" t="s">
        <v>851</v>
      </c>
      <c r="C243">
        <v>2002</v>
      </c>
      <c r="D243" t="s">
        <v>735</v>
      </c>
      <c r="E243">
        <v>87</v>
      </c>
      <c r="F243" t="s">
        <v>852</v>
      </c>
      <c r="G243" t="s">
        <v>853</v>
      </c>
      <c r="H243" t="s">
        <v>854</v>
      </c>
      <c r="I243">
        <v>13510754</v>
      </c>
      <c r="K243" t="s">
        <v>17</v>
      </c>
      <c r="L243" t="s">
        <v>18</v>
      </c>
      <c r="N243" t="s">
        <v>897</v>
      </c>
      <c r="O243">
        <v>1.38</v>
      </c>
      <c r="P243">
        <v>88</v>
      </c>
      <c r="Q243" t="s">
        <v>901</v>
      </c>
      <c r="R243" t="s">
        <v>904</v>
      </c>
    </row>
    <row r="244" spans="1:18" x14ac:dyDescent="0.2">
      <c r="A244" t="s">
        <v>855</v>
      </c>
      <c r="B244" t="s">
        <v>856</v>
      </c>
      <c r="C244">
        <v>2001</v>
      </c>
      <c r="D244" t="s">
        <v>857</v>
      </c>
      <c r="G244" t="s">
        <v>858</v>
      </c>
      <c r="H244" t="s">
        <v>859</v>
      </c>
      <c r="I244">
        <v>14053195</v>
      </c>
      <c r="K244" t="s">
        <v>860</v>
      </c>
      <c r="L244" t="s">
        <v>18</v>
      </c>
      <c r="N244" t="s">
        <v>899</v>
      </c>
      <c r="O244">
        <v>0.22</v>
      </c>
      <c r="P244">
        <v>18</v>
      </c>
      <c r="Q244" t="s">
        <v>901</v>
      </c>
      <c r="R244" t="s">
        <v>905</v>
      </c>
    </row>
    <row r="245" spans="1:18" x14ac:dyDescent="0.2">
      <c r="A245" t="s">
        <v>861</v>
      </c>
      <c r="B245" t="s">
        <v>862</v>
      </c>
      <c r="C245">
        <v>2001</v>
      </c>
      <c r="D245" t="s">
        <v>112</v>
      </c>
      <c r="E245">
        <v>66</v>
      </c>
      <c r="F245" t="s">
        <v>863</v>
      </c>
      <c r="G245" t="s">
        <v>864</v>
      </c>
      <c r="H245" t="s">
        <v>865</v>
      </c>
      <c r="I245">
        <v>1682563</v>
      </c>
      <c r="K245" t="s">
        <v>17</v>
      </c>
      <c r="L245" t="s">
        <v>18</v>
      </c>
      <c r="N245" t="s">
        <v>897</v>
      </c>
      <c r="O245">
        <v>1.61</v>
      </c>
      <c r="P245">
        <v>120</v>
      </c>
      <c r="Q245" t="s">
        <v>901</v>
      </c>
      <c r="R245" t="s">
        <v>904</v>
      </c>
    </row>
    <row r="246" spans="1:18" x14ac:dyDescent="0.2">
      <c r="A246" t="s">
        <v>866</v>
      </c>
      <c r="B246" t="s">
        <v>867</v>
      </c>
      <c r="C246">
        <v>1999</v>
      </c>
      <c r="D246" t="s">
        <v>763</v>
      </c>
      <c r="E246">
        <v>6</v>
      </c>
      <c r="G246" t="s">
        <v>868</v>
      </c>
      <c r="H246" t="s">
        <v>869</v>
      </c>
      <c r="I246">
        <v>5677572</v>
      </c>
      <c r="K246" t="s">
        <v>17</v>
      </c>
      <c r="L246" t="s">
        <v>18</v>
      </c>
      <c r="N246" t="s">
        <v>900</v>
      </c>
      <c r="O246">
        <v>0.18</v>
      </c>
      <c r="P246">
        <v>46</v>
      </c>
      <c r="Q246" t="s">
        <v>901</v>
      </c>
      <c r="R246" t="s">
        <v>905</v>
      </c>
    </row>
    <row r="247" spans="1:18" x14ac:dyDescent="0.2">
      <c r="A247" t="s">
        <v>870</v>
      </c>
      <c r="B247" t="s">
        <v>871</v>
      </c>
      <c r="C247">
        <v>1999</v>
      </c>
      <c r="D247" t="s">
        <v>763</v>
      </c>
      <c r="E247">
        <v>11</v>
      </c>
      <c r="G247" t="s">
        <v>872</v>
      </c>
      <c r="H247" t="s">
        <v>873</v>
      </c>
      <c r="I247">
        <v>5677572</v>
      </c>
      <c r="K247" t="s">
        <v>17</v>
      </c>
      <c r="L247" t="s">
        <v>18</v>
      </c>
      <c r="N247" t="s">
        <v>900</v>
      </c>
      <c r="O247">
        <v>0.18</v>
      </c>
      <c r="P247">
        <v>46</v>
      </c>
      <c r="Q247" t="s">
        <v>901</v>
      </c>
      <c r="R247" t="s">
        <v>904</v>
      </c>
    </row>
    <row r="248" spans="1:18" x14ac:dyDescent="0.2">
      <c r="A248" t="s">
        <v>874</v>
      </c>
      <c r="B248" t="s">
        <v>875</v>
      </c>
      <c r="C248">
        <v>1999</v>
      </c>
      <c r="D248" t="s">
        <v>763</v>
      </c>
      <c r="E248">
        <v>3</v>
      </c>
      <c r="G248" t="s">
        <v>876</v>
      </c>
      <c r="H248" t="s">
        <v>877</v>
      </c>
      <c r="I248">
        <v>5677572</v>
      </c>
      <c r="K248" t="s">
        <v>17</v>
      </c>
      <c r="L248" t="s">
        <v>18</v>
      </c>
      <c r="N248" t="s">
        <v>900</v>
      </c>
      <c r="O248">
        <v>0.18</v>
      </c>
      <c r="P248">
        <v>46</v>
      </c>
      <c r="Q248" t="s">
        <v>901</v>
      </c>
      <c r="R248" t="s">
        <v>905</v>
      </c>
    </row>
    <row r="249" spans="1:18" x14ac:dyDescent="0.2">
      <c r="A249" t="s">
        <v>878</v>
      </c>
      <c r="B249" t="s">
        <v>879</v>
      </c>
      <c r="C249">
        <v>1999</v>
      </c>
      <c r="D249" t="s">
        <v>763</v>
      </c>
      <c r="E249">
        <v>4</v>
      </c>
      <c r="G249" t="s">
        <v>880</v>
      </c>
      <c r="H249" t="s">
        <v>881</v>
      </c>
      <c r="I249">
        <v>5677572</v>
      </c>
      <c r="K249" t="s">
        <v>17</v>
      </c>
      <c r="L249" t="s">
        <v>18</v>
      </c>
      <c r="N249" t="s">
        <v>900</v>
      </c>
      <c r="O249">
        <v>0.18</v>
      </c>
      <c r="P249">
        <v>46</v>
      </c>
      <c r="Q249" t="s">
        <v>901</v>
      </c>
      <c r="R249" t="s">
        <v>905</v>
      </c>
    </row>
    <row r="250" spans="1:18" x14ac:dyDescent="0.2">
      <c r="A250" t="s">
        <v>882</v>
      </c>
      <c r="B250" t="s">
        <v>883</v>
      </c>
      <c r="C250">
        <v>1994</v>
      </c>
      <c r="D250" t="s">
        <v>832</v>
      </c>
      <c r="E250">
        <v>22</v>
      </c>
      <c r="F250" t="s">
        <v>884</v>
      </c>
      <c r="G250" t="s">
        <v>885</v>
      </c>
      <c r="H250" t="s">
        <v>886</v>
      </c>
      <c r="I250">
        <v>130001</v>
      </c>
      <c r="K250" t="s">
        <v>17</v>
      </c>
      <c r="L250" t="s">
        <v>18</v>
      </c>
      <c r="N250" t="s">
        <v>897</v>
      </c>
      <c r="O250">
        <v>0.57999999999999996</v>
      </c>
      <c r="P250">
        <v>56</v>
      </c>
      <c r="Q250" t="s">
        <v>901</v>
      </c>
      <c r="R250" t="s">
        <v>905</v>
      </c>
    </row>
  </sheetData>
  <autoFilter ref="A1:R250"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B19" sqref="B19"/>
    </sheetView>
  </sheetViews>
  <sheetFormatPr baseColWidth="10" defaultRowHeight="16" x14ac:dyDescent="0.2"/>
  <cols>
    <col min="1" max="1" width="8.1640625" bestFit="1" customWidth="1"/>
    <col min="2" max="2" width="61.33203125" bestFit="1" customWidth="1"/>
  </cols>
  <sheetData>
    <row r="1" spans="1:2" x14ac:dyDescent="0.2">
      <c r="A1" s="4" t="s">
        <v>1037</v>
      </c>
      <c r="B1" s="4" t="s">
        <v>1038</v>
      </c>
    </row>
    <row r="2" spans="1:2" x14ac:dyDescent="0.2">
      <c r="A2" s="2" t="s">
        <v>908</v>
      </c>
      <c r="B2" s="2" t="s">
        <v>1030</v>
      </c>
    </row>
    <row r="3" spans="1:2" x14ac:dyDescent="0.2">
      <c r="A3" s="2" t="s">
        <v>897</v>
      </c>
      <c r="B3" s="2" t="s">
        <v>1031</v>
      </c>
    </row>
    <row r="4" spans="1:2" x14ac:dyDescent="0.2">
      <c r="A4" s="2" t="s">
        <v>898</v>
      </c>
      <c r="B4" s="2" t="s">
        <v>1032</v>
      </c>
    </row>
    <row r="5" spans="1:2" x14ac:dyDescent="0.2">
      <c r="A5" s="2" t="s">
        <v>899</v>
      </c>
      <c r="B5" s="2" t="s">
        <v>1033</v>
      </c>
    </row>
    <row r="6" spans="1:2" x14ac:dyDescent="0.2">
      <c r="A6" s="2" t="s">
        <v>900</v>
      </c>
      <c r="B6" s="2" t="s">
        <v>1034</v>
      </c>
    </row>
    <row r="7" spans="1:2" x14ac:dyDescent="0.2">
      <c r="A7" s="2" t="s">
        <v>903</v>
      </c>
      <c r="B7" s="2" t="s">
        <v>1039</v>
      </c>
    </row>
    <row r="8" spans="1:2" x14ac:dyDescent="0.2">
      <c r="A8" s="2" t="s">
        <v>901</v>
      </c>
      <c r="B8" s="2" t="s">
        <v>1040</v>
      </c>
    </row>
    <row r="9" spans="1:2" x14ac:dyDescent="0.2">
      <c r="A9" s="2" t="s">
        <v>902</v>
      </c>
      <c r="B9" s="2" t="s">
        <v>1035</v>
      </c>
    </row>
    <row r="10" spans="1:2" x14ac:dyDescent="0.2">
      <c r="A10" s="2" t="s">
        <v>907</v>
      </c>
      <c r="B10" s="2" t="s">
        <v>1041</v>
      </c>
    </row>
    <row r="11" spans="1:2" x14ac:dyDescent="0.2">
      <c r="A11" s="2" t="s">
        <v>906</v>
      </c>
      <c r="B11" s="2" t="s">
        <v>1036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workbookViewId="0">
      <selection activeCell="D13" sqref="D13"/>
    </sheetView>
  </sheetViews>
  <sheetFormatPr baseColWidth="10" defaultRowHeight="16" x14ac:dyDescent="0.2"/>
  <cols>
    <col min="2" max="2" width="20.5" customWidth="1"/>
    <col min="3" max="4" width="22.5" bestFit="1" customWidth="1"/>
  </cols>
  <sheetData>
    <row r="1" spans="1:5" x14ac:dyDescent="0.2">
      <c r="A1" s="2" t="s">
        <v>910</v>
      </c>
      <c r="B1" s="2" t="s">
        <v>954</v>
      </c>
      <c r="C1" s="2" t="s">
        <v>1243</v>
      </c>
      <c r="D1" s="6" t="s">
        <v>1244</v>
      </c>
      <c r="E1" s="6" t="s">
        <v>911</v>
      </c>
    </row>
    <row r="2" spans="1:5" x14ac:dyDescent="0.2">
      <c r="A2" s="2">
        <v>2</v>
      </c>
      <c r="B2" s="2" t="s">
        <v>956</v>
      </c>
      <c r="C2" s="2">
        <v>25</v>
      </c>
      <c r="D2" s="2">
        <v>1</v>
      </c>
      <c r="E2" s="2">
        <f t="shared" ref="E2:E42" si="0">C2+D2</f>
        <v>26</v>
      </c>
    </row>
    <row r="3" spans="1:5" x14ac:dyDescent="0.2">
      <c r="A3" s="2">
        <v>1</v>
      </c>
      <c r="B3" s="2" t="s">
        <v>955</v>
      </c>
      <c r="C3" s="2">
        <v>24</v>
      </c>
      <c r="D3" s="2">
        <v>2</v>
      </c>
      <c r="E3" s="2">
        <f t="shared" si="0"/>
        <v>26</v>
      </c>
    </row>
    <row r="4" spans="1:5" x14ac:dyDescent="0.2">
      <c r="A4" s="2">
        <v>4</v>
      </c>
      <c r="B4" s="2" t="s">
        <v>1028</v>
      </c>
      <c r="C4" s="2">
        <v>15</v>
      </c>
      <c r="D4" s="2">
        <v>1</v>
      </c>
      <c r="E4" s="2">
        <f t="shared" si="0"/>
        <v>16</v>
      </c>
    </row>
    <row r="5" spans="1:5" x14ac:dyDescent="0.2">
      <c r="A5" s="2">
        <v>3</v>
      </c>
      <c r="B5" s="2" t="s">
        <v>962</v>
      </c>
      <c r="C5" s="2">
        <v>13</v>
      </c>
      <c r="D5" s="2">
        <v>3</v>
      </c>
      <c r="E5" s="2">
        <f t="shared" si="0"/>
        <v>16</v>
      </c>
    </row>
    <row r="6" spans="1:5" x14ac:dyDescent="0.2">
      <c r="A6" s="2">
        <v>5</v>
      </c>
      <c r="B6" s="2" t="s">
        <v>958</v>
      </c>
      <c r="C6" s="2">
        <v>11</v>
      </c>
      <c r="D6" s="2">
        <v>9</v>
      </c>
      <c r="E6" s="2">
        <f t="shared" si="0"/>
        <v>20</v>
      </c>
    </row>
    <row r="7" spans="1:5" x14ac:dyDescent="0.2">
      <c r="A7" s="2">
        <v>6</v>
      </c>
      <c r="B7" s="2" t="s">
        <v>1228</v>
      </c>
      <c r="C7" s="2">
        <v>11</v>
      </c>
      <c r="D7" s="2"/>
      <c r="E7" s="2">
        <f t="shared" si="0"/>
        <v>11</v>
      </c>
    </row>
    <row r="8" spans="1:5" x14ac:dyDescent="0.2">
      <c r="A8" s="2">
        <v>8</v>
      </c>
      <c r="B8" s="2" t="s">
        <v>983</v>
      </c>
      <c r="C8" s="2">
        <v>9</v>
      </c>
      <c r="D8" s="2"/>
      <c r="E8" s="2">
        <f t="shared" si="0"/>
        <v>9</v>
      </c>
    </row>
    <row r="9" spans="1:5" x14ac:dyDescent="0.2">
      <c r="A9" s="2">
        <v>7</v>
      </c>
      <c r="B9" s="2" t="s">
        <v>957</v>
      </c>
      <c r="C9" s="2">
        <v>8</v>
      </c>
      <c r="D9" s="2"/>
      <c r="E9" s="2">
        <f t="shared" si="0"/>
        <v>8</v>
      </c>
    </row>
    <row r="10" spans="1:5" x14ac:dyDescent="0.2">
      <c r="A10" s="2">
        <v>10</v>
      </c>
      <c r="B10" s="2" t="s">
        <v>960</v>
      </c>
      <c r="C10" s="2">
        <v>7</v>
      </c>
      <c r="D10" s="2"/>
      <c r="E10" s="2">
        <f t="shared" si="0"/>
        <v>7</v>
      </c>
    </row>
    <row r="11" spans="1:5" x14ac:dyDescent="0.2">
      <c r="A11" s="2">
        <v>13</v>
      </c>
      <c r="B11" s="6" t="s">
        <v>1098</v>
      </c>
      <c r="C11" s="6">
        <v>7</v>
      </c>
      <c r="D11" s="2"/>
      <c r="E11" s="2">
        <f t="shared" si="0"/>
        <v>7</v>
      </c>
    </row>
    <row r="12" spans="1:5" x14ac:dyDescent="0.2">
      <c r="A12" s="2">
        <v>9</v>
      </c>
      <c r="B12" s="2" t="s">
        <v>959</v>
      </c>
      <c r="C12" s="2">
        <v>6</v>
      </c>
      <c r="D12" s="2"/>
      <c r="E12" s="2">
        <f t="shared" si="0"/>
        <v>6</v>
      </c>
    </row>
    <row r="13" spans="1:5" x14ac:dyDescent="0.2">
      <c r="A13" s="2">
        <v>11</v>
      </c>
      <c r="B13" s="2" t="s">
        <v>961</v>
      </c>
      <c r="C13" s="2">
        <v>6</v>
      </c>
      <c r="D13" s="2"/>
      <c r="E13" s="2">
        <f t="shared" si="0"/>
        <v>6</v>
      </c>
    </row>
    <row r="14" spans="1:5" x14ac:dyDescent="0.2">
      <c r="A14" s="2">
        <v>12</v>
      </c>
      <c r="B14" s="2" t="s">
        <v>1029</v>
      </c>
      <c r="C14" s="2">
        <v>6</v>
      </c>
      <c r="D14" s="2"/>
      <c r="E14" s="2">
        <f t="shared" si="0"/>
        <v>6</v>
      </c>
    </row>
    <row r="15" spans="1:5" x14ac:dyDescent="0.2">
      <c r="A15" s="2">
        <v>14</v>
      </c>
      <c r="B15" s="2" t="s">
        <v>966</v>
      </c>
      <c r="C15" s="2">
        <v>5</v>
      </c>
      <c r="D15" s="2"/>
      <c r="E15" s="2">
        <f t="shared" si="0"/>
        <v>5</v>
      </c>
    </row>
    <row r="16" spans="1:5" x14ac:dyDescent="0.2">
      <c r="A16" s="2">
        <v>15</v>
      </c>
      <c r="B16" s="2" t="s">
        <v>1227</v>
      </c>
      <c r="C16" s="2">
        <v>5</v>
      </c>
      <c r="D16" s="2"/>
      <c r="E16" s="2">
        <f t="shared" si="0"/>
        <v>5</v>
      </c>
    </row>
    <row r="17" spans="1:5" x14ac:dyDescent="0.2">
      <c r="A17" s="2">
        <v>26</v>
      </c>
      <c r="B17" s="2" t="s">
        <v>974</v>
      </c>
      <c r="C17" s="2">
        <v>5</v>
      </c>
      <c r="D17" s="2"/>
      <c r="E17" s="2">
        <f t="shared" si="0"/>
        <v>5</v>
      </c>
    </row>
    <row r="18" spans="1:5" x14ac:dyDescent="0.2">
      <c r="A18" s="2">
        <v>16</v>
      </c>
      <c r="B18" s="2" t="s">
        <v>963</v>
      </c>
      <c r="C18" s="2">
        <v>4</v>
      </c>
      <c r="D18" s="2"/>
      <c r="E18" s="2">
        <f t="shared" si="0"/>
        <v>4</v>
      </c>
    </row>
    <row r="19" spans="1:5" x14ac:dyDescent="0.2">
      <c r="A19" s="2">
        <v>17</v>
      </c>
      <c r="B19" s="2" t="s">
        <v>964</v>
      </c>
      <c r="C19" s="2">
        <v>4</v>
      </c>
      <c r="D19" s="2"/>
      <c r="E19" s="2">
        <f t="shared" si="0"/>
        <v>4</v>
      </c>
    </row>
    <row r="20" spans="1:5" x14ac:dyDescent="0.2">
      <c r="A20" s="2">
        <v>18</v>
      </c>
      <c r="B20" s="2" t="s">
        <v>965</v>
      </c>
      <c r="C20" s="2">
        <v>4</v>
      </c>
      <c r="D20" s="2"/>
      <c r="E20" s="2">
        <f t="shared" si="0"/>
        <v>4</v>
      </c>
    </row>
    <row r="21" spans="1:5" x14ac:dyDescent="0.2">
      <c r="A21" s="2">
        <v>19</v>
      </c>
      <c r="B21" s="2" t="s">
        <v>967</v>
      </c>
      <c r="C21" s="2">
        <v>3</v>
      </c>
      <c r="D21" s="2"/>
      <c r="E21" s="2">
        <f t="shared" si="0"/>
        <v>3</v>
      </c>
    </row>
    <row r="22" spans="1:5" x14ac:dyDescent="0.2">
      <c r="A22" s="2">
        <v>20</v>
      </c>
      <c r="B22" s="2" t="s">
        <v>968</v>
      </c>
      <c r="C22" s="2">
        <v>3</v>
      </c>
      <c r="D22" s="2"/>
      <c r="E22" s="2">
        <f t="shared" si="0"/>
        <v>3</v>
      </c>
    </row>
    <row r="23" spans="1:5" x14ac:dyDescent="0.2">
      <c r="A23" s="2">
        <v>21</v>
      </c>
      <c r="B23" s="2" t="s">
        <v>969</v>
      </c>
      <c r="C23" s="2">
        <v>3</v>
      </c>
      <c r="D23" s="2"/>
      <c r="E23" s="2">
        <f t="shared" si="0"/>
        <v>3</v>
      </c>
    </row>
    <row r="24" spans="1:5" x14ac:dyDescent="0.2">
      <c r="A24" s="2">
        <v>22</v>
      </c>
      <c r="B24" s="2" t="s">
        <v>970</v>
      </c>
      <c r="C24" s="2">
        <v>3</v>
      </c>
      <c r="D24" s="2"/>
      <c r="E24" s="2">
        <f t="shared" si="0"/>
        <v>3</v>
      </c>
    </row>
    <row r="25" spans="1:5" x14ac:dyDescent="0.2">
      <c r="A25" s="2">
        <v>23</v>
      </c>
      <c r="B25" s="2" t="s">
        <v>971</v>
      </c>
      <c r="C25" s="2">
        <v>3</v>
      </c>
      <c r="D25" s="2"/>
      <c r="E25" s="2">
        <f t="shared" si="0"/>
        <v>3</v>
      </c>
    </row>
    <row r="26" spans="1:5" x14ac:dyDescent="0.2">
      <c r="A26" s="2">
        <v>24</v>
      </c>
      <c r="B26" s="2" t="s">
        <v>972</v>
      </c>
      <c r="C26" s="2">
        <v>3</v>
      </c>
      <c r="D26" s="2"/>
      <c r="E26" s="2">
        <f t="shared" si="0"/>
        <v>3</v>
      </c>
    </row>
    <row r="27" spans="1:5" x14ac:dyDescent="0.2">
      <c r="A27" s="2">
        <v>25</v>
      </c>
      <c r="B27" s="2" t="s">
        <v>973</v>
      </c>
      <c r="C27" s="2">
        <v>3</v>
      </c>
      <c r="D27" s="2"/>
      <c r="E27" s="2">
        <f t="shared" si="0"/>
        <v>3</v>
      </c>
    </row>
    <row r="28" spans="1:5" x14ac:dyDescent="0.2">
      <c r="A28" s="2">
        <v>41</v>
      </c>
      <c r="B28" s="6" t="s">
        <v>1160</v>
      </c>
      <c r="C28" s="6">
        <v>3</v>
      </c>
      <c r="D28" s="2"/>
      <c r="E28" s="2">
        <f t="shared" si="0"/>
        <v>3</v>
      </c>
    </row>
    <row r="29" spans="1:5" x14ac:dyDescent="0.2">
      <c r="A29" s="2">
        <v>27</v>
      </c>
      <c r="B29" s="2" t="s">
        <v>975</v>
      </c>
      <c r="C29" s="2">
        <v>2</v>
      </c>
      <c r="D29" s="2"/>
      <c r="E29" s="2">
        <f t="shared" si="0"/>
        <v>2</v>
      </c>
    </row>
    <row r="30" spans="1:5" x14ac:dyDescent="0.2">
      <c r="A30" s="2">
        <v>28</v>
      </c>
      <c r="B30" s="2" t="s">
        <v>976</v>
      </c>
      <c r="C30" s="2">
        <v>2</v>
      </c>
      <c r="D30" s="2"/>
      <c r="E30" s="2">
        <f t="shared" si="0"/>
        <v>2</v>
      </c>
    </row>
    <row r="31" spans="1:5" x14ac:dyDescent="0.2">
      <c r="A31" s="2">
        <v>29</v>
      </c>
      <c r="B31" s="2" t="s">
        <v>977</v>
      </c>
      <c r="C31" s="2">
        <v>2</v>
      </c>
      <c r="D31" s="2"/>
      <c r="E31" s="2">
        <f t="shared" si="0"/>
        <v>2</v>
      </c>
    </row>
    <row r="32" spans="1:5" x14ac:dyDescent="0.2">
      <c r="A32" s="2">
        <v>30</v>
      </c>
      <c r="B32" s="2" t="s">
        <v>978</v>
      </c>
      <c r="C32" s="2">
        <v>2</v>
      </c>
      <c r="D32" s="2"/>
      <c r="E32" s="2">
        <f t="shared" si="0"/>
        <v>2</v>
      </c>
    </row>
    <row r="33" spans="1:5" x14ac:dyDescent="0.2">
      <c r="A33" s="2">
        <v>31</v>
      </c>
      <c r="B33" s="2" t="s">
        <v>979</v>
      </c>
      <c r="C33" s="2">
        <v>2</v>
      </c>
      <c r="D33" s="2"/>
      <c r="E33" s="2">
        <f t="shared" si="0"/>
        <v>2</v>
      </c>
    </row>
    <row r="34" spans="1:5" x14ac:dyDescent="0.2">
      <c r="A34" s="2">
        <v>32</v>
      </c>
      <c r="B34" s="2" t="s">
        <v>980</v>
      </c>
      <c r="C34" s="2">
        <v>2</v>
      </c>
      <c r="D34" s="2"/>
      <c r="E34" s="2">
        <f t="shared" si="0"/>
        <v>2</v>
      </c>
    </row>
    <row r="35" spans="1:5" x14ac:dyDescent="0.2">
      <c r="A35" s="2">
        <v>33</v>
      </c>
      <c r="B35" s="2" t="s">
        <v>981</v>
      </c>
      <c r="C35" s="2">
        <v>2</v>
      </c>
      <c r="D35" s="2"/>
      <c r="E35" s="2">
        <f t="shared" si="0"/>
        <v>2</v>
      </c>
    </row>
    <row r="36" spans="1:5" x14ac:dyDescent="0.2">
      <c r="A36" s="2">
        <v>34</v>
      </c>
      <c r="B36" s="2" t="s">
        <v>982</v>
      </c>
      <c r="C36" s="2">
        <v>2</v>
      </c>
      <c r="D36" s="2"/>
      <c r="E36" s="2">
        <f t="shared" si="0"/>
        <v>2</v>
      </c>
    </row>
    <row r="37" spans="1:5" x14ac:dyDescent="0.2">
      <c r="A37" s="2">
        <v>35</v>
      </c>
      <c r="B37" s="2" t="s">
        <v>984</v>
      </c>
      <c r="C37" s="2">
        <v>2</v>
      </c>
      <c r="D37" s="2"/>
      <c r="E37" s="2">
        <f t="shared" si="0"/>
        <v>2</v>
      </c>
    </row>
    <row r="38" spans="1:5" x14ac:dyDescent="0.2">
      <c r="A38" s="2">
        <v>36</v>
      </c>
      <c r="B38" s="2" t="s">
        <v>985</v>
      </c>
      <c r="C38" s="2">
        <v>2</v>
      </c>
      <c r="D38" s="2"/>
      <c r="E38" s="2">
        <f t="shared" si="0"/>
        <v>2</v>
      </c>
    </row>
    <row r="39" spans="1:5" x14ac:dyDescent="0.2">
      <c r="A39" s="2">
        <v>37</v>
      </c>
      <c r="B39" s="2" t="s">
        <v>986</v>
      </c>
      <c r="C39" s="2">
        <v>2</v>
      </c>
      <c r="D39" s="2"/>
      <c r="E39" s="2">
        <f t="shared" si="0"/>
        <v>2</v>
      </c>
    </row>
    <row r="40" spans="1:5" x14ac:dyDescent="0.2">
      <c r="A40" s="2">
        <v>38</v>
      </c>
      <c r="B40" s="2" t="s">
        <v>987</v>
      </c>
      <c r="C40" s="2">
        <v>2</v>
      </c>
      <c r="D40" s="2"/>
      <c r="E40" s="2">
        <f t="shared" si="0"/>
        <v>2</v>
      </c>
    </row>
    <row r="41" spans="1:5" x14ac:dyDescent="0.2">
      <c r="A41" s="2">
        <v>39</v>
      </c>
      <c r="B41" s="2" t="s">
        <v>988</v>
      </c>
      <c r="C41" s="2">
        <v>2</v>
      </c>
      <c r="D41" s="2"/>
      <c r="E41" s="2">
        <f t="shared" si="0"/>
        <v>2</v>
      </c>
    </row>
    <row r="42" spans="1:5" x14ac:dyDescent="0.2">
      <c r="A42" s="2">
        <v>40</v>
      </c>
      <c r="B42" s="2" t="s">
        <v>989</v>
      </c>
      <c r="C42" s="2">
        <v>2</v>
      </c>
      <c r="D42" s="2"/>
      <c r="E42" s="2">
        <f t="shared" si="0"/>
        <v>2</v>
      </c>
    </row>
  </sheetData>
  <sortState xmlns:xlrd2="http://schemas.microsoft.com/office/spreadsheetml/2017/richdata2" ref="A2:E42">
    <sortCondition descending="1" ref="C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50"/>
  <sheetViews>
    <sheetView workbookViewId="0">
      <selection activeCell="E13" sqref="E13"/>
    </sheetView>
  </sheetViews>
  <sheetFormatPr baseColWidth="10" defaultRowHeight="16" x14ac:dyDescent="0.2"/>
  <sheetData>
    <row r="1" spans="1:5" x14ac:dyDescent="0.2">
      <c r="A1" t="str">
        <f>'dataset-unl2018'!R1</f>
        <v>First author</v>
      </c>
    </row>
    <row r="2" spans="1:5" x14ac:dyDescent="0.2">
      <c r="A2" t="str">
        <f>'dataset-unl2018'!R2</f>
        <v>No</v>
      </c>
    </row>
    <row r="3" spans="1:5" x14ac:dyDescent="0.2">
      <c r="A3" t="str">
        <f>'dataset-unl2018'!R3</f>
        <v>No</v>
      </c>
      <c r="C3" s="2" t="s">
        <v>913</v>
      </c>
      <c r="D3" s="2" t="s">
        <v>909</v>
      </c>
      <c r="E3" s="2" t="s">
        <v>1105</v>
      </c>
    </row>
    <row r="4" spans="1:5" x14ac:dyDescent="0.2">
      <c r="A4" t="str">
        <f>'dataset-unl2018'!R4</f>
        <v>Si</v>
      </c>
      <c r="C4" s="2" t="s">
        <v>905</v>
      </c>
      <c r="D4" s="2">
        <f>COUNTIF(A2:A250,"Si")</f>
        <v>93</v>
      </c>
      <c r="E4" s="7">
        <f>(D4*100)/D7</f>
        <v>37.349397590361448</v>
      </c>
    </row>
    <row r="5" spans="1:5" x14ac:dyDescent="0.2">
      <c r="A5" t="str">
        <f>'dataset-unl2018'!R5</f>
        <v>No</v>
      </c>
      <c r="C5" s="2" t="s">
        <v>904</v>
      </c>
      <c r="D5" s="2">
        <f>COUNTIF(A2:A250,"No")</f>
        <v>156</v>
      </c>
      <c r="E5" s="7">
        <f>(D5*100)/D7</f>
        <v>62.650602409638552</v>
      </c>
    </row>
    <row r="6" spans="1:5" x14ac:dyDescent="0.2">
      <c r="A6" t="str">
        <f>'dataset-unl2018'!R6</f>
        <v>No</v>
      </c>
      <c r="C6" s="2"/>
      <c r="D6" s="2"/>
      <c r="E6" s="2"/>
    </row>
    <row r="7" spans="1:5" x14ac:dyDescent="0.2">
      <c r="A7" t="str">
        <f>'dataset-unl2018'!R7</f>
        <v>No</v>
      </c>
      <c r="C7" s="2" t="s">
        <v>911</v>
      </c>
      <c r="D7" s="2">
        <f>SUM(D4:D6)</f>
        <v>249</v>
      </c>
      <c r="E7" s="2"/>
    </row>
    <row r="8" spans="1:5" x14ac:dyDescent="0.2">
      <c r="A8" t="str">
        <f>'dataset-unl2018'!R8</f>
        <v>No</v>
      </c>
    </row>
    <row r="9" spans="1:5" x14ac:dyDescent="0.2">
      <c r="A9" t="str">
        <f>'dataset-unl2018'!R9</f>
        <v>Si</v>
      </c>
    </row>
    <row r="10" spans="1:5" x14ac:dyDescent="0.2">
      <c r="A10" t="str">
        <f>'dataset-unl2018'!R10</f>
        <v>Si</v>
      </c>
    </row>
    <row r="11" spans="1:5" x14ac:dyDescent="0.2">
      <c r="A11" t="str">
        <f>'dataset-unl2018'!R11</f>
        <v>No</v>
      </c>
    </row>
    <row r="12" spans="1:5" x14ac:dyDescent="0.2">
      <c r="A12" t="str">
        <f>'dataset-unl2018'!R12</f>
        <v>No</v>
      </c>
    </row>
    <row r="13" spans="1:5" x14ac:dyDescent="0.2">
      <c r="A13" t="str">
        <f>'dataset-unl2018'!R13</f>
        <v>No</v>
      </c>
    </row>
    <row r="14" spans="1:5" x14ac:dyDescent="0.2">
      <c r="A14" t="str">
        <f>'dataset-unl2018'!R14</f>
        <v>No</v>
      </c>
    </row>
    <row r="15" spans="1:5" x14ac:dyDescent="0.2">
      <c r="A15" t="str">
        <f>'dataset-unl2018'!R15</f>
        <v>Si</v>
      </c>
    </row>
    <row r="16" spans="1:5" x14ac:dyDescent="0.2">
      <c r="A16" t="str">
        <f>'dataset-unl2018'!R16</f>
        <v>Si</v>
      </c>
    </row>
    <row r="17" spans="1:1" x14ac:dyDescent="0.2">
      <c r="A17" t="str">
        <f>'dataset-unl2018'!R17</f>
        <v>No</v>
      </c>
    </row>
    <row r="18" spans="1:1" x14ac:dyDescent="0.2">
      <c r="A18" t="str">
        <f>'dataset-unl2018'!R18</f>
        <v>No</v>
      </c>
    </row>
    <row r="19" spans="1:1" x14ac:dyDescent="0.2">
      <c r="A19" t="str">
        <f>'dataset-unl2018'!R19</f>
        <v>Si</v>
      </c>
    </row>
    <row r="20" spans="1:1" x14ac:dyDescent="0.2">
      <c r="A20" t="str">
        <f>'dataset-unl2018'!R20</f>
        <v>Si</v>
      </c>
    </row>
    <row r="21" spans="1:1" x14ac:dyDescent="0.2">
      <c r="A21" t="str">
        <f>'dataset-unl2018'!R21</f>
        <v>Si</v>
      </c>
    </row>
    <row r="22" spans="1:1" x14ac:dyDescent="0.2">
      <c r="A22" t="str">
        <f>'dataset-unl2018'!R22</f>
        <v>Si</v>
      </c>
    </row>
    <row r="23" spans="1:1" x14ac:dyDescent="0.2">
      <c r="A23" t="str">
        <f>'dataset-unl2018'!R23</f>
        <v>Si</v>
      </c>
    </row>
    <row r="24" spans="1:1" x14ac:dyDescent="0.2">
      <c r="A24" t="str">
        <f>'dataset-unl2018'!R24</f>
        <v>Si</v>
      </c>
    </row>
    <row r="25" spans="1:1" x14ac:dyDescent="0.2">
      <c r="A25" t="str">
        <f>'dataset-unl2018'!R25</f>
        <v>No</v>
      </c>
    </row>
    <row r="26" spans="1:1" x14ac:dyDescent="0.2">
      <c r="A26" t="str">
        <f>'dataset-unl2018'!R26</f>
        <v>Si</v>
      </c>
    </row>
    <row r="27" spans="1:1" x14ac:dyDescent="0.2">
      <c r="A27" t="str">
        <f>'dataset-unl2018'!R27</f>
        <v>No</v>
      </c>
    </row>
    <row r="28" spans="1:1" x14ac:dyDescent="0.2">
      <c r="A28" t="str">
        <f>'dataset-unl2018'!R28</f>
        <v>Si</v>
      </c>
    </row>
    <row r="29" spans="1:1" x14ac:dyDescent="0.2">
      <c r="A29" t="str">
        <f>'dataset-unl2018'!R29</f>
        <v>No</v>
      </c>
    </row>
    <row r="30" spans="1:1" x14ac:dyDescent="0.2">
      <c r="A30" t="str">
        <f>'dataset-unl2018'!R30</f>
        <v>No</v>
      </c>
    </row>
    <row r="31" spans="1:1" x14ac:dyDescent="0.2">
      <c r="A31" t="str">
        <f>'dataset-unl2018'!R31</f>
        <v>Si</v>
      </c>
    </row>
    <row r="32" spans="1:1" x14ac:dyDescent="0.2">
      <c r="A32" t="str">
        <f>'dataset-unl2018'!R32</f>
        <v>No</v>
      </c>
    </row>
    <row r="33" spans="1:1" x14ac:dyDescent="0.2">
      <c r="A33" t="str">
        <f>'dataset-unl2018'!R33</f>
        <v>No</v>
      </c>
    </row>
    <row r="34" spans="1:1" x14ac:dyDescent="0.2">
      <c r="A34" t="str">
        <f>'dataset-unl2018'!R34</f>
        <v>No</v>
      </c>
    </row>
    <row r="35" spans="1:1" x14ac:dyDescent="0.2">
      <c r="A35" t="str">
        <f>'dataset-unl2018'!R35</f>
        <v>Si</v>
      </c>
    </row>
    <row r="36" spans="1:1" x14ac:dyDescent="0.2">
      <c r="A36" t="str">
        <f>'dataset-unl2018'!R36</f>
        <v>Si</v>
      </c>
    </row>
    <row r="37" spans="1:1" x14ac:dyDescent="0.2">
      <c r="A37" t="str">
        <f>'dataset-unl2018'!R37</f>
        <v>Si</v>
      </c>
    </row>
    <row r="38" spans="1:1" x14ac:dyDescent="0.2">
      <c r="A38" t="str">
        <f>'dataset-unl2018'!R38</f>
        <v>Si</v>
      </c>
    </row>
    <row r="39" spans="1:1" x14ac:dyDescent="0.2">
      <c r="A39" t="str">
        <f>'dataset-unl2018'!R39</f>
        <v>Si</v>
      </c>
    </row>
    <row r="40" spans="1:1" x14ac:dyDescent="0.2">
      <c r="A40" t="str">
        <f>'dataset-unl2018'!R40</f>
        <v>No</v>
      </c>
    </row>
    <row r="41" spans="1:1" x14ac:dyDescent="0.2">
      <c r="A41" t="str">
        <f>'dataset-unl2018'!R41</f>
        <v>Si</v>
      </c>
    </row>
    <row r="42" spans="1:1" x14ac:dyDescent="0.2">
      <c r="A42" t="str">
        <f>'dataset-unl2018'!R42</f>
        <v>Si</v>
      </c>
    </row>
    <row r="43" spans="1:1" x14ac:dyDescent="0.2">
      <c r="A43" t="str">
        <f>'dataset-unl2018'!R43</f>
        <v>Si</v>
      </c>
    </row>
    <row r="44" spans="1:1" x14ac:dyDescent="0.2">
      <c r="A44" t="str">
        <f>'dataset-unl2018'!R44</f>
        <v>No</v>
      </c>
    </row>
    <row r="45" spans="1:1" x14ac:dyDescent="0.2">
      <c r="A45" t="str">
        <f>'dataset-unl2018'!R45</f>
        <v>Si</v>
      </c>
    </row>
    <row r="46" spans="1:1" x14ac:dyDescent="0.2">
      <c r="A46" t="str">
        <f>'dataset-unl2018'!R46</f>
        <v>Si</v>
      </c>
    </row>
    <row r="47" spans="1:1" x14ac:dyDescent="0.2">
      <c r="A47" t="str">
        <f>'dataset-unl2018'!R47</f>
        <v>Si</v>
      </c>
    </row>
    <row r="48" spans="1:1" x14ac:dyDescent="0.2">
      <c r="A48" t="str">
        <f>'dataset-unl2018'!R48</f>
        <v>Si</v>
      </c>
    </row>
    <row r="49" spans="1:1" x14ac:dyDescent="0.2">
      <c r="A49" t="str">
        <f>'dataset-unl2018'!R49</f>
        <v>No</v>
      </c>
    </row>
    <row r="50" spans="1:1" x14ac:dyDescent="0.2">
      <c r="A50" t="str">
        <f>'dataset-unl2018'!R50</f>
        <v>No</v>
      </c>
    </row>
    <row r="51" spans="1:1" x14ac:dyDescent="0.2">
      <c r="A51" t="str">
        <f>'dataset-unl2018'!R51</f>
        <v>Si</v>
      </c>
    </row>
    <row r="52" spans="1:1" x14ac:dyDescent="0.2">
      <c r="A52" t="str">
        <f>'dataset-unl2018'!R52</f>
        <v>No</v>
      </c>
    </row>
    <row r="53" spans="1:1" x14ac:dyDescent="0.2">
      <c r="A53" t="str">
        <f>'dataset-unl2018'!R53</f>
        <v>Si</v>
      </c>
    </row>
    <row r="54" spans="1:1" x14ac:dyDescent="0.2">
      <c r="A54" t="str">
        <f>'dataset-unl2018'!R54</f>
        <v>No</v>
      </c>
    </row>
    <row r="55" spans="1:1" x14ac:dyDescent="0.2">
      <c r="A55" t="str">
        <f>'dataset-unl2018'!R55</f>
        <v>No</v>
      </c>
    </row>
    <row r="56" spans="1:1" x14ac:dyDescent="0.2">
      <c r="A56" t="str">
        <f>'dataset-unl2018'!R56</f>
        <v>No</v>
      </c>
    </row>
    <row r="57" spans="1:1" x14ac:dyDescent="0.2">
      <c r="A57" t="str">
        <f>'dataset-unl2018'!R57</f>
        <v>Si</v>
      </c>
    </row>
    <row r="58" spans="1:1" x14ac:dyDescent="0.2">
      <c r="A58" t="str">
        <f>'dataset-unl2018'!R58</f>
        <v>Si</v>
      </c>
    </row>
    <row r="59" spans="1:1" x14ac:dyDescent="0.2">
      <c r="A59" t="str">
        <f>'dataset-unl2018'!R59</f>
        <v>Si</v>
      </c>
    </row>
    <row r="60" spans="1:1" x14ac:dyDescent="0.2">
      <c r="A60" t="str">
        <f>'dataset-unl2018'!R60</f>
        <v>No</v>
      </c>
    </row>
    <row r="61" spans="1:1" x14ac:dyDescent="0.2">
      <c r="A61" t="str">
        <f>'dataset-unl2018'!R61</f>
        <v>Si</v>
      </c>
    </row>
    <row r="62" spans="1:1" x14ac:dyDescent="0.2">
      <c r="A62" t="str">
        <f>'dataset-unl2018'!R62</f>
        <v>Si</v>
      </c>
    </row>
    <row r="63" spans="1:1" x14ac:dyDescent="0.2">
      <c r="A63" t="str">
        <f>'dataset-unl2018'!R63</f>
        <v>No</v>
      </c>
    </row>
    <row r="64" spans="1:1" x14ac:dyDescent="0.2">
      <c r="A64" t="str">
        <f>'dataset-unl2018'!R64</f>
        <v>No</v>
      </c>
    </row>
    <row r="65" spans="1:1" x14ac:dyDescent="0.2">
      <c r="A65" t="str">
        <f>'dataset-unl2018'!R65</f>
        <v>No</v>
      </c>
    </row>
    <row r="66" spans="1:1" x14ac:dyDescent="0.2">
      <c r="A66" t="str">
        <f>'dataset-unl2018'!R66</f>
        <v>Si</v>
      </c>
    </row>
    <row r="67" spans="1:1" x14ac:dyDescent="0.2">
      <c r="A67" t="str">
        <f>'dataset-unl2018'!R67</f>
        <v>No</v>
      </c>
    </row>
    <row r="68" spans="1:1" x14ac:dyDescent="0.2">
      <c r="A68" t="str">
        <f>'dataset-unl2018'!R68</f>
        <v>No</v>
      </c>
    </row>
    <row r="69" spans="1:1" x14ac:dyDescent="0.2">
      <c r="A69" t="str">
        <f>'dataset-unl2018'!R69</f>
        <v>No</v>
      </c>
    </row>
    <row r="70" spans="1:1" x14ac:dyDescent="0.2">
      <c r="A70" t="str">
        <f>'dataset-unl2018'!R70</f>
        <v>Si</v>
      </c>
    </row>
    <row r="71" spans="1:1" x14ac:dyDescent="0.2">
      <c r="A71" t="str">
        <f>'dataset-unl2018'!R71</f>
        <v>Si</v>
      </c>
    </row>
    <row r="72" spans="1:1" x14ac:dyDescent="0.2">
      <c r="A72" t="str">
        <f>'dataset-unl2018'!R72</f>
        <v>No</v>
      </c>
    </row>
    <row r="73" spans="1:1" x14ac:dyDescent="0.2">
      <c r="A73" t="str">
        <f>'dataset-unl2018'!R73</f>
        <v>No</v>
      </c>
    </row>
    <row r="74" spans="1:1" x14ac:dyDescent="0.2">
      <c r="A74" t="str">
        <f>'dataset-unl2018'!R74</f>
        <v>No</v>
      </c>
    </row>
    <row r="75" spans="1:1" x14ac:dyDescent="0.2">
      <c r="A75" t="str">
        <f>'dataset-unl2018'!R75</f>
        <v>No</v>
      </c>
    </row>
    <row r="76" spans="1:1" x14ac:dyDescent="0.2">
      <c r="A76" t="str">
        <f>'dataset-unl2018'!R76</f>
        <v>Si</v>
      </c>
    </row>
    <row r="77" spans="1:1" x14ac:dyDescent="0.2">
      <c r="A77" t="str">
        <f>'dataset-unl2018'!R77</f>
        <v>Si</v>
      </c>
    </row>
    <row r="78" spans="1:1" x14ac:dyDescent="0.2">
      <c r="A78" t="str">
        <f>'dataset-unl2018'!R78</f>
        <v>Si</v>
      </c>
    </row>
    <row r="79" spans="1:1" x14ac:dyDescent="0.2">
      <c r="A79" t="str">
        <f>'dataset-unl2018'!R79</f>
        <v>No</v>
      </c>
    </row>
    <row r="80" spans="1:1" x14ac:dyDescent="0.2">
      <c r="A80" t="str">
        <f>'dataset-unl2018'!R80</f>
        <v>No</v>
      </c>
    </row>
    <row r="81" spans="1:1" x14ac:dyDescent="0.2">
      <c r="A81" t="str">
        <f>'dataset-unl2018'!R81</f>
        <v>No</v>
      </c>
    </row>
    <row r="82" spans="1:1" x14ac:dyDescent="0.2">
      <c r="A82" t="str">
        <f>'dataset-unl2018'!R82</f>
        <v>Si</v>
      </c>
    </row>
    <row r="83" spans="1:1" x14ac:dyDescent="0.2">
      <c r="A83" t="str">
        <f>'dataset-unl2018'!R83</f>
        <v>Si</v>
      </c>
    </row>
    <row r="84" spans="1:1" x14ac:dyDescent="0.2">
      <c r="A84" t="str">
        <f>'dataset-unl2018'!R84</f>
        <v>No</v>
      </c>
    </row>
    <row r="85" spans="1:1" x14ac:dyDescent="0.2">
      <c r="A85" t="str">
        <f>'dataset-unl2018'!R85</f>
        <v>Si</v>
      </c>
    </row>
    <row r="86" spans="1:1" x14ac:dyDescent="0.2">
      <c r="A86" t="str">
        <f>'dataset-unl2018'!R86</f>
        <v>No</v>
      </c>
    </row>
    <row r="87" spans="1:1" x14ac:dyDescent="0.2">
      <c r="A87" t="str">
        <f>'dataset-unl2018'!R87</f>
        <v>No</v>
      </c>
    </row>
    <row r="88" spans="1:1" x14ac:dyDescent="0.2">
      <c r="A88" t="str">
        <f>'dataset-unl2018'!R88</f>
        <v>Si</v>
      </c>
    </row>
    <row r="89" spans="1:1" x14ac:dyDescent="0.2">
      <c r="A89" t="str">
        <f>'dataset-unl2018'!R89</f>
        <v>No</v>
      </c>
    </row>
    <row r="90" spans="1:1" x14ac:dyDescent="0.2">
      <c r="A90" t="str">
        <f>'dataset-unl2018'!R90</f>
        <v>No</v>
      </c>
    </row>
    <row r="91" spans="1:1" x14ac:dyDescent="0.2">
      <c r="A91" t="str">
        <f>'dataset-unl2018'!R91</f>
        <v>No</v>
      </c>
    </row>
    <row r="92" spans="1:1" x14ac:dyDescent="0.2">
      <c r="A92" t="str">
        <f>'dataset-unl2018'!R92</f>
        <v>No</v>
      </c>
    </row>
    <row r="93" spans="1:1" x14ac:dyDescent="0.2">
      <c r="A93" t="str">
        <f>'dataset-unl2018'!R93</f>
        <v>No</v>
      </c>
    </row>
    <row r="94" spans="1:1" x14ac:dyDescent="0.2">
      <c r="A94" t="str">
        <f>'dataset-unl2018'!R94</f>
        <v>Si</v>
      </c>
    </row>
    <row r="95" spans="1:1" x14ac:dyDescent="0.2">
      <c r="A95" t="str">
        <f>'dataset-unl2018'!R95</f>
        <v>No</v>
      </c>
    </row>
    <row r="96" spans="1:1" x14ac:dyDescent="0.2">
      <c r="A96" t="str">
        <f>'dataset-unl2018'!R96</f>
        <v>Si</v>
      </c>
    </row>
    <row r="97" spans="1:1" x14ac:dyDescent="0.2">
      <c r="A97" t="str">
        <f>'dataset-unl2018'!R97</f>
        <v>No</v>
      </c>
    </row>
    <row r="98" spans="1:1" x14ac:dyDescent="0.2">
      <c r="A98" t="str">
        <f>'dataset-unl2018'!R98</f>
        <v>No</v>
      </c>
    </row>
    <row r="99" spans="1:1" x14ac:dyDescent="0.2">
      <c r="A99" t="str">
        <f>'dataset-unl2018'!R99</f>
        <v>Si</v>
      </c>
    </row>
    <row r="100" spans="1:1" x14ac:dyDescent="0.2">
      <c r="A100" t="str">
        <f>'dataset-unl2018'!R100</f>
        <v>Si</v>
      </c>
    </row>
    <row r="101" spans="1:1" x14ac:dyDescent="0.2">
      <c r="A101" t="str">
        <f>'dataset-unl2018'!R101</f>
        <v>No</v>
      </c>
    </row>
    <row r="102" spans="1:1" x14ac:dyDescent="0.2">
      <c r="A102" t="str">
        <f>'dataset-unl2018'!R102</f>
        <v>Si</v>
      </c>
    </row>
    <row r="103" spans="1:1" x14ac:dyDescent="0.2">
      <c r="A103" t="str">
        <f>'dataset-unl2018'!R103</f>
        <v>No</v>
      </c>
    </row>
    <row r="104" spans="1:1" x14ac:dyDescent="0.2">
      <c r="A104" t="str">
        <f>'dataset-unl2018'!R104</f>
        <v>No</v>
      </c>
    </row>
    <row r="105" spans="1:1" x14ac:dyDescent="0.2">
      <c r="A105" t="str">
        <f>'dataset-unl2018'!R105</f>
        <v>Si</v>
      </c>
    </row>
    <row r="106" spans="1:1" x14ac:dyDescent="0.2">
      <c r="A106" t="str">
        <f>'dataset-unl2018'!R106</f>
        <v>Si</v>
      </c>
    </row>
    <row r="107" spans="1:1" x14ac:dyDescent="0.2">
      <c r="A107" t="str">
        <f>'dataset-unl2018'!R107</f>
        <v>No</v>
      </c>
    </row>
    <row r="108" spans="1:1" x14ac:dyDescent="0.2">
      <c r="A108" t="str">
        <f>'dataset-unl2018'!R108</f>
        <v>No</v>
      </c>
    </row>
    <row r="109" spans="1:1" x14ac:dyDescent="0.2">
      <c r="A109" t="str">
        <f>'dataset-unl2018'!R109</f>
        <v>Si</v>
      </c>
    </row>
    <row r="110" spans="1:1" x14ac:dyDescent="0.2">
      <c r="A110" t="str">
        <f>'dataset-unl2018'!R110</f>
        <v>No</v>
      </c>
    </row>
    <row r="111" spans="1:1" x14ac:dyDescent="0.2">
      <c r="A111" t="str">
        <f>'dataset-unl2018'!R111</f>
        <v>No</v>
      </c>
    </row>
    <row r="112" spans="1:1" x14ac:dyDescent="0.2">
      <c r="A112" t="str">
        <f>'dataset-unl2018'!R112</f>
        <v>No</v>
      </c>
    </row>
    <row r="113" spans="1:1" x14ac:dyDescent="0.2">
      <c r="A113" t="str">
        <f>'dataset-unl2018'!R113</f>
        <v>Si</v>
      </c>
    </row>
    <row r="114" spans="1:1" x14ac:dyDescent="0.2">
      <c r="A114" t="str">
        <f>'dataset-unl2018'!R114</f>
        <v>Si</v>
      </c>
    </row>
    <row r="115" spans="1:1" x14ac:dyDescent="0.2">
      <c r="A115" t="str">
        <f>'dataset-unl2018'!R115</f>
        <v>No</v>
      </c>
    </row>
    <row r="116" spans="1:1" x14ac:dyDescent="0.2">
      <c r="A116" t="str">
        <f>'dataset-unl2018'!R116</f>
        <v>No</v>
      </c>
    </row>
    <row r="117" spans="1:1" x14ac:dyDescent="0.2">
      <c r="A117" t="str">
        <f>'dataset-unl2018'!R117</f>
        <v>No</v>
      </c>
    </row>
    <row r="118" spans="1:1" x14ac:dyDescent="0.2">
      <c r="A118" t="str">
        <f>'dataset-unl2018'!R118</f>
        <v>Si</v>
      </c>
    </row>
    <row r="119" spans="1:1" x14ac:dyDescent="0.2">
      <c r="A119" t="str">
        <f>'dataset-unl2018'!R119</f>
        <v>No</v>
      </c>
    </row>
    <row r="120" spans="1:1" x14ac:dyDescent="0.2">
      <c r="A120" t="str">
        <f>'dataset-unl2018'!R120</f>
        <v>No</v>
      </c>
    </row>
    <row r="121" spans="1:1" x14ac:dyDescent="0.2">
      <c r="A121" t="str">
        <f>'dataset-unl2018'!R121</f>
        <v>No</v>
      </c>
    </row>
    <row r="122" spans="1:1" x14ac:dyDescent="0.2">
      <c r="A122" t="str">
        <f>'dataset-unl2018'!R122</f>
        <v>No</v>
      </c>
    </row>
    <row r="123" spans="1:1" x14ac:dyDescent="0.2">
      <c r="A123" t="str">
        <f>'dataset-unl2018'!R123</f>
        <v>No</v>
      </c>
    </row>
    <row r="124" spans="1:1" x14ac:dyDescent="0.2">
      <c r="A124" t="str">
        <f>'dataset-unl2018'!R124</f>
        <v>No</v>
      </c>
    </row>
    <row r="125" spans="1:1" x14ac:dyDescent="0.2">
      <c r="A125" t="str">
        <f>'dataset-unl2018'!R125</f>
        <v>Si</v>
      </c>
    </row>
    <row r="126" spans="1:1" x14ac:dyDescent="0.2">
      <c r="A126" t="str">
        <f>'dataset-unl2018'!R126</f>
        <v>Si</v>
      </c>
    </row>
    <row r="127" spans="1:1" x14ac:dyDescent="0.2">
      <c r="A127" t="str">
        <f>'dataset-unl2018'!R127</f>
        <v>Si</v>
      </c>
    </row>
    <row r="128" spans="1:1" x14ac:dyDescent="0.2">
      <c r="A128" t="str">
        <f>'dataset-unl2018'!R128</f>
        <v>Si</v>
      </c>
    </row>
    <row r="129" spans="1:1" x14ac:dyDescent="0.2">
      <c r="A129" t="str">
        <f>'dataset-unl2018'!R129</f>
        <v>No</v>
      </c>
    </row>
    <row r="130" spans="1:1" x14ac:dyDescent="0.2">
      <c r="A130" t="str">
        <f>'dataset-unl2018'!R130</f>
        <v>Si</v>
      </c>
    </row>
    <row r="131" spans="1:1" x14ac:dyDescent="0.2">
      <c r="A131" t="str">
        <f>'dataset-unl2018'!R131</f>
        <v>No</v>
      </c>
    </row>
    <row r="132" spans="1:1" x14ac:dyDescent="0.2">
      <c r="A132" t="str">
        <f>'dataset-unl2018'!R132</f>
        <v>Si</v>
      </c>
    </row>
    <row r="133" spans="1:1" x14ac:dyDescent="0.2">
      <c r="A133" t="str">
        <f>'dataset-unl2018'!R133</f>
        <v>Si</v>
      </c>
    </row>
    <row r="134" spans="1:1" x14ac:dyDescent="0.2">
      <c r="A134" t="str">
        <f>'dataset-unl2018'!R134</f>
        <v>No</v>
      </c>
    </row>
    <row r="135" spans="1:1" x14ac:dyDescent="0.2">
      <c r="A135" t="str">
        <f>'dataset-unl2018'!R135</f>
        <v>No</v>
      </c>
    </row>
    <row r="136" spans="1:1" x14ac:dyDescent="0.2">
      <c r="A136" t="str">
        <f>'dataset-unl2018'!R136</f>
        <v>No</v>
      </c>
    </row>
    <row r="137" spans="1:1" x14ac:dyDescent="0.2">
      <c r="A137" t="str">
        <f>'dataset-unl2018'!R137</f>
        <v>No</v>
      </c>
    </row>
    <row r="138" spans="1:1" x14ac:dyDescent="0.2">
      <c r="A138" t="str">
        <f>'dataset-unl2018'!R138</f>
        <v>No</v>
      </c>
    </row>
    <row r="139" spans="1:1" x14ac:dyDescent="0.2">
      <c r="A139" t="str">
        <f>'dataset-unl2018'!R139</f>
        <v>No</v>
      </c>
    </row>
    <row r="140" spans="1:1" x14ac:dyDescent="0.2">
      <c r="A140" t="str">
        <f>'dataset-unl2018'!R140</f>
        <v>Si</v>
      </c>
    </row>
    <row r="141" spans="1:1" x14ac:dyDescent="0.2">
      <c r="A141" t="str">
        <f>'dataset-unl2018'!R141</f>
        <v>Si</v>
      </c>
    </row>
    <row r="142" spans="1:1" x14ac:dyDescent="0.2">
      <c r="A142" t="str">
        <f>'dataset-unl2018'!R142</f>
        <v>Si</v>
      </c>
    </row>
    <row r="143" spans="1:1" x14ac:dyDescent="0.2">
      <c r="A143" t="str">
        <f>'dataset-unl2018'!R143</f>
        <v>Si</v>
      </c>
    </row>
    <row r="144" spans="1:1" x14ac:dyDescent="0.2">
      <c r="A144" t="str">
        <f>'dataset-unl2018'!R144</f>
        <v>No</v>
      </c>
    </row>
    <row r="145" spans="1:1" x14ac:dyDescent="0.2">
      <c r="A145" t="str">
        <f>'dataset-unl2018'!R145</f>
        <v>Si</v>
      </c>
    </row>
    <row r="146" spans="1:1" x14ac:dyDescent="0.2">
      <c r="A146" t="str">
        <f>'dataset-unl2018'!R146</f>
        <v>No</v>
      </c>
    </row>
    <row r="147" spans="1:1" x14ac:dyDescent="0.2">
      <c r="A147" t="str">
        <f>'dataset-unl2018'!R147</f>
        <v>Si</v>
      </c>
    </row>
    <row r="148" spans="1:1" x14ac:dyDescent="0.2">
      <c r="A148" t="str">
        <f>'dataset-unl2018'!R148</f>
        <v>No</v>
      </c>
    </row>
    <row r="149" spans="1:1" x14ac:dyDescent="0.2">
      <c r="A149" t="str">
        <f>'dataset-unl2018'!R149</f>
        <v>No</v>
      </c>
    </row>
    <row r="150" spans="1:1" x14ac:dyDescent="0.2">
      <c r="A150" t="str">
        <f>'dataset-unl2018'!R150</f>
        <v>Si</v>
      </c>
    </row>
    <row r="151" spans="1:1" x14ac:dyDescent="0.2">
      <c r="A151" t="str">
        <f>'dataset-unl2018'!R151</f>
        <v>Si</v>
      </c>
    </row>
    <row r="152" spans="1:1" x14ac:dyDescent="0.2">
      <c r="A152" t="str">
        <f>'dataset-unl2018'!R152</f>
        <v>No</v>
      </c>
    </row>
    <row r="153" spans="1:1" x14ac:dyDescent="0.2">
      <c r="A153" t="str">
        <f>'dataset-unl2018'!R153</f>
        <v>No</v>
      </c>
    </row>
    <row r="154" spans="1:1" x14ac:dyDescent="0.2">
      <c r="A154" t="str">
        <f>'dataset-unl2018'!R154</f>
        <v>No</v>
      </c>
    </row>
    <row r="155" spans="1:1" x14ac:dyDescent="0.2">
      <c r="A155" t="str">
        <f>'dataset-unl2018'!R155</f>
        <v>No</v>
      </c>
    </row>
    <row r="156" spans="1:1" x14ac:dyDescent="0.2">
      <c r="A156" t="str">
        <f>'dataset-unl2018'!R156</f>
        <v>No</v>
      </c>
    </row>
    <row r="157" spans="1:1" x14ac:dyDescent="0.2">
      <c r="A157" t="str">
        <f>'dataset-unl2018'!R157</f>
        <v>Si</v>
      </c>
    </row>
    <row r="158" spans="1:1" x14ac:dyDescent="0.2">
      <c r="A158" t="str">
        <f>'dataset-unl2018'!R158</f>
        <v>No</v>
      </c>
    </row>
    <row r="159" spans="1:1" x14ac:dyDescent="0.2">
      <c r="A159" t="str">
        <f>'dataset-unl2018'!R159</f>
        <v>Si</v>
      </c>
    </row>
    <row r="160" spans="1:1" x14ac:dyDescent="0.2">
      <c r="A160" t="str">
        <f>'dataset-unl2018'!R160</f>
        <v>Si</v>
      </c>
    </row>
    <row r="161" spans="1:1" x14ac:dyDescent="0.2">
      <c r="A161" t="str">
        <f>'dataset-unl2018'!R161</f>
        <v>Si</v>
      </c>
    </row>
    <row r="162" spans="1:1" x14ac:dyDescent="0.2">
      <c r="A162" t="str">
        <f>'dataset-unl2018'!R162</f>
        <v>No</v>
      </c>
    </row>
    <row r="163" spans="1:1" x14ac:dyDescent="0.2">
      <c r="A163" t="str">
        <f>'dataset-unl2018'!R163</f>
        <v>No</v>
      </c>
    </row>
    <row r="164" spans="1:1" x14ac:dyDescent="0.2">
      <c r="A164" t="str">
        <f>'dataset-unl2018'!R164</f>
        <v>Si</v>
      </c>
    </row>
    <row r="165" spans="1:1" x14ac:dyDescent="0.2">
      <c r="A165" t="str">
        <f>'dataset-unl2018'!R165</f>
        <v>Si</v>
      </c>
    </row>
    <row r="166" spans="1:1" x14ac:dyDescent="0.2">
      <c r="A166" t="str">
        <f>'dataset-unl2018'!R166</f>
        <v>Si</v>
      </c>
    </row>
    <row r="167" spans="1:1" x14ac:dyDescent="0.2">
      <c r="A167" t="str">
        <f>'dataset-unl2018'!R167</f>
        <v>No</v>
      </c>
    </row>
    <row r="168" spans="1:1" x14ac:dyDescent="0.2">
      <c r="A168" t="str">
        <f>'dataset-unl2018'!R168</f>
        <v>Si</v>
      </c>
    </row>
    <row r="169" spans="1:1" x14ac:dyDescent="0.2">
      <c r="A169" t="str">
        <f>'dataset-unl2018'!R169</f>
        <v>No</v>
      </c>
    </row>
    <row r="170" spans="1:1" x14ac:dyDescent="0.2">
      <c r="A170" t="str">
        <f>'dataset-unl2018'!R170</f>
        <v>No</v>
      </c>
    </row>
    <row r="171" spans="1:1" x14ac:dyDescent="0.2">
      <c r="A171" t="str">
        <f>'dataset-unl2018'!R171</f>
        <v>No</v>
      </c>
    </row>
    <row r="172" spans="1:1" x14ac:dyDescent="0.2">
      <c r="A172" t="str">
        <f>'dataset-unl2018'!R172</f>
        <v>No</v>
      </c>
    </row>
    <row r="173" spans="1:1" x14ac:dyDescent="0.2">
      <c r="A173" t="str">
        <f>'dataset-unl2018'!R173</f>
        <v>No</v>
      </c>
    </row>
    <row r="174" spans="1:1" x14ac:dyDescent="0.2">
      <c r="A174" t="str">
        <f>'dataset-unl2018'!R174</f>
        <v>Si</v>
      </c>
    </row>
    <row r="175" spans="1:1" x14ac:dyDescent="0.2">
      <c r="A175" t="str">
        <f>'dataset-unl2018'!R175</f>
        <v>No</v>
      </c>
    </row>
    <row r="176" spans="1:1" x14ac:dyDescent="0.2">
      <c r="A176" t="str">
        <f>'dataset-unl2018'!R176</f>
        <v>No</v>
      </c>
    </row>
    <row r="177" spans="1:1" x14ac:dyDescent="0.2">
      <c r="A177" t="str">
        <f>'dataset-unl2018'!R177</f>
        <v>No</v>
      </c>
    </row>
    <row r="178" spans="1:1" x14ac:dyDescent="0.2">
      <c r="A178" t="str">
        <f>'dataset-unl2018'!R178</f>
        <v>Si</v>
      </c>
    </row>
    <row r="179" spans="1:1" x14ac:dyDescent="0.2">
      <c r="A179" t="str">
        <f>'dataset-unl2018'!R179</f>
        <v>Si</v>
      </c>
    </row>
    <row r="180" spans="1:1" x14ac:dyDescent="0.2">
      <c r="A180" t="str">
        <f>'dataset-unl2018'!R180</f>
        <v>No</v>
      </c>
    </row>
    <row r="181" spans="1:1" x14ac:dyDescent="0.2">
      <c r="A181" t="str">
        <f>'dataset-unl2018'!R181</f>
        <v>No</v>
      </c>
    </row>
    <row r="182" spans="1:1" x14ac:dyDescent="0.2">
      <c r="A182" t="str">
        <f>'dataset-unl2018'!R182</f>
        <v>No</v>
      </c>
    </row>
    <row r="183" spans="1:1" x14ac:dyDescent="0.2">
      <c r="A183" t="str">
        <f>'dataset-unl2018'!R183</f>
        <v>No</v>
      </c>
    </row>
    <row r="184" spans="1:1" x14ac:dyDescent="0.2">
      <c r="A184" t="str">
        <f>'dataset-unl2018'!R184</f>
        <v>No</v>
      </c>
    </row>
    <row r="185" spans="1:1" x14ac:dyDescent="0.2">
      <c r="A185" t="str">
        <f>'dataset-unl2018'!R185</f>
        <v>No</v>
      </c>
    </row>
    <row r="186" spans="1:1" x14ac:dyDescent="0.2">
      <c r="A186" t="str">
        <f>'dataset-unl2018'!R186</f>
        <v>No</v>
      </c>
    </row>
    <row r="187" spans="1:1" x14ac:dyDescent="0.2">
      <c r="A187" t="str">
        <f>'dataset-unl2018'!R187</f>
        <v>Si</v>
      </c>
    </row>
    <row r="188" spans="1:1" x14ac:dyDescent="0.2">
      <c r="A188" t="str">
        <f>'dataset-unl2018'!R188</f>
        <v>No</v>
      </c>
    </row>
    <row r="189" spans="1:1" x14ac:dyDescent="0.2">
      <c r="A189" t="str">
        <f>'dataset-unl2018'!R189</f>
        <v>Si</v>
      </c>
    </row>
    <row r="190" spans="1:1" x14ac:dyDescent="0.2">
      <c r="A190" t="str">
        <f>'dataset-unl2018'!R190</f>
        <v>No</v>
      </c>
    </row>
    <row r="191" spans="1:1" x14ac:dyDescent="0.2">
      <c r="A191" t="str">
        <f>'dataset-unl2018'!R191</f>
        <v>No</v>
      </c>
    </row>
    <row r="192" spans="1:1" x14ac:dyDescent="0.2">
      <c r="A192" t="str">
        <f>'dataset-unl2018'!R192</f>
        <v>No</v>
      </c>
    </row>
    <row r="193" spans="1:1" x14ac:dyDescent="0.2">
      <c r="A193" t="str">
        <f>'dataset-unl2018'!R193</f>
        <v>No</v>
      </c>
    </row>
    <row r="194" spans="1:1" x14ac:dyDescent="0.2">
      <c r="A194" t="str">
        <f>'dataset-unl2018'!R194</f>
        <v>No</v>
      </c>
    </row>
    <row r="195" spans="1:1" x14ac:dyDescent="0.2">
      <c r="A195" t="str">
        <f>'dataset-unl2018'!R195</f>
        <v>No</v>
      </c>
    </row>
    <row r="196" spans="1:1" x14ac:dyDescent="0.2">
      <c r="A196" t="str">
        <f>'dataset-unl2018'!R196</f>
        <v>Si</v>
      </c>
    </row>
    <row r="197" spans="1:1" x14ac:dyDescent="0.2">
      <c r="A197" t="str">
        <f>'dataset-unl2018'!R197</f>
        <v>No</v>
      </c>
    </row>
    <row r="198" spans="1:1" x14ac:dyDescent="0.2">
      <c r="A198" t="str">
        <f>'dataset-unl2018'!R198</f>
        <v>No</v>
      </c>
    </row>
    <row r="199" spans="1:1" x14ac:dyDescent="0.2">
      <c r="A199" t="str">
        <f>'dataset-unl2018'!R199</f>
        <v>Si</v>
      </c>
    </row>
    <row r="200" spans="1:1" x14ac:dyDescent="0.2">
      <c r="A200" t="str">
        <f>'dataset-unl2018'!R200</f>
        <v>Si</v>
      </c>
    </row>
    <row r="201" spans="1:1" x14ac:dyDescent="0.2">
      <c r="A201" t="str">
        <f>'dataset-unl2018'!R201</f>
        <v>No</v>
      </c>
    </row>
    <row r="202" spans="1:1" x14ac:dyDescent="0.2">
      <c r="A202" t="str">
        <f>'dataset-unl2018'!R202</f>
        <v>No</v>
      </c>
    </row>
    <row r="203" spans="1:1" x14ac:dyDescent="0.2">
      <c r="A203" t="str">
        <f>'dataset-unl2018'!R203</f>
        <v>No</v>
      </c>
    </row>
    <row r="204" spans="1:1" x14ac:dyDescent="0.2">
      <c r="A204" t="str">
        <f>'dataset-unl2018'!R204</f>
        <v>No</v>
      </c>
    </row>
    <row r="205" spans="1:1" x14ac:dyDescent="0.2">
      <c r="A205" t="str">
        <f>'dataset-unl2018'!R205</f>
        <v>No</v>
      </c>
    </row>
    <row r="206" spans="1:1" x14ac:dyDescent="0.2">
      <c r="A206" t="str">
        <f>'dataset-unl2018'!R206</f>
        <v>No</v>
      </c>
    </row>
    <row r="207" spans="1:1" x14ac:dyDescent="0.2">
      <c r="A207" t="str">
        <f>'dataset-unl2018'!R207</f>
        <v>No</v>
      </c>
    </row>
    <row r="208" spans="1:1" x14ac:dyDescent="0.2">
      <c r="A208" t="str">
        <f>'dataset-unl2018'!R208</f>
        <v>No</v>
      </c>
    </row>
    <row r="209" spans="1:1" x14ac:dyDescent="0.2">
      <c r="A209" t="str">
        <f>'dataset-unl2018'!R209</f>
        <v>No</v>
      </c>
    </row>
    <row r="210" spans="1:1" x14ac:dyDescent="0.2">
      <c r="A210" t="str">
        <f>'dataset-unl2018'!R210</f>
        <v>Si</v>
      </c>
    </row>
    <row r="211" spans="1:1" x14ac:dyDescent="0.2">
      <c r="A211" t="str">
        <f>'dataset-unl2018'!R211</f>
        <v>No</v>
      </c>
    </row>
    <row r="212" spans="1:1" x14ac:dyDescent="0.2">
      <c r="A212" t="str">
        <f>'dataset-unl2018'!R212</f>
        <v>No</v>
      </c>
    </row>
    <row r="213" spans="1:1" x14ac:dyDescent="0.2">
      <c r="A213" t="str">
        <f>'dataset-unl2018'!R213</f>
        <v>No</v>
      </c>
    </row>
    <row r="214" spans="1:1" x14ac:dyDescent="0.2">
      <c r="A214" t="str">
        <f>'dataset-unl2018'!R214</f>
        <v>No</v>
      </c>
    </row>
    <row r="215" spans="1:1" x14ac:dyDescent="0.2">
      <c r="A215" t="str">
        <f>'dataset-unl2018'!R215</f>
        <v>Si</v>
      </c>
    </row>
    <row r="216" spans="1:1" x14ac:dyDescent="0.2">
      <c r="A216" t="str">
        <f>'dataset-unl2018'!R216</f>
        <v>No</v>
      </c>
    </row>
    <row r="217" spans="1:1" x14ac:dyDescent="0.2">
      <c r="A217" t="str">
        <f>'dataset-unl2018'!R217</f>
        <v>No</v>
      </c>
    </row>
    <row r="218" spans="1:1" x14ac:dyDescent="0.2">
      <c r="A218" t="str">
        <f>'dataset-unl2018'!R218</f>
        <v>No</v>
      </c>
    </row>
    <row r="219" spans="1:1" x14ac:dyDescent="0.2">
      <c r="A219" t="str">
        <f>'dataset-unl2018'!R219</f>
        <v>No</v>
      </c>
    </row>
    <row r="220" spans="1:1" x14ac:dyDescent="0.2">
      <c r="A220" t="str">
        <f>'dataset-unl2018'!R220</f>
        <v>No</v>
      </c>
    </row>
    <row r="221" spans="1:1" x14ac:dyDescent="0.2">
      <c r="A221" t="str">
        <f>'dataset-unl2018'!R221</f>
        <v>No</v>
      </c>
    </row>
    <row r="222" spans="1:1" x14ac:dyDescent="0.2">
      <c r="A222" t="str">
        <f>'dataset-unl2018'!R222</f>
        <v>No</v>
      </c>
    </row>
    <row r="223" spans="1:1" x14ac:dyDescent="0.2">
      <c r="A223" t="str">
        <f>'dataset-unl2018'!R223</f>
        <v>No</v>
      </c>
    </row>
    <row r="224" spans="1:1" x14ac:dyDescent="0.2">
      <c r="A224" t="str">
        <f>'dataset-unl2018'!R224</f>
        <v>No</v>
      </c>
    </row>
    <row r="225" spans="1:1" x14ac:dyDescent="0.2">
      <c r="A225" t="str">
        <f>'dataset-unl2018'!R225</f>
        <v>No</v>
      </c>
    </row>
    <row r="226" spans="1:1" x14ac:dyDescent="0.2">
      <c r="A226" t="str">
        <f>'dataset-unl2018'!R226</f>
        <v>No</v>
      </c>
    </row>
    <row r="227" spans="1:1" x14ac:dyDescent="0.2">
      <c r="A227" t="str">
        <f>'dataset-unl2018'!R227</f>
        <v>No</v>
      </c>
    </row>
    <row r="228" spans="1:1" x14ac:dyDescent="0.2">
      <c r="A228" t="str">
        <f>'dataset-unl2018'!R228</f>
        <v>No</v>
      </c>
    </row>
    <row r="229" spans="1:1" x14ac:dyDescent="0.2">
      <c r="A229" t="str">
        <f>'dataset-unl2018'!R229</f>
        <v>No</v>
      </c>
    </row>
    <row r="230" spans="1:1" x14ac:dyDescent="0.2">
      <c r="A230" t="str">
        <f>'dataset-unl2018'!R230</f>
        <v>No</v>
      </c>
    </row>
    <row r="231" spans="1:1" x14ac:dyDescent="0.2">
      <c r="A231" t="str">
        <f>'dataset-unl2018'!R231</f>
        <v>No</v>
      </c>
    </row>
    <row r="232" spans="1:1" x14ac:dyDescent="0.2">
      <c r="A232" t="str">
        <f>'dataset-unl2018'!R232</f>
        <v>No</v>
      </c>
    </row>
    <row r="233" spans="1:1" x14ac:dyDescent="0.2">
      <c r="A233" t="str">
        <f>'dataset-unl2018'!R233</f>
        <v>No</v>
      </c>
    </row>
    <row r="234" spans="1:1" x14ac:dyDescent="0.2">
      <c r="A234" t="str">
        <f>'dataset-unl2018'!R234</f>
        <v>No</v>
      </c>
    </row>
    <row r="235" spans="1:1" x14ac:dyDescent="0.2">
      <c r="A235" t="str">
        <f>'dataset-unl2018'!R235</f>
        <v>No</v>
      </c>
    </row>
    <row r="236" spans="1:1" x14ac:dyDescent="0.2">
      <c r="A236" t="str">
        <f>'dataset-unl2018'!R236</f>
        <v>No</v>
      </c>
    </row>
    <row r="237" spans="1:1" x14ac:dyDescent="0.2">
      <c r="A237" t="str">
        <f>'dataset-unl2018'!R237</f>
        <v>No</v>
      </c>
    </row>
    <row r="238" spans="1:1" x14ac:dyDescent="0.2">
      <c r="A238" t="str">
        <f>'dataset-unl2018'!R238</f>
        <v>Si</v>
      </c>
    </row>
    <row r="239" spans="1:1" x14ac:dyDescent="0.2">
      <c r="A239" t="str">
        <f>'dataset-unl2018'!R239</f>
        <v>No</v>
      </c>
    </row>
    <row r="240" spans="1:1" x14ac:dyDescent="0.2">
      <c r="A240" t="str">
        <f>'dataset-unl2018'!R240</f>
        <v>No</v>
      </c>
    </row>
    <row r="241" spans="1:1" x14ac:dyDescent="0.2">
      <c r="A241" t="str">
        <f>'dataset-unl2018'!R241</f>
        <v>No</v>
      </c>
    </row>
    <row r="242" spans="1:1" x14ac:dyDescent="0.2">
      <c r="A242" t="str">
        <f>'dataset-unl2018'!R242</f>
        <v>No</v>
      </c>
    </row>
    <row r="243" spans="1:1" x14ac:dyDescent="0.2">
      <c r="A243" t="str">
        <f>'dataset-unl2018'!R243</f>
        <v>No</v>
      </c>
    </row>
    <row r="244" spans="1:1" x14ac:dyDescent="0.2">
      <c r="A244" t="str">
        <f>'dataset-unl2018'!R244</f>
        <v>Si</v>
      </c>
    </row>
    <row r="245" spans="1:1" x14ac:dyDescent="0.2">
      <c r="A245" t="str">
        <f>'dataset-unl2018'!R245</f>
        <v>No</v>
      </c>
    </row>
    <row r="246" spans="1:1" x14ac:dyDescent="0.2">
      <c r="A246" t="str">
        <f>'dataset-unl2018'!R246</f>
        <v>Si</v>
      </c>
    </row>
    <row r="247" spans="1:1" x14ac:dyDescent="0.2">
      <c r="A247" t="str">
        <f>'dataset-unl2018'!R247</f>
        <v>No</v>
      </c>
    </row>
    <row r="248" spans="1:1" x14ac:dyDescent="0.2">
      <c r="A248" t="str">
        <f>'dataset-unl2018'!R248</f>
        <v>Si</v>
      </c>
    </row>
    <row r="249" spans="1:1" x14ac:dyDescent="0.2">
      <c r="A249" t="str">
        <f>'dataset-unl2018'!R249</f>
        <v>Si</v>
      </c>
    </row>
    <row r="250" spans="1:1" x14ac:dyDescent="0.2">
      <c r="A250" t="str">
        <f>'dataset-unl2018'!R250</f>
        <v>Si</v>
      </c>
    </row>
  </sheetData>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0"/>
  <sheetViews>
    <sheetView topLeftCell="B5" zoomScale="130" zoomScaleNormal="130" zoomScalePageLayoutView="130" workbookViewId="0">
      <selection activeCell="L24" sqref="L24"/>
    </sheetView>
  </sheetViews>
  <sheetFormatPr baseColWidth="10" defaultRowHeight="16" x14ac:dyDescent="0.2"/>
  <cols>
    <col min="4" max="4" width="12.1640625" bestFit="1" customWidth="1"/>
  </cols>
  <sheetData>
    <row r="1" spans="1:6" x14ac:dyDescent="0.2">
      <c r="A1" t="str">
        <f>'dataset-unl2018'!C1</f>
        <v>Year</v>
      </c>
    </row>
    <row r="2" spans="1:6" x14ac:dyDescent="0.2">
      <c r="A2">
        <f>'dataset-unl2018'!C2</f>
        <v>2020</v>
      </c>
    </row>
    <row r="3" spans="1:6" x14ac:dyDescent="0.2">
      <c r="A3">
        <f>'dataset-unl2018'!C3</f>
        <v>2019</v>
      </c>
      <c r="C3" s="2" t="s">
        <v>912</v>
      </c>
      <c r="D3" s="2" t="s">
        <v>914</v>
      </c>
    </row>
    <row r="4" spans="1:6" x14ac:dyDescent="0.2">
      <c r="A4">
        <f>'dataset-unl2018'!C4</f>
        <v>2019</v>
      </c>
      <c r="C4" s="2">
        <v>1976</v>
      </c>
      <c r="D4" s="2">
        <v>0</v>
      </c>
      <c r="E4" s="1"/>
      <c r="F4" s="1"/>
    </row>
    <row r="5" spans="1:6" x14ac:dyDescent="0.2">
      <c r="A5">
        <f>'dataset-unl2018'!C5</f>
        <v>2019</v>
      </c>
      <c r="C5" s="2">
        <v>1993</v>
      </c>
      <c r="D5" s="2">
        <v>0</v>
      </c>
      <c r="E5" s="1"/>
      <c r="F5" s="1"/>
    </row>
    <row r="6" spans="1:6" x14ac:dyDescent="0.2">
      <c r="A6">
        <f>'dataset-unl2018'!C6</f>
        <v>2019</v>
      </c>
      <c r="C6" s="2">
        <v>1994</v>
      </c>
      <c r="D6" s="2">
        <f>COUNTIF(A2:A250,1994)</f>
        <v>1</v>
      </c>
      <c r="E6" s="1"/>
      <c r="F6" s="1"/>
    </row>
    <row r="7" spans="1:6" x14ac:dyDescent="0.2">
      <c r="A7">
        <f>'dataset-unl2018'!C7</f>
        <v>2019</v>
      </c>
      <c r="C7" s="2">
        <v>1995</v>
      </c>
      <c r="D7" s="2">
        <f>COUNTIF(A2:A250,1995)</f>
        <v>0</v>
      </c>
      <c r="E7" s="1"/>
      <c r="F7" s="1"/>
    </row>
    <row r="8" spans="1:6" x14ac:dyDescent="0.2">
      <c r="A8">
        <f>'dataset-unl2018'!C8</f>
        <v>2019</v>
      </c>
      <c r="C8" s="2">
        <v>1996</v>
      </c>
      <c r="D8" s="3">
        <f>COUNTIF(A2:A250,1996)</f>
        <v>0</v>
      </c>
      <c r="E8" s="1"/>
      <c r="F8" s="1"/>
    </row>
    <row r="9" spans="1:6" x14ac:dyDescent="0.2">
      <c r="A9">
        <f>'dataset-unl2018'!C9</f>
        <v>2019</v>
      </c>
      <c r="C9" s="2">
        <v>1997</v>
      </c>
      <c r="D9" s="2">
        <f>COUNTIF(A2:A250,1997)</f>
        <v>0</v>
      </c>
      <c r="E9" s="1"/>
      <c r="F9" s="1"/>
    </row>
    <row r="10" spans="1:6" x14ac:dyDescent="0.2">
      <c r="A10">
        <f>'dataset-unl2018'!C10</f>
        <v>2019</v>
      </c>
      <c r="C10" s="2">
        <v>1998</v>
      </c>
      <c r="D10" s="2">
        <f>COUNTIF(A2:A250,1998)</f>
        <v>0</v>
      </c>
      <c r="E10" s="1"/>
      <c r="F10" s="1"/>
    </row>
    <row r="11" spans="1:6" x14ac:dyDescent="0.2">
      <c r="A11">
        <f>'dataset-unl2018'!C11</f>
        <v>2019</v>
      </c>
      <c r="C11" s="2">
        <v>1999</v>
      </c>
      <c r="D11" s="2">
        <f>COUNTIF(A2:A250,1999)</f>
        <v>4</v>
      </c>
      <c r="E11" s="1"/>
      <c r="F11" s="1"/>
    </row>
    <row r="12" spans="1:6" x14ac:dyDescent="0.2">
      <c r="A12">
        <f>'dataset-unl2018'!C12</f>
        <v>2019</v>
      </c>
      <c r="C12" s="2">
        <v>2000</v>
      </c>
      <c r="D12" s="2">
        <f>COUNTIF(A2:A250,2000)</f>
        <v>0</v>
      </c>
    </row>
    <row r="13" spans="1:6" x14ac:dyDescent="0.2">
      <c r="A13">
        <f>'dataset-unl2018'!C13</f>
        <v>2019</v>
      </c>
      <c r="C13" s="2">
        <v>2001</v>
      </c>
      <c r="D13" s="2">
        <f>COUNTIF(A2:A250,2001)</f>
        <v>2</v>
      </c>
      <c r="E13" s="1"/>
      <c r="F13" s="1"/>
    </row>
    <row r="14" spans="1:6" x14ac:dyDescent="0.2">
      <c r="A14">
        <f>'dataset-unl2018'!C14</f>
        <v>2019</v>
      </c>
      <c r="C14" s="2">
        <v>2002</v>
      </c>
      <c r="D14" s="2">
        <f>COUNTIF(A2:A250,2002)</f>
        <v>3</v>
      </c>
      <c r="E14" s="1"/>
      <c r="F14" s="1"/>
    </row>
    <row r="15" spans="1:6" x14ac:dyDescent="0.2">
      <c r="A15">
        <f>'dataset-unl2018'!C15</f>
        <v>2019</v>
      </c>
      <c r="C15" s="2">
        <v>2003</v>
      </c>
      <c r="D15" s="2">
        <f>COUNTIF(A2:A250,2003)</f>
        <v>2</v>
      </c>
      <c r="E15" s="1"/>
      <c r="F15" s="1"/>
    </row>
    <row r="16" spans="1:6" x14ac:dyDescent="0.2">
      <c r="A16">
        <f>'dataset-unl2018'!C16</f>
        <v>2019</v>
      </c>
      <c r="C16" s="2">
        <v>2004</v>
      </c>
      <c r="D16" s="2">
        <f>COUNTIF(A2:A250,2004)</f>
        <v>4</v>
      </c>
      <c r="E16" s="1"/>
      <c r="F16" s="1"/>
    </row>
    <row r="17" spans="1:6" x14ac:dyDescent="0.2">
      <c r="A17">
        <f>'dataset-unl2018'!C17</f>
        <v>2019</v>
      </c>
      <c r="C17" s="2">
        <v>2005</v>
      </c>
      <c r="D17" s="2">
        <f>COUNTIF(A2:A250,2005)</f>
        <v>3</v>
      </c>
      <c r="E17" s="1"/>
      <c r="F17" s="1"/>
    </row>
    <row r="18" spans="1:6" x14ac:dyDescent="0.2">
      <c r="A18">
        <f>'dataset-unl2018'!C18</f>
        <v>2019</v>
      </c>
      <c r="C18" s="2">
        <v>2006</v>
      </c>
      <c r="D18" s="2">
        <f>COUNTIF(A2:A250,2006)</f>
        <v>4</v>
      </c>
      <c r="E18" s="1"/>
      <c r="F18" s="1"/>
    </row>
    <row r="19" spans="1:6" x14ac:dyDescent="0.2">
      <c r="A19">
        <f>'dataset-unl2018'!C19</f>
        <v>2019</v>
      </c>
      <c r="C19" s="2">
        <v>2007</v>
      </c>
      <c r="D19" s="2">
        <f>COUNTIF(A2:A250,2007)</f>
        <v>3</v>
      </c>
      <c r="E19" s="1"/>
      <c r="F19" s="1"/>
    </row>
    <row r="20" spans="1:6" x14ac:dyDescent="0.2">
      <c r="A20">
        <f>'dataset-unl2018'!C20</f>
        <v>2019</v>
      </c>
      <c r="C20" s="2">
        <v>2008</v>
      </c>
      <c r="D20" s="2">
        <f>COUNTIF(A2:A250,2008)</f>
        <v>5</v>
      </c>
      <c r="E20" s="1"/>
      <c r="F20" s="1"/>
    </row>
    <row r="21" spans="1:6" x14ac:dyDescent="0.2">
      <c r="A21">
        <f>'dataset-unl2018'!C21</f>
        <v>2019</v>
      </c>
      <c r="C21" s="2">
        <v>2009</v>
      </c>
      <c r="D21" s="2">
        <f>COUNTIF(A2:A250,2009)</f>
        <v>10</v>
      </c>
      <c r="E21" s="1"/>
      <c r="F21" s="1"/>
    </row>
    <row r="22" spans="1:6" x14ac:dyDescent="0.2">
      <c r="A22">
        <f>'dataset-unl2018'!C22</f>
        <v>2019</v>
      </c>
      <c r="C22" s="2">
        <v>2010</v>
      </c>
      <c r="D22" s="2">
        <f>COUNTIF(A2:A250,2010)</f>
        <v>4</v>
      </c>
      <c r="E22" s="1"/>
      <c r="F22" s="1"/>
    </row>
    <row r="23" spans="1:6" x14ac:dyDescent="0.2">
      <c r="A23">
        <f>'dataset-unl2018'!C23</f>
        <v>2019</v>
      </c>
      <c r="C23" s="2">
        <v>2011</v>
      </c>
      <c r="D23" s="2">
        <f>COUNTIF(A2:A250,2011)</f>
        <v>6</v>
      </c>
      <c r="E23" s="1"/>
      <c r="F23" s="1"/>
    </row>
    <row r="24" spans="1:6" x14ac:dyDescent="0.2">
      <c r="A24">
        <f>'dataset-unl2018'!C24</f>
        <v>2019</v>
      </c>
      <c r="C24" s="2">
        <v>2012</v>
      </c>
      <c r="D24" s="2">
        <f>COUNTIF(A2:A250,2012)</f>
        <v>2</v>
      </c>
      <c r="E24" s="1"/>
      <c r="F24" s="1"/>
    </row>
    <row r="25" spans="1:6" x14ac:dyDescent="0.2">
      <c r="A25">
        <f>'dataset-unl2018'!C25</f>
        <v>2019</v>
      </c>
      <c r="C25" s="2">
        <v>2013</v>
      </c>
      <c r="D25" s="2">
        <f>COUNTIF(A2:A250,2013)</f>
        <v>7</v>
      </c>
      <c r="E25" s="1"/>
      <c r="F25" s="1"/>
    </row>
    <row r="26" spans="1:6" x14ac:dyDescent="0.2">
      <c r="A26">
        <f>'dataset-unl2018'!C26</f>
        <v>2019</v>
      </c>
      <c r="C26" s="2">
        <v>2014</v>
      </c>
      <c r="D26" s="2">
        <f>COUNTIF(A2:A250,2014)</f>
        <v>6</v>
      </c>
      <c r="E26" s="1"/>
      <c r="F26" s="1"/>
    </row>
    <row r="27" spans="1:6" x14ac:dyDescent="0.2">
      <c r="A27">
        <f>'dataset-unl2018'!C27</f>
        <v>2019</v>
      </c>
      <c r="C27" s="2">
        <v>2015</v>
      </c>
      <c r="D27" s="2">
        <f>COUNTIF(A2:A250,2015)</f>
        <v>13</v>
      </c>
      <c r="E27" s="1"/>
      <c r="F27" s="1"/>
    </row>
    <row r="28" spans="1:6" x14ac:dyDescent="0.2">
      <c r="A28">
        <f>'dataset-unl2018'!C28</f>
        <v>2019</v>
      </c>
      <c r="C28" s="2">
        <v>2016</v>
      </c>
      <c r="D28" s="2">
        <f>COUNTIF(A2:A250,2016)</f>
        <v>42</v>
      </c>
      <c r="E28" s="1"/>
      <c r="F28" s="1"/>
    </row>
    <row r="29" spans="1:6" x14ac:dyDescent="0.2">
      <c r="A29">
        <f>'dataset-unl2018'!C29</f>
        <v>2019</v>
      </c>
      <c r="C29" s="2">
        <v>2017</v>
      </c>
      <c r="D29" s="2">
        <f>COUNTIF(A2:A250,2017)</f>
        <v>34</v>
      </c>
      <c r="E29" s="1"/>
      <c r="F29" s="1"/>
    </row>
    <row r="30" spans="1:6" x14ac:dyDescent="0.2">
      <c r="A30">
        <f>'dataset-unl2018'!C30</f>
        <v>2019</v>
      </c>
      <c r="C30" s="2">
        <v>2018</v>
      </c>
      <c r="D30" s="2">
        <f>COUNTIF(A2:A250,2018)</f>
        <v>46</v>
      </c>
      <c r="E30" s="1"/>
      <c r="F30" s="1"/>
    </row>
    <row r="31" spans="1:6" x14ac:dyDescent="0.2">
      <c r="A31">
        <f>'dataset-unl2018'!C31</f>
        <v>2019</v>
      </c>
      <c r="C31" s="9">
        <v>2019</v>
      </c>
      <c r="D31" s="2">
        <f>COUNTIF(A2:A250,2019)</f>
        <v>47</v>
      </c>
    </row>
    <row r="32" spans="1:6" x14ac:dyDescent="0.2">
      <c r="A32">
        <f>'dataset-unl2018'!C32</f>
        <v>2019</v>
      </c>
      <c r="C32" s="2">
        <v>2020</v>
      </c>
      <c r="D32" s="2">
        <f>COUNTIF(A2:A250,2020)</f>
        <v>1</v>
      </c>
    </row>
    <row r="33" spans="1:4" x14ac:dyDescent="0.2">
      <c r="A33">
        <f>'dataset-unl2018'!C33</f>
        <v>2019</v>
      </c>
      <c r="C33" s="2" t="s">
        <v>911</v>
      </c>
      <c r="D33" s="2">
        <f>SUM(D4:D32)</f>
        <v>249</v>
      </c>
    </row>
    <row r="34" spans="1:4" x14ac:dyDescent="0.2">
      <c r="A34">
        <f>'dataset-unl2018'!C34</f>
        <v>2019</v>
      </c>
    </row>
    <row r="35" spans="1:4" x14ac:dyDescent="0.2">
      <c r="A35">
        <f>'dataset-unl2018'!C35</f>
        <v>2019</v>
      </c>
    </row>
    <row r="36" spans="1:4" x14ac:dyDescent="0.2">
      <c r="A36">
        <f>'dataset-unl2018'!C36</f>
        <v>2019</v>
      </c>
    </row>
    <row r="37" spans="1:4" x14ac:dyDescent="0.2">
      <c r="A37">
        <f>'dataset-unl2018'!C37</f>
        <v>2019</v>
      </c>
    </row>
    <row r="38" spans="1:4" x14ac:dyDescent="0.2">
      <c r="A38">
        <f>'dataset-unl2018'!C38</f>
        <v>2019</v>
      </c>
    </row>
    <row r="39" spans="1:4" x14ac:dyDescent="0.2">
      <c r="A39">
        <f>'dataset-unl2018'!C39</f>
        <v>2019</v>
      </c>
    </row>
    <row r="40" spans="1:4" x14ac:dyDescent="0.2">
      <c r="A40">
        <f>'dataset-unl2018'!C40</f>
        <v>2019</v>
      </c>
    </row>
    <row r="41" spans="1:4" x14ac:dyDescent="0.2">
      <c r="A41">
        <f>'dataset-unl2018'!C41</f>
        <v>2019</v>
      </c>
    </row>
    <row r="42" spans="1:4" x14ac:dyDescent="0.2">
      <c r="A42">
        <f>'dataset-unl2018'!C42</f>
        <v>2019</v>
      </c>
    </row>
    <row r="43" spans="1:4" x14ac:dyDescent="0.2">
      <c r="A43">
        <f>'dataset-unl2018'!C43</f>
        <v>2019</v>
      </c>
    </row>
    <row r="44" spans="1:4" x14ac:dyDescent="0.2">
      <c r="A44">
        <f>'dataset-unl2018'!C44</f>
        <v>2019</v>
      </c>
    </row>
    <row r="45" spans="1:4" x14ac:dyDescent="0.2">
      <c r="A45">
        <f>'dataset-unl2018'!C45</f>
        <v>2019</v>
      </c>
    </row>
    <row r="46" spans="1:4" x14ac:dyDescent="0.2">
      <c r="A46">
        <f>'dataset-unl2018'!C46</f>
        <v>2019</v>
      </c>
    </row>
    <row r="47" spans="1:4" x14ac:dyDescent="0.2">
      <c r="A47">
        <f>'dataset-unl2018'!C47</f>
        <v>2019</v>
      </c>
    </row>
    <row r="48" spans="1:4" x14ac:dyDescent="0.2">
      <c r="A48">
        <f>'dataset-unl2018'!C48</f>
        <v>2019</v>
      </c>
    </row>
    <row r="49" spans="1:1" x14ac:dyDescent="0.2">
      <c r="A49">
        <f>'dataset-unl2018'!C49</f>
        <v>2019</v>
      </c>
    </row>
    <row r="50" spans="1:1" x14ac:dyDescent="0.2">
      <c r="A50">
        <f>'dataset-unl2018'!C50</f>
        <v>2018</v>
      </c>
    </row>
    <row r="51" spans="1:1" x14ac:dyDescent="0.2">
      <c r="A51">
        <f>'dataset-unl2018'!C51</f>
        <v>2018</v>
      </c>
    </row>
    <row r="52" spans="1:1" x14ac:dyDescent="0.2">
      <c r="A52">
        <f>'dataset-unl2018'!C52</f>
        <v>2018</v>
      </c>
    </row>
    <row r="53" spans="1:1" x14ac:dyDescent="0.2">
      <c r="A53">
        <f>'dataset-unl2018'!C53</f>
        <v>2018</v>
      </c>
    </row>
    <row r="54" spans="1:1" x14ac:dyDescent="0.2">
      <c r="A54">
        <f>'dataset-unl2018'!C54</f>
        <v>2018</v>
      </c>
    </row>
    <row r="55" spans="1:1" x14ac:dyDescent="0.2">
      <c r="A55">
        <f>'dataset-unl2018'!C55</f>
        <v>2018</v>
      </c>
    </row>
    <row r="56" spans="1:1" x14ac:dyDescent="0.2">
      <c r="A56">
        <f>'dataset-unl2018'!C56</f>
        <v>2018</v>
      </c>
    </row>
    <row r="57" spans="1:1" x14ac:dyDescent="0.2">
      <c r="A57">
        <f>'dataset-unl2018'!C57</f>
        <v>2018</v>
      </c>
    </row>
    <row r="58" spans="1:1" x14ac:dyDescent="0.2">
      <c r="A58">
        <f>'dataset-unl2018'!C58</f>
        <v>2018</v>
      </c>
    </row>
    <row r="59" spans="1:1" x14ac:dyDescent="0.2">
      <c r="A59">
        <f>'dataset-unl2018'!C59</f>
        <v>2018</v>
      </c>
    </row>
    <row r="60" spans="1:1" x14ac:dyDescent="0.2">
      <c r="A60">
        <f>'dataset-unl2018'!C60</f>
        <v>2018</v>
      </c>
    </row>
    <row r="61" spans="1:1" x14ac:dyDescent="0.2">
      <c r="A61">
        <f>'dataset-unl2018'!C61</f>
        <v>2018</v>
      </c>
    </row>
    <row r="62" spans="1:1" x14ac:dyDescent="0.2">
      <c r="A62">
        <f>'dataset-unl2018'!C62</f>
        <v>2018</v>
      </c>
    </row>
    <row r="63" spans="1:1" x14ac:dyDescent="0.2">
      <c r="A63">
        <f>'dataset-unl2018'!C63</f>
        <v>2018</v>
      </c>
    </row>
    <row r="64" spans="1:1" x14ac:dyDescent="0.2">
      <c r="A64">
        <f>'dataset-unl2018'!C64</f>
        <v>2018</v>
      </c>
    </row>
    <row r="65" spans="1:1" x14ac:dyDescent="0.2">
      <c r="A65">
        <f>'dataset-unl2018'!C65</f>
        <v>2018</v>
      </c>
    </row>
    <row r="66" spans="1:1" x14ac:dyDescent="0.2">
      <c r="A66">
        <f>'dataset-unl2018'!C66</f>
        <v>2018</v>
      </c>
    </row>
    <row r="67" spans="1:1" x14ac:dyDescent="0.2">
      <c r="A67">
        <f>'dataset-unl2018'!C67</f>
        <v>2018</v>
      </c>
    </row>
    <row r="68" spans="1:1" x14ac:dyDescent="0.2">
      <c r="A68">
        <f>'dataset-unl2018'!C68</f>
        <v>2018</v>
      </c>
    </row>
    <row r="69" spans="1:1" x14ac:dyDescent="0.2">
      <c r="A69">
        <f>'dataset-unl2018'!C69</f>
        <v>2018</v>
      </c>
    </row>
    <row r="70" spans="1:1" x14ac:dyDescent="0.2">
      <c r="A70">
        <f>'dataset-unl2018'!C70</f>
        <v>2018</v>
      </c>
    </row>
    <row r="71" spans="1:1" x14ac:dyDescent="0.2">
      <c r="A71">
        <f>'dataset-unl2018'!C71</f>
        <v>2018</v>
      </c>
    </row>
    <row r="72" spans="1:1" x14ac:dyDescent="0.2">
      <c r="A72">
        <f>'dataset-unl2018'!C72</f>
        <v>2018</v>
      </c>
    </row>
    <row r="73" spans="1:1" x14ac:dyDescent="0.2">
      <c r="A73">
        <f>'dataset-unl2018'!C73</f>
        <v>2018</v>
      </c>
    </row>
    <row r="74" spans="1:1" x14ac:dyDescent="0.2">
      <c r="A74">
        <f>'dataset-unl2018'!C74</f>
        <v>2018</v>
      </c>
    </row>
    <row r="75" spans="1:1" x14ac:dyDescent="0.2">
      <c r="A75">
        <f>'dataset-unl2018'!C75</f>
        <v>2018</v>
      </c>
    </row>
    <row r="76" spans="1:1" x14ac:dyDescent="0.2">
      <c r="A76">
        <f>'dataset-unl2018'!C76</f>
        <v>2018</v>
      </c>
    </row>
    <row r="77" spans="1:1" x14ac:dyDescent="0.2">
      <c r="A77">
        <f>'dataset-unl2018'!C77</f>
        <v>2018</v>
      </c>
    </row>
    <row r="78" spans="1:1" x14ac:dyDescent="0.2">
      <c r="A78">
        <f>'dataset-unl2018'!C78</f>
        <v>2018</v>
      </c>
    </row>
    <row r="79" spans="1:1" x14ac:dyDescent="0.2">
      <c r="A79">
        <f>'dataset-unl2018'!C79</f>
        <v>2018</v>
      </c>
    </row>
    <row r="80" spans="1:1" x14ac:dyDescent="0.2">
      <c r="A80">
        <f>'dataset-unl2018'!C80</f>
        <v>2018</v>
      </c>
    </row>
    <row r="81" spans="1:1" x14ac:dyDescent="0.2">
      <c r="A81">
        <f>'dataset-unl2018'!C81</f>
        <v>2018</v>
      </c>
    </row>
    <row r="82" spans="1:1" x14ac:dyDescent="0.2">
      <c r="A82">
        <f>'dataset-unl2018'!C82</f>
        <v>2018</v>
      </c>
    </row>
    <row r="83" spans="1:1" x14ac:dyDescent="0.2">
      <c r="A83">
        <f>'dataset-unl2018'!C83</f>
        <v>2018</v>
      </c>
    </row>
    <row r="84" spans="1:1" x14ac:dyDescent="0.2">
      <c r="A84">
        <f>'dataset-unl2018'!C84</f>
        <v>2018</v>
      </c>
    </row>
    <row r="85" spans="1:1" x14ac:dyDescent="0.2">
      <c r="A85">
        <f>'dataset-unl2018'!C85</f>
        <v>2018</v>
      </c>
    </row>
    <row r="86" spans="1:1" x14ac:dyDescent="0.2">
      <c r="A86">
        <f>'dataset-unl2018'!C86</f>
        <v>2018</v>
      </c>
    </row>
    <row r="87" spans="1:1" x14ac:dyDescent="0.2">
      <c r="A87">
        <f>'dataset-unl2018'!C87</f>
        <v>2018</v>
      </c>
    </row>
    <row r="88" spans="1:1" x14ac:dyDescent="0.2">
      <c r="A88">
        <f>'dataset-unl2018'!C88</f>
        <v>2018</v>
      </c>
    </row>
    <row r="89" spans="1:1" x14ac:dyDescent="0.2">
      <c r="A89">
        <f>'dataset-unl2018'!C89</f>
        <v>2018</v>
      </c>
    </row>
    <row r="90" spans="1:1" x14ac:dyDescent="0.2">
      <c r="A90">
        <f>'dataset-unl2018'!C90</f>
        <v>2018</v>
      </c>
    </row>
    <row r="91" spans="1:1" x14ac:dyDescent="0.2">
      <c r="A91">
        <f>'dataset-unl2018'!C91</f>
        <v>2018</v>
      </c>
    </row>
    <row r="92" spans="1:1" x14ac:dyDescent="0.2">
      <c r="A92">
        <f>'dataset-unl2018'!C92</f>
        <v>2018</v>
      </c>
    </row>
    <row r="93" spans="1:1" x14ac:dyDescent="0.2">
      <c r="A93">
        <f>'dataset-unl2018'!C93</f>
        <v>2018</v>
      </c>
    </row>
    <row r="94" spans="1:1" x14ac:dyDescent="0.2">
      <c r="A94">
        <f>'dataset-unl2018'!C94</f>
        <v>2018</v>
      </c>
    </row>
    <row r="95" spans="1:1" x14ac:dyDescent="0.2">
      <c r="A95">
        <f>'dataset-unl2018'!C95</f>
        <v>2018</v>
      </c>
    </row>
    <row r="96" spans="1:1" x14ac:dyDescent="0.2">
      <c r="A96">
        <f>'dataset-unl2018'!C96</f>
        <v>2017</v>
      </c>
    </row>
    <row r="97" spans="1:1" x14ac:dyDescent="0.2">
      <c r="A97">
        <f>'dataset-unl2018'!C97</f>
        <v>2017</v>
      </c>
    </row>
    <row r="98" spans="1:1" x14ac:dyDescent="0.2">
      <c r="A98">
        <f>'dataset-unl2018'!C98</f>
        <v>2017</v>
      </c>
    </row>
    <row r="99" spans="1:1" x14ac:dyDescent="0.2">
      <c r="A99">
        <f>'dataset-unl2018'!C99</f>
        <v>2017</v>
      </c>
    </row>
    <row r="100" spans="1:1" x14ac:dyDescent="0.2">
      <c r="A100">
        <f>'dataset-unl2018'!C100</f>
        <v>2017</v>
      </c>
    </row>
    <row r="101" spans="1:1" x14ac:dyDescent="0.2">
      <c r="A101">
        <f>'dataset-unl2018'!C101</f>
        <v>2017</v>
      </c>
    </row>
    <row r="102" spans="1:1" x14ac:dyDescent="0.2">
      <c r="A102">
        <f>'dataset-unl2018'!C102</f>
        <v>2017</v>
      </c>
    </row>
    <row r="103" spans="1:1" x14ac:dyDescent="0.2">
      <c r="A103">
        <f>'dataset-unl2018'!C103</f>
        <v>2017</v>
      </c>
    </row>
    <row r="104" spans="1:1" x14ac:dyDescent="0.2">
      <c r="A104">
        <f>'dataset-unl2018'!C104</f>
        <v>2017</v>
      </c>
    </row>
    <row r="105" spans="1:1" x14ac:dyDescent="0.2">
      <c r="A105">
        <f>'dataset-unl2018'!C105</f>
        <v>2017</v>
      </c>
    </row>
    <row r="106" spans="1:1" x14ac:dyDescent="0.2">
      <c r="A106">
        <f>'dataset-unl2018'!C106</f>
        <v>2017</v>
      </c>
    </row>
    <row r="107" spans="1:1" x14ac:dyDescent="0.2">
      <c r="A107">
        <f>'dataset-unl2018'!C107</f>
        <v>2017</v>
      </c>
    </row>
    <row r="108" spans="1:1" x14ac:dyDescent="0.2">
      <c r="A108">
        <f>'dataset-unl2018'!C108</f>
        <v>2017</v>
      </c>
    </row>
    <row r="109" spans="1:1" x14ac:dyDescent="0.2">
      <c r="A109">
        <f>'dataset-unl2018'!C109</f>
        <v>2017</v>
      </c>
    </row>
    <row r="110" spans="1:1" x14ac:dyDescent="0.2">
      <c r="A110">
        <f>'dataset-unl2018'!C110</f>
        <v>2017</v>
      </c>
    </row>
    <row r="111" spans="1:1" x14ac:dyDescent="0.2">
      <c r="A111">
        <f>'dataset-unl2018'!C111</f>
        <v>2017</v>
      </c>
    </row>
    <row r="112" spans="1:1" x14ac:dyDescent="0.2">
      <c r="A112">
        <f>'dataset-unl2018'!C112</f>
        <v>2017</v>
      </c>
    </row>
    <row r="113" spans="1:1" x14ac:dyDescent="0.2">
      <c r="A113">
        <f>'dataset-unl2018'!C113</f>
        <v>2017</v>
      </c>
    </row>
    <row r="114" spans="1:1" x14ac:dyDescent="0.2">
      <c r="A114">
        <f>'dataset-unl2018'!C114</f>
        <v>2017</v>
      </c>
    </row>
    <row r="115" spans="1:1" x14ac:dyDescent="0.2">
      <c r="A115">
        <f>'dataset-unl2018'!C115</f>
        <v>2017</v>
      </c>
    </row>
    <row r="116" spans="1:1" x14ac:dyDescent="0.2">
      <c r="A116">
        <f>'dataset-unl2018'!C116</f>
        <v>2017</v>
      </c>
    </row>
    <row r="117" spans="1:1" x14ac:dyDescent="0.2">
      <c r="A117">
        <f>'dataset-unl2018'!C117</f>
        <v>2017</v>
      </c>
    </row>
    <row r="118" spans="1:1" x14ac:dyDescent="0.2">
      <c r="A118">
        <f>'dataset-unl2018'!C118</f>
        <v>2017</v>
      </c>
    </row>
    <row r="119" spans="1:1" x14ac:dyDescent="0.2">
      <c r="A119">
        <f>'dataset-unl2018'!C119</f>
        <v>2017</v>
      </c>
    </row>
    <row r="120" spans="1:1" x14ac:dyDescent="0.2">
      <c r="A120">
        <f>'dataset-unl2018'!C120</f>
        <v>2017</v>
      </c>
    </row>
    <row r="121" spans="1:1" x14ac:dyDescent="0.2">
      <c r="A121">
        <f>'dataset-unl2018'!C121</f>
        <v>2017</v>
      </c>
    </row>
    <row r="122" spans="1:1" x14ac:dyDescent="0.2">
      <c r="A122">
        <f>'dataset-unl2018'!C122</f>
        <v>2017</v>
      </c>
    </row>
    <row r="123" spans="1:1" x14ac:dyDescent="0.2">
      <c r="A123">
        <f>'dataset-unl2018'!C123</f>
        <v>2017</v>
      </c>
    </row>
    <row r="124" spans="1:1" x14ac:dyDescent="0.2">
      <c r="A124">
        <f>'dataset-unl2018'!C124</f>
        <v>2017</v>
      </c>
    </row>
    <row r="125" spans="1:1" x14ac:dyDescent="0.2">
      <c r="A125">
        <f>'dataset-unl2018'!C125</f>
        <v>2017</v>
      </c>
    </row>
    <row r="126" spans="1:1" x14ac:dyDescent="0.2">
      <c r="A126">
        <f>'dataset-unl2018'!C126</f>
        <v>2017</v>
      </c>
    </row>
    <row r="127" spans="1:1" x14ac:dyDescent="0.2">
      <c r="A127">
        <f>'dataset-unl2018'!C127</f>
        <v>2017</v>
      </c>
    </row>
    <row r="128" spans="1:1" x14ac:dyDescent="0.2">
      <c r="A128">
        <f>'dataset-unl2018'!C128</f>
        <v>2017</v>
      </c>
    </row>
    <row r="129" spans="1:1" x14ac:dyDescent="0.2">
      <c r="A129">
        <f>'dataset-unl2018'!C129</f>
        <v>2017</v>
      </c>
    </row>
    <row r="130" spans="1:1" x14ac:dyDescent="0.2">
      <c r="A130">
        <f>'dataset-unl2018'!C130</f>
        <v>2016</v>
      </c>
    </row>
    <row r="131" spans="1:1" x14ac:dyDescent="0.2">
      <c r="A131">
        <f>'dataset-unl2018'!C131</f>
        <v>2016</v>
      </c>
    </row>
    <row r="132" spans="1:1" x14ac:dyDescent="0.2">
      <c r="A132">
        <f>'dataset-unl2018'!C132</f>
        <v>2016</v>
      </c>
    </row>
    <row r="133" spans="1:1" x14ac:dyDescent="0.2">
      <c r="A133">
        <f>'dataset-unl2018'!C133</f>
        <v>2016</v>
      </c>
    </row>
    <row r="134" spans="1:1" x14ac:dyDescent="0.2">
      <c r="A134">
        <f>'dataset-unl2018'!C134</f>
        <v>2016</v>
      </c>
    </row>
    <row r="135" spans="1:1" x14ac:dyDescent="0.2">
      <c r="A135">
        <f>'dataset-unl2018'!C135</f>
        <v>2016</v>
      </c>
    </row>
    <row r="136" spans="1:1" x14ac:dyDescent="0.2">
      <c r="A136">
        <f>'dataset-unl2018'!C136</f>
        <v>2016</v>
      </c>
    </row>
    <row r="137" spans="1:1" x14ac:dyDescent="0.2">
      <c r="A137">
        <f>'dataset-unl2018'!C137</f>
        <v>2016</v>
      </c>
    </row>
    <row r="138" spans="1:1" x14ac:dyDescent="0.2">
      <c r="A138">
        <f>'dataset-unl2018'!C138</f>
        <v>2016</v>
      </c>
    </row>
    <row r="139" spans="1:1" x14ac:dyDescent="0.2">
      <c r="A139">
        <f>'dataset-unl2018'!C139</f>
        <v>2016</v>
      </c>
    </row>
    <row r="140" spans="1:1" x14ac:dyDescent="0.2">
      <c r="A140">
        <f>'dataset-unl2018'!C140</f>
        <v>2016</v>
      </c>
    </row>
    <row r="141" spans="1:1" x14ac:dyDescent="0.2">
      <c r="A141">
        <f>'dataset-unl2018'!C141</f>
        <v>2016</v>
      </c>
    </row>
    <row r="142" spans="1:1" x14ac:dyDescent="0.2">
      <c r="A142">
        <f>'dataset-unl2018'!C142</f>
        <v>2016</v>
      </c>
    </row>
    <row r="143" spans="1:1" x14ac:dyDescent="0.2">
      <c r="A143">
        <f>'dataset-unl2018'!C143</f>
        <v>2016</v>
      </c>
    </row>
    <row r="144" spans="1:1" x14ac:dyDescent="0.2">
      <c r="A144">
        <f>'dataset-unl2018'!C144</f>
        <v>2016</v>
      </c>
    </row>
    <row r="145" spans="1:1" x14ac:dyDescent="0.2">
      <c r="A145">
        <f>'dataset-unl2018'!C145</f>
        <v>2016</v>
      </c>
    </row>
    <row r="146" spans="1:1" x14ac:dyDescent="0.2">
      <c r="A146">
        <f>'dataset-unl2018'!C146</f>
        <v>2016</v>
      </c>
    </row>
    <row r="147" spans="1:1" x14ac:dyDescent="0.2">
      <c r="A147">
        <f>'dataset-unl2018'!C147</f>
        <v>2016</v>
      </c>
    </row>
    <row r="148" spans="1:1" x14ac:dyDescent="0.2">
      <c r="A148">
        <f>'dataset-unl2018'!C148</f>
        <v>2016</v>
      </c>
    </row>
    <row r="149" spans="1:1" x14ac:dyDescent="0.2">
      <c r="A149">
        <f>'dataset-unl2018'!C149</f>
        <v>2016</v>
      </c>
    </row>
    <row r="150" spans="1:1" x14ac:dyDescent="0.2">
      <c r="A150">
        <f>'dataset-unl2018'!C150</f>
        <v>2016</v>
      </c>
    </row>
    <row r="151" spans="1:1" x14ac:dyDescent="0.2">
      <c r="A151">
        <f>'dataset-unl2018'!C151</f>
        <v>2016</v>
      </c>
    </row>
    <row r="152" spans="1:1" x14ac:dyDescent="0.2">
      <c r="A152">
        <f>'dataset-unl2018'!C152</f>
        <v>2016</v>
      </c>
    </row>
    <row r="153" spans="1:1" x14ac:dyDescent="0.2">
      <c r="A153">
        <f>'dataset-unl2018'!C153</f>
        <v>2016</v>
      </c>
    </row>
    <row r="154" spans="1:1" x14ac:dyDescent="0.2">
      <c r="A154">
        <f>'dataset-unl2018'!C154</f>
        <v>2016</v>
      </c>
    </row>
    <row r="155" spans="1:1" x14ac:dyDescent="0.2">
      <c r="A155">
        <f>'dataset-unl2018'!C155</f>
        <v>2016</v>
      </c>
    </row>
    <row r="156" spans="1:1" x14ac:dyDescent="0.2">
      <c r="A156">
        <f>'dataset-unl2018'!C156</f>
        <v>2016</v>
      </c>
    </row>
    <row r="157" spans="1:1" x14ac:dyDescent="0.2">
      <c r="A157">
        <f>'dataset-unl2018'!C157</f>
        <v>2016</v>
      </c>
    </row>
    <row r="158" spans="1:1" x14ac:dyDescent="0.2">
      <c r="A158">
        <f>'dataset-unl2018'!C158</f>
        <v>2016</v>
      </c>
    </row>
    <row r="159" spans="1:1" x14ac:dyDescent="0.2">
      <c r="A159">
        <f>'dataset-unl2018'!C159</f>
        <v>2016</v>
      </c>
    </row>
    <row r="160" spans="1:1" x14ac:dyDescent="0.2">
      <c r="A160">
        <f>'dataset-unl2018'!C160</f>
        <v>2016</v>
      </c>
    </row>
    <row r="161" spans="1:1" x14ac:dyDescent="0.2">
      <c r="A161">
        <f>'dataset-unl2018'!C161</f>
        <v>2016</v>
      </c>
    </row>
    <row r="162" spans="1:1" x14ac:dyDescent="0.2">
      <c r="A162">
        <f>'dataset-unl2018'!C162</f>
        <v>2016</v>
      </c>
    </row>
    <row r="163" spans="1:1" x14ac:dyDescent="0.2">
      <c r="A163">
        <f>'dataset-unl2018'!C163</f>
        <v>2016</v>
      </c>
    </row>
    <row r="164" spans="1:1" x14ac:dyDescent="0.2">
      <c r="A164">
        <f>'dataset-unl2018'!C164</f>
        <v>2016</v>
      </c>
    </row>
    <row r="165" spans="1:1" x14ac:dyDescent="0.2">
      <c r="A165">
        <f>'dataset-unl2018'!C165</f>
        <v>2016</v>
      </c>
    </row>
    <row r="166" spans="1:1" x14ac:dyDescent="0.2">
      <c r="A166">
        <f>'dataset-unl2018'!C166</f>
        <v>2016</v>
      </c>
    </row>
    <row r="167" spans="1:1" x14ac:dyDescent="0.2">
      <c r="A167">
        <f>'dataset-unl2018'!C167</f>
        <v>2016</v>
      </c>
    </row>
    <row r="168" spans="1:1" x14ac:dyDescent="0.2">
      <c r="A168">
        <f>'dataset-unl2018'!C168</f>
        <v>2016</v>
      </c>
    </row>
    <row r="169" spans="1:1" x14ac:dyDescent="0.2">
      <c r="A169">
        <f>'dataset-unl2018'!C169</f>
        <v>2016</v>
      </c>
    </row>
    <row r="170" spans="1:1" x14ac:dyDescent="0.2">
      <c r="A170">
        <f>'dataset-unl2018'!C170</f>
        <v>2016</v>
      </c>
    </row>
    <row r="171" spans="1:1" x14ac:dyDescent="0.2">
      <c r="A171">
        <f>'dataset-unl2018'!C171</f>
        <v>2016</v>
      </c>
    </row>
    <row r="172" spans="1:1" x14ac:dyDescent="0.2">
      <c r="A172">
        <f>'dataset-unl2018'!C172</f>
        <v>2015</v>
      </c>
    </row>
    <row r="173" spans="1:1" x14ac:dyDescent="0.2">
      <c r="A173">
        <f>'dataset-unl2018'!C173</f>
        <v>2015</v>
      </c>
    </row>
    <row r="174" spans="1:1" x14ac:dyDescent="0.2">
      <c r="A174">
        <f>'dataset-unl2018'!C174</f>
        <v>2015</v>
      </c>
    </row>
    <row r="175" spans="1:1" x14ac:dyDescent="0.2">
      <c r="A175">
        <f>'dataset-unl2018'!C175</f>
        <v>2015</v>
      </c>
    </row>
    <row r="176" spans="1:1" x14ac:dyDescent="0.2">
      <c r="A176">
        <f>'dataset-unl2018'!C176</f>
        <v>2015</v>
      </c>
    </row>
    <row r="177" spans="1:1" x14ac:dyDescent="0.2">
      <c r="A177">
        <f>'dataset-unl2018'!C177</f>
        <v>2015</v>
      </c>
    </row>
    <row r="178" spans="1:1" x14ac:dyDescent="0.2">
      <c r="A178">
        <f>'dataset-unl2018'!C178</f>
        <v>2015</v>
      </c>
    </row>
    <row r="179" spans="1:1" x14ac:dyDescent="0.2">
      <c r="A179">
        <f>'dataset-unl2018'!C179</f>
        <v>2015</v>
      </c>
    </row>
    <row r="180" spans="1:1" x14ac:dyDescent="0.2">
      <c r="A180">
        <f>'dataset-unl2018'!C180</f>
        <v>2015</v>
      </c>
    </row>
    <row r="181" spans="1:1" x14ac:dyDescent="0.2">
      <c r="A181">
        <f>'dataset-unl2018'!C181</f>
        <v>2015</v>
      </c>
    </row>
    <row r="182" spans="1:1" x14ac:dyDescent="0.2">
      <c r="A182">
        <f>'dataset-unl2018'!C182</f>
        <v>2015</v>
      </c>
    </row>
    <row r="183" spans="1:1" x14ac:dyDescent="0.2">
      <c r="A183">
        <f>'dataset-unl2018'!C183</f>
        <v>2015</v>
      </c>
    </row>
    <row r="184" spans="1:1" x14ac:dyDescent="0.2">
      <c r="A184">
        <f>'dataset-unl2018'!C184</f>
        <v>2015</v>
      </c>
    </row>
    <row r="185" spans="1:1" x14ac:dyDescent="0.2">
      <c r="A185">
        <f>'dataset-unl2018'!C185</f>
        <v>2014</v>
      </c>
    </row>
    <row r="186" spans="1:1" x14ac:dyDescent="0.2">
      <c r="A186">
        <f>'dataset-unl2018'!C186</f>
        <v>2014</v>
      </c>
    </row>
    <row r="187" spans="1:1" x14ac:dyDescent="0.2">
      <c r="A187">
        <f>'dataset-unl2018'!C187</f>
        <v>2014</v>
      </c>
    </row>
    <row r="188" spans="1:1" x14ac:dyDescent="0.2">
      <c r="A188">
        <f>'dataset-unl2018'!C188</f>
        <v>2014</v>
      </c>
    </row>
    <row r="189" spans="1:1" x14ac:dyDescent="0.2">
      <c r="A189">
        <f>'dataset-unl2018'!C189</f>
        <v>2014</v>
      </c>
    </row>
    <row r="190" spans="1:1" x14ac:dyDescent="0.2">
      <c r="A190">
        <f>'dataset-unl2018'!C190</f>
        <v>2014</v>
      </c>
    </row>
    <row r="191" spans="1:1" x14ac:dyDescent="0.2">
      <c r="A191">
        <f>'dataset-unl2018'!C191</f>
        <v>2013</v>
      </c>
    </row>
    <row r="192" spans="1:1" x14ac:dyDescent="0.2">
      <c r="A192">
        <f>'dataset-unl2018'!C192</f>
        <v>2013</v>
      </c>
    </row>
    <row r="193" spans="1:1" x14ac:dyDescent="0.2">
      <c r="A193">
        <f>'dataset-unl2018'!C193</f>
        <v>2013</v>
      </c>
    </row>
    <row r="194" spans="1:1" x14ac:dyDescent="0.2">
      <c r="A194">
        <f>'dataset-unl2018'!C194</f>
        <v>2013</v>
      </c>
    </row>
    <row r="195" spans="1:1" x14ac:dyDescent="0.2">
      <c r="A195">
        <f>'dataset-unl2018'!C195</f>
        <v>2013</v>
      </c>
    </row>
    <row r="196" spans="1:1" x14ac:dyDescent="0.2">
      <c r="A196">
        <f>'dataset-unl2018'!C196</f>
        <v>2013</v>
      </c>
    </row>
    <row r="197" spans="1:1" x14ac:dyDescent="0.2">
      <c r="A197">
        <f>'dataset-unl2018'!C197</f>
        <v>2013</v>
      </c>
    </row>
    <row r="198" spans="1:1" x14ac:dyDescent="0.2">
      <c r="A198">
        <f>'dataset-unl2018'!C198</f>
        <v>2012</v>
      </c>
    </row>
    <row r="199" spans="1:1" x14ac:dyDescent="0.2">
      <c r="A199">
        <f>'dataset-unl2018'!C199</f>
        <v>2012</v>
      </c>
    </row>
    <row r="200" spans="1:1" x14ac:dyDescent="0.2">
      <c r="A200">
        <f>'dataset-unl2018'!C200</f>
        <v>2011</v>
      </c>
    </row>
    <row r="201" spans="1:1" x14ac:dyDescent="0.2">
      <c r="A201">
        <f>'dataset-unl2018'!C201</f>
        <v>2011</v>
      </c>
    </row>
    <row r="202" spans="1:1" x14ac:dyDescent="0.2">
      <c r="A202">
        <f>'dataset-unl2018'!C202</f>
        <v>2011</v>
      </c>
    </row>
    <row r="203" spans="1:1" x14ac:dyDescent="0.2">
      <c r="A203">
        <f>'dataset-unl2018'!C203</f>
        <v>2011</v>
      </c>
    </row>
    <row r="204" spans="1:1" x14ac:dyDescent="0.2">
      <c r="A204">
        <f>'dataset-unl2018'!C204</f>
        <v>2011</v>
      </c>
    </row>
    <row r="205" spans="1:1" x14ac:dyDescent="0.2">
      <c r="A205">
        <f>'dataset-unl2018'!C205</f>
        <v>2011</v>
      </c>
    </row>
    <row r="206" spans="1:1" x14ac:dyDescent="0.2">
      <c r="A206">
        <f>'dataset-unl2018'!C206</f>
        <v>2010</v>
      </c>
    </row>
    <row r="207" spans="1:1" x14ac:dyDescent="0.2">
      <c r="A207">
        <f>'dataset-unl2018'!C207</f>
        <v>2010</v>
      </c>
    </row>
    <row r="208" spans="1:1" x14ac:dyDescent="0.2">
      <c r="A208">
        <f>'dataset-unl2018'!C208</f>
        <v>2010</v>
      </c>
    </row>
    <row r="209" spans="1:1" x14ac:dyDescent="0.2">
      <c r="A209">
        <f>'dataset-unl2018'!C209</f>
        <v>2010</v>
      </c>
    </row>
    <row r="210" spans="1:1" x14ac:dyDescent="0.2">
      <c r="A210">
        <f>'dataset-unl2018'!C210</f>
        <v>2009</v>
      </c>
    </row>
    <row r="211" spans="1:1" x14ac:dyDescent="0.2">
      <c r="A211">
        <f>'dataset-unl2018'!C211</f>
        <v>2009</v>
      </c>
    </row>
    <row r="212" spans="1:1" x14ac:dyDescent="0.2">
      <c r="A212">
        <f>'dataset-unl2018'!C212</f>
        <v>2009</v>
      </c>
    </row>
    <row r="213" spans="1:1" x14ac:dyDescent="0.2">
      <c r="A213">
        <f>'dataset-unl2018'!C213</f>
        <v>2009</v>
      </c>
    </row>
    <row r="214" spans="1:1" x14ac:dyDescent="0.2">
      <c r="A214">
        <f>'dataset-unl2018'!C214</f>
        <v>2009</v>
      </c>
    </row>
    <row r="215" spans="1:1" x14ac:dyDescent="0.2">
      <c r="A215">
        <f>'dataset-unl2018'!C215</f>
        <v>2009</v>
      </c>
    </row>
    <row r="216" spans="1:1" x14ac:dyDescent="0.2">
      <c r="A216">
        <f>'dataset-unl2018'!C216</f>
        <v>2009</v>
      </c>
    </row>
    <row r="217" spans="1:1" x14ac:dyDescent="0.2">
      <c r="A217">
        <f>'dataset-unl2018'!C217</f>
        <v>2009</v>
      </c>
    </row>
    <row r="218" spans="1:1" x14ac:dyDescent="0.2">
      <c r="A218">
        <f>'dataset-unl2018'!C218</f>
        <v>2009</v>
      </c>
    </row>
    <row r="219" spans="1:1" x14ac:dyDescent="0.2">
      <c r="A219">
        <f>'dataset-unl2018'!C219</f>
        <v>2009</v>
      </c>
    </row>
    <row r="220" spans="1:1" x14ac:dyDescent="0.2">
      <c r="A220">
        <f>'dataset-unl2018'!C220</f>
        <v>2008</v>
      </c>
    </row>
    <row r="221" spans="1:1" x14ac:dyDescent="0.2">
      <c r="A221">
        <f>'dataset-unl2018'!C221</f>
        <v>2008</v>
      </c>
    </row>
    <row r="222" spans="1:1" x14ac:dyDescent="0.2">
      <c r="A222">
        <f>'dataset-unl2018'!C222</f>
        <v>2008</v>
      </c>
    </row>
    <row r="223" spans="1:1" x14ac:dyDescent="0.2">
      <c r="A223">
        <f>'dataset-unl2018'!C223</f>
        <v>2008</v>
      </c>
    </row>
    <row r="224" spans="1:1" x14ac:dyDescent="0.2">
      <c r="A224">
        <f>'dataset-unl2018'!C224</f>
        <v>2008</v>
      </c>
    </row>
    <row r="225" spans="1:1" x14ac:dyDescent="0.2">
      <c r="A225">
        <f>'dataset-unl2018'!C225</f>
        <v>2007</v>
      </c>
    </row>
    <row r="226" spans="1:1" x14ac:dyDescent="0.2">
      <c r="A226">
        <f>'dataset-unl2018'!C226</f>
        <v>2007</v>
      </c>
    </row>
    <row r="227" spans="1:1" x14ac:dyDescent="0.2">
      <c r="A227">
        <f>'dataset-unl2018'!C227</f>
        <v>2007</v>
      </c>
    </row>
    <row r="228" spans="1:1" x14ac:dyDescent="0.2">
      <c r="A228">
        <f>'dataset-unl2018'!C228</f>
        <v>2006</v>
      </c>
    </row>
    <row r="229" spans="1:1" x14ac:dyDescent="0.2">
      <c r="A229">
        <f>'dataset-unl2018'!C229</f>
        <v>2006</v>
      </c>
    </row>
    <row r="230" spans="1:1" x14ac:dyDescent="0.2">
      <c r="A230">
        <f>'dataset-unl2018'!C230</f>
        <v>2006</v>
      </c>
    </row>
    <row r="231" spans="1:1" x14ac:dyDescent="0.2">
      <c r="A231">
        <f>'dataset-unl2018'!C231</f>
        <v>2006</v>
      </c>
    </row>
    <row r="232" spans="1:1" x14ac:dyDescent="0.2">
      <c r="A232">
        <f>'dataset-unl2018'!C232</f>
        <v>2005</v>
      </c>
    </row>
    <row r="233" spans="1:1" x14ac:dyDescent="0.2">
      <c r="A233">
        <f>'dataset-unl2018'!C233</f>
        <v>2005</v>
      </c>
    </row>
    <row r="234" spans="1:1" x14ac:dyDescent="0.2">
      <c r="A234">
        <f>'dataset-unl2018'!C234</f>
        <v>2005</v>
      </c>
    </row>
    <row r="235" spans="1:1" x14ac:dyDescent="0.2">
      <c r="A235">
        <f>'dataset-unl2018'!C235</f>
        <v>2004</v>
      </c>
    </row>
    <row r="236" spans="1:1" x14ac:dyDescent="0.2">
      <c r="A236">
        <f>'dataset-unl2018'!C236</f>
        <v>2004</v>
      </c>
    </row>
    <row r="237" spans="1:1" x14ac:dyDescent="0.2">
      <c r="A237">
        <f>'dataset-unl2018'!C237</f>
        <v>2004</v>
      </c>
    </row>
    <row r="238" spans="1:1" x14ac:dyDescent="0.2">
      <c r="A238">
        <f>'dataset-unl2018'!C238</f>
        <v>2004</v>
      </c>
    </row>
    <row r="239" spans="1:1" x14ac:dyDescent="0.2">
      <c r="A239">
        <f>'dataset-unl2018'!C239</f>
        <v>2003</v>
      </c>
    </row>
    <row r="240" spans="1:1" x14ac:dyDescent="0.2">
      <c r="A240">
        <f>'dataset-unl2018'!C240</f>
        <v>2003</v>
      </c>
    </row>
    <row r="241" spans="1:1" x14ac:dyDescent="0.2">
      <c r="A241">
        <f>'dataset-unl2018'!C241</f>
        <v>2002</v>
      </c>
    </row>
    <row r="242" spans="1:1" x14ac:dyDescent="0.2">
      <c r="A242">
        <f>'dataset-unl2018'!C242</f>
        <v>2002</v>
      </c>
    </row>
    <row r="243" spans="1:1" x14ac:dyDescent="0.2">
      <c r="A243">
        <f>'dataset-unl2018'!C243</f>
        <v>2002</v>
      </c>
    </row>
    <row r="244" spans="1:1" x14ac:dyDescent="0.2">
      <c r="A244">
        <f>'dataset-unl2018'!C244</f>
        <v>2001</v>
      </c>
    </row>
    <row r="245" spans="1:1" x14ac:dyDescent="0.2">
      <c r="A245">
        <f>'dataset-unl2018'!C245</f>
        <v>2001</v>
      </c>
    </row>
    <row r="246" spans="1:1" x14ac:dyDescent="0.2">
      <c r="A246">
        <f>'dataset-unl2018'!C246</f>
        <v>1999</v>
      </c>
    </row>
    <row r="247" spans="1:1" x14ac:dyDescent="0.2">
      <c r="A247">
        <f>'dataset-unl2018'!C247</f>
        <v>1999</v>
      </c>
    </row>
    <row r="248" spans="1:1" x14ac:dyDescent="0.2">
      <c r="A248">
        <f>'dataset-unl2018'!C248</f>
        <v>1999</v>
      </c>
    </row>
    <row r="249" spans="1:1" x14ac:dyDescent="0.2">
      <c r="A249">
        <f>'dataset-unl2018'!C249</f>
        <v>1999</v>
      </c>
    </row>
    <row r="250" spans="1:1" x14ac:dyDescent="0.2">
      <c r="A250">
        <f>'dataset-unl2018'!C250</f>
        <v>1994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50"/>
  <sheetViews>
    <sheetView workbookViewId="0">
      <selection activeCell="E18" sqref="E18"/>
    </sheetView>
  </sheetViews>
  <sheetFormatPr baseColWidth="10" defaultRowHeight="16" x14ac:dyDescent="0.2"/>
  <sheetData>
    <row r="1" spans="1:5" x14ac:dyDescent="0.2">
      <c r="A1" t="str">
        <f>'dataset-unl2018'!N1</f>
        <v>Quartil</v>
      </c>
    </row>
    <row r="2" spans="1:5" x14ac:dyDescent="0.2">
      <c r="A2" t="str">
        <f>'dataset-unl2018'!N2</f>
        <v>Q1</v>
      </c>
    </row>
    <row r="3" spans="1:5" x14ac:dyDescent="0.2">
      <c r="A3" t="str">
        <f>'dataset-unl2018'!N3</f>
        <v>Q2</v>
      </c>
      <c r="C3" s="2" t="s">
        <v>892</v>
      </c>
      <c r="D3" s="2" t="s">
        <v>910</v>
      </c>
      <c r="E3" s="2" t="s">
        <v>1105</v>
      </c>
    </row>
    <row r="4" spans="1:5" x14ac:dyDescent="0.2">
      <c r="A4" t="str">
        <f>'dataset-unl2018'!N4</f>
        <v>Q1</v>
      </c>
      <c r="C4" s="2" t="s">
        <v>897</v>
      </c>
      <c r="D4" s="2">
        <f>COUNTIF(A2:A250,"Q1")</f>
        <v>84</v>
      </c>
      <c r="E4" s="7">
        <f>(D4*100)/D10</f>
        <v>33.734939759036145</v>
      </c>
    </row>
    <row r="5" spans="1:5" x14ac:dyDescent="0.2">
      <c r="A5" t="str">
        <f>'dataset-unl2018'!N5</f>
        <v>Q3</v>
      </c>
      <c r="C5" s="2" t="s">
        <v>898</v>
      </c>
      <c r="D5" s="2">
        <f>COUNTIF(A2:A250,"Q2")</f>
        <v>41</v>
      </c>
      <c r="E5" s="7">
        <f>(D5*100)/D10</f>
        <v>16.46586345381526</v>
      </c>
    </row>
    <row r="6" spans="1:5" x14ac:dyDescent="0.2">
      <c r="A6" t="str">
        <f>'dataset-unl2018'!N6</f>
        <v>Q3</v>
      </c>
      <c r="C6" s="2" t="s">
        <v>899</v>
      </c>
      <c r="D6" s="2">
        <f>COUNTIF(A2:A250,"Q3")</f>
        <v>48</v>
      </c>
      <c r="E6" s="7">
        <f>(D6*100)/D10</f>
        <v>19.277108433734941</v>
      </c>
    </row>
    <row r="7" spans="1:5" x14ac:dyDescent="0.2">
      <c r="A7" t="str">
        <f>'dataset-unl2018'!N7</f>
        <v>Q4</v>
      </c>
      <c r="C7" s="2" t="s">
        <v>900</v>
      </c>
      <c r="D7" s="2">
        <f>COUNTIF(A2:A250,"Q4")</f>
        <v>23</v>
      </c>
      <c r="E7" s="7">
        <f>(D7*100)/D10</f>
        <v>9.236947791164658</v>
      </c>
    </row>
    <row r="8" spans="1:5" x14ac:dyDescent="0.2">
      <c r="A8" t="str">
        <f>'dataset-unl2018'!N8</f>
        <v>Q1</v>
      </c>
      <c r="C8" s="2" t="s">
        <v>908</v>
      </c>
      <c r="D8" s="2">
        <f>COUNTIF(A2:A250,"NA")</f>
        <v>53</v>
      </c>
      <c r="E8" s="7">
        <f>(D8*100)/D10</f>
        <v>21.285140562248998</v>
      </c>
    </row>
    <row r="9" spans="1:5" x14ac:dyDescent="0.2">
      <c r="A9" t="str">
        <f>'dataset-unl2018'!N9</f>
        <v>Q3</v>
      </c>
      <c r="C9" s="2"/>
      <c r="D9" s="2"/>
      <c r="E9" s="2"/>
    </row>
    <row r="10" spans="1:5" x14ac:dyDescent="0.2">
      <c r="A10" t="str">
        <f>'dataset-unl2018'!N10</f>
        <v>NA</v>
      </c>
      <c r="C10" s="2" t="s">
        <v>911</v>
      </c>
      <c r="D10" s="2">
        <f>SUM(D4:D9)</f>
        <v>249</v>
      </c>
      <c r="E10" s="2"/>
    </row>
    <row r="11" spans="1:5" x14ac:dyDescent="0.2">
      <c r="A11" t="str">
        <f>'dataset-unl2018'!N11</f>
        <v>Q3</v>
      </c>
    </row>
    <row r="12" spans="1:5" x14ac:dyDescent="0.2">
      <c r="A12" t="str">
        <f>'dataset-unl2018'!N12</f>
        <v>Q1</v>
      </c>
    </row>
    <row r="13" spans="1:5" x14ac:dyDescent="0.2">
      <c r="A13" t="str">
        <f>'dataset-unl2018'!N13</f>
        <v>Q1</v>
      </c>
    </row>
    <row r="14" spans="1:5" x14ac:dyDescent="0.2">
      <c r="A14" t="str">
        <f>'dataset-unl2018'!N14</f>
        <v>NA</v>
      </c>
    </row>
    <row r="15" spans="1:5" x14ac:dyDescent="0.2">
      <c r="A15" t="str">
        <f>'dataset-unl2018'!N15</f>
        <v>NA</v>
      </c>
    </row>
    <row r="16" spans="1:5" x14ac:dyDescent="0.2">
      <c r="A16" t="str">
        <f>'dataset-unl2018'!N16</f>
        <v>NA</v>
      </c>
    </row>
    <row r="17" spans="1:1" x14ac:dyDescent="0.2">
      <c r="A17" t="str">
        <f>'dataset-unl2018'!N17</f>
        <v>NA</v>
      </c>
    </row>
    <row r="18" spans="1:1" x14ac:dyDescent="0.2">
      <c r="A18" t="str">
        <f>'dataset-unl2018'!N18</f>
        <v>NA</v>
      </c>
    </row>
    <row r="19" spans="1:1" x14ac:dyDescent="0.2">
      <c r="A19" t="str">
        <f>'dataset-unl2018'!N19</f>
        <v>Q3</v>
      </c>
    </row>
    <row r="20" spans="1:1" x14ac:dyDescent="0.2">
      <c r="A20" t="str">
        <f>'dataset-unl2018'!N20</f>
        <v>Q3</v>
      </c>
    </row>
    <row r="21" spans="1:1" x14ac:dyDescent="0.2">
      <c r="A21" t="str">
        <f>'dataset-unl2018'!N21</f>
        <v>Q3</v>
      </c>
    </row>
    <row r="22" spans="1:1" x14ac:dyDescent="0.2">
      <c r="A22" t="str">
        <f>'dataset-unl2018'!N22</f>
        <v>Q3</v>
      </c>
    </row>
    <row r="23" spans="1:1" x14ac:dyDescent="0.2">
      <c r="A23" t="str">
        <f>'dataset-unl2018'!N23</f>
        <v>Q3</v>
      </c>
    </row>
    <row r="24" spans="1:1" x14ac:dyDescent="0.2">
      <c r="A24" t="str">
        <f>'dataset-unl2018'!N24</f>
        <v>Q1</v>
      </c>
    </row>
    <row r="25" spans="1:1" x14ac:dyDescent="0.2">
      <c r="A25" t="str">
        <f>'dataset-unl2018'!N25</f>
        <v>Q1</v>
      </c>
    </row>
    <row r="26" spans="1:1" x14ac:dyDescent="0.2">
      <c r="A26" t="str">
        <f>'dataset-unl2018'!N26</f>
        <v>Q4</v>
      </c>
    </row>
    <row r="27" spans="1:1" x14ac:dyDescent="0.2">
      <c r="A27" t="str">
        <f>'dataset-unl2018'!N27</f>
        <v>Q2</v>
      </c>
    </row>
    <row r="28" spans="1:1" x14ac:dyDescent="0.2">
      <c r="A28" t="str">
        <f>'dataset-unl2018'!N28</f>
        <v>Q1</v>
      </c>
    </row>
    <row r="29" spans="1:1" x14ac:dyDescent="0.2">
      <c r="A29" t="str">
        <f>'dataset-unl2018'!N29</f>
        <v>Q2</v>
      </c>
    </row>
    <row r="30" spans="1:1" x14ac:dyDescent="0.2">
      <c r="A30" t="str">
        <f>'dataset-unl2018'!N30</f>
        <v>Q1</v>
      </c>
    </row>
    <row r="31" spans="1:1" x14ac:dyDescent="0.2">
      <c r="A31" t="str">
        <f>'dataset-unl2018'!N31</f>
        <v>Q1</v>
      </c>
    </row>
    <row r="32" spans="1:1" x14ac:dyDescent="0.2">
      <c r="A32" t="str">
        <f>'dataset-unl2018'!N32</f>
        <v>Q1</v>
      </c>
    </row>
    <row r="33" spans="1:1" x14ac:dyDescent="0.2">
      <c r="A33" t="str">
        <f>'dataset-unl2018'!N33</f>
        <v>NA</v>
      </c>
    </row>
    <row r="34" spans="1:1" x14ac:dyDescent="0.2">
      <c r="A34" t="str">
        <f>'dataset-unl2018'!N34</f>
        <v>Q1</v>
      </c>
    </row>
    <row r="35" spans="1:1" x14ac:dyDescent="0.2">
      <c r="A35" t="str">
        <f>'dataset-unl2018'!N35</f>
        <v>Q2</v>
      </c>
    </row>
    <row r="36" spans="1:1" x14ac:dyDescent="0.2">
      <c r="A36" t="str">
        <f>'dataset-unl2018'!N36</f>
        <v>NA</v>
      </c>
    </row>
    <row r="37" spans="1:1" x14ac:dyDescent="0.2">
      <c r="A37" t="str">
        <f>'dataset-unl2018'!N37</f>
        <v>NA</v>
      </c>
    </row>
    <row r="38" spans="1:1" x14ac:dyDescent="0.2">
      <c r="A38" t="str">
        <f>'dataset-unl2018'!N38</f>
        <v>Q1</v>
      </c>
    </row>
    <row r="39" spans="1:1" x14ac:dyDescent="0.2">
      <c r="A39" t="str">
        <f>'dataset-unl2018'!N39</f>
        <v>NA</v>
      </c>
    </row>
    <row r="40" spans="1:1" x14ac:dyDescent="0.2">
      <c r="A40" t="str">
        <f>'dataset-unl2018'!N40</f>
        <v>Q1</v>
      </c>
    </row>
    <row r="41" spans="1:1" x14ac:dyDescent="0.2">
      <c r="A41" t="str">
        <f>'dataset-unl2018'!N41</f>
        <v>Q3</v>
      </c>
    </row>
    <row r="42" spans="1:1" x14ac:dyDescent="0.2">
      <c r="A42" t="str">
        <f>'dataset-unl2018'!N42</f>
        <v>Q3</v>
      </c>
    </row>
    <row r="43" spans="1:1" x14ac:dyDescent="0.2">
      <c r="A43" t="str">
        <f>'dataset-unl2018'!N43</f>
        <v>Q2</v>
      </c>
    </row>
    <row r="44" spans="1:1" x14ac:dyDescent="0.2">
      <c r="A44" t="str">
        <f>'dataset-unl2018'!N44</f>
        <v>Q1</v>
      </c>
    </row>
    <row r="45" spans="1:1" x14ac:dyDescent="0.2">
      <c r="A45" t="str">
        <f>'dataset-unl2018'!N45</f>
        <v>Q3</v>
      </c>
    </row>
    <row r="46" spans="1:1" x14ac:dyDescent="0.2">
      <c r="A46" t="str">
        <f>'dataset-unl2018'!N46</f>
        <v>Q3</v>
      </c>
    </row>
    <row r="47" spans="1:1" x14ac:dyDescent="0.2">
      <c r="A47" t="str">
        <f>'dataset-unl2018'!N47</f>
        <v>Q3</v>
      </c>
    </row>
    <row r="48" spans="1:1" x14ac:dyDescent="0.2">
      <c r="A48" t="str">
        <f>'dataset-unl2018'!N48</f>
        <v>NA</v>
      </c>
    </row>
    <row r="49" spans="1:1" x14ac:dyDescent="0.2">
      <c r="A49" t="str">
        <f>'dataset-unl2018'!N49</f>
        <v>NA</v>
      </c>
    </row>
    <row r="50" spans="1:1" x14ac:dyDescent="0.2">
      <c r="A50" t="str">
        <f>'dataset-unl2018'!N50</f>
        <v>Q3</v>
      </c>
    </row>
    <row r="51" spans="1:1" x14ac:dyDescent="0.2">
      <c r="A51" t="str">
        <f>'dataset-unl2018'!N51</f>
        <v>Q2</v>
      </c>
    </row>
    <row r="52" spans="1:1" x14ac:dyDescent="0.2">
      <c r="A52" t="str">
        <f>'dataset-unl2018'!N52</f>
        <v>Q1</v>
      </c>
    </row>
    <row r="53" spans="1:1" x14ac:dyDescent="0.2">
      <c r="A53" t="str">
        <f>'dataset-unl2018'!N53</f>
        <v>Q3</v>
      </c>
    </row>
    <row r="54" spans="1:1" x14ac:dyDescent="0.2">
      <c r="A54" t="str">
        <f>'dataset-unl2018'!N54</f>
        <v>Q4</v>
      </c>
    </row>
    <row r="55" spans="1:1" x14ac:dyDescent="0.2">
      <c r="A55" t="str">
        <f>'dataset-unl2018'!N55</f>
        <v>Q1</v>
      </c>
    </row>
    <row r="56" spans="1:1" x14ac:dyDescent="0.2">
      <c r="A56" t="str">
        <f>'dataset-unl2018'!N56</f>
        <v>Q4</v>
      </c>
    </row>
    <row r="57" spans="1:1" x14ac:dyDescent="0.2">
      <c r="A57" t="str">
        <f>'dataset-unl2018'!N57</f>
        <v>NA</v>
      </c>
    </row>
    <row r="58" spans="1:1" x14ac:dyDescent="0.2">
      <c r="A58" t="str">
        <f>'dataset-unl2018'!N58</f>
        <v>Q2</v>
      </c>
    </row>
    <row r="59" spans="1:1" x14ac:dyDescent="0.2">
      <c r="A59" t="str">
        <f>'dataset-unl2018'!N59</f>
        <v>NA</v>
      </c>
    </row>
    <row r="60" spans="1:1" x14ac:dyDescent="0.2">
      <c r="A60" t="str">
        <f>'dataset-unl2018'!N60</f>
        <v>Q2</v>
      </c>
    </row>
    <row r="61" spans="1:1" x14ac:dyDescent="0.2">
      <c r="A61" t="str">
        <f>'dataset-unl2018'!N61</f>
        <v>Q4</v>
      </c>
    </row>
    <row r="62" spans="1:1" x14ac:dyDescent="0.2">
      <c r="A62" t="str">
        <f>'dataset-unl2018'!N62</f>
        <v>Q2</v>
      </c>
    </row>
    <row r="63" spans="1:1" x14ac:dyDescent="0.2">
      <c r="A63" t="str">
        <f>'dataset-unl2018'!N63</f>
        <v>Q2</v>
      </c>
    </row>
    <row r="64" spans="1:1" x14ac:dyDescent="0.2">
      <c r="A64" t="str">
        <f>'dataset-unl2018'!N64</f>
        <v>NA</v>
      </c>
    </row>
    <row r="65" spans="1:1" x14ac:dyDescent="0.2">
      <c r="A65" t="str">
        <f>'dataset-unl2018'!N65</f>
        <v>Q3</v>
      </c>
    </row>
    <row r="66" spans="1:1" x14ac:dyDescent="0.2">
      <c r="A66" t="str">
        <f>'dataset-unl2018'!N66</f>
        <v>Q1</v>
      </c>
    </row>
    <row r="67" spans="1:1" x14ac:dyDescent="0.2">
      <c r="A67" t="str">
        <f>'dataset-unl2018'!N67</f>
        <v>NA</v>
      </c>
    </row>
    <row r="68" spans="1:1" x14ac:dyDescent="0.2">
      <c r="A68" t="str">
        <f>'dataset-unl2018'!N68</f>
        <v>NA</v>
      </c>
    </row>
    <row r="69" spans="1:1" x14ac:dyDescent="0.2">
      <c r="A69" t="str">
        <f>'dataset-unl2018'!N69</f>
        <v>NA</v>
      </c>
    </row>
    <row r="70" spans="1:1" x14ac:dyDescent="0.2">
      <c r="A70" t="str">
        <f>'dataset-unl2018'!N70</f>
        <v>NA</v>
      </c>
    </row>
    <row r="71" spans="1:1" x14ac:dyDescent="0.2">
      <c r="A71" t="str">
        <f>'dataset-unl2018'!N71</f>
        <v>NA</v>
      </c>
    </row>
    <row r="72" spans="1:1" x14ac:dyDescent="0.2">
      <c r="A72" t="str">
        <f>'dataset-unl2018'!N72</f>
        <v>NA</v>
      </c>
    </row>
    <row r="73" spans="1:1" x14ac:dyDescent="0.2">
      <c r="A73" t="str">
        <f>'dataset-unl2018'!N73</f>
        <v>NA</v>
      </c>
    </row>
    <row r="74" spans="1:1" x14ac:dyDescent="0.2">
      <c r="A74" t="str">
        <f>'dataset-unl2018'!N74</f>
        <v>NA</v>
      </c>
    </row>
    <row r="75" spans="1:1" x14ac:dyDescent="0.2">
      <c r="A75" t="str">
        <f>'dataset-unl2018'!N75</f>
        <v>NA</v>
      </c>
    </row>
    <row r="76" spans="1:1" x14ac:dyDescent="0.2">
      <c r="A76" t="str">
        <f>'dataset-unl2018'!N76</f>
        <v>Q4</v>
      </c>
    </row>
    <row r="77" spans="1:1" x14ac:dyDescent="0.2">
      <c r="A77" t="str">
        <f>'dataset-unl2018'!N77</f>
        <v>Q2</v>
      </c>
    </row>
    <row r="78" spans="1:1" x14ac:dyDescent="0.2">
      <c r="A78" t="str">
        <f>'dataset-unl2018'!N78</f>
        <v>Q1</v>
      </c>
    </row>
    <row r="79" spans="1:1" x14ac:dyDescent="0.2">
      <c r="A79" t="str">
        <f>'dataset-unl2018'!N79</f>
        <v>Q1</v>
      </c>
    </row>
    <row r="80" spans="1:1" x14ac:dyDescent="0.2">
      <c r="A80" t="str">
        <f>'dataset-unl2018'!N80</f>
        <v>Q1</v>
      </c>
    </row>
    <row r="81" spans="1:1" x14ac:dyDescent="0.2">
      <c r="A81" t="str">
        <f>'dataset-unl2018'!N81</f>
        <v>Q1</v>
      </c>
    </row>
    <row r="82" spans="1:1" x14ac:dyDescent="0.2">
      <c r="A82" t="str">
        <f>'dataset-unl2018'!N82</f>
        <v>Q2</v>
      </c>
    </row>
    <row r="83" spans="1:1" x14ac:dyDescent="0.2">
      <c r="A83" t="str">
        <f>'dataset-unl2018'!N83</f>
        <v>Q1</v>
      </c>
    </row>
    <row r="84" spans="1:1" x14ac:dyDescent="0.2">
      <c r="A84" t="str">
        <f>'dataset-unl2018'!N84</f>
        <v>Q1</v>
      </c>
    </row>
    <row r="85" spans="1:1" x14ac:dyDescent="0.2">
      <c r="A85" t="str">
        <f>'dataset-unl2018'!N85</f>
        <v>Q1</v>
      </c>
    </row>
    <row r="86" spans="1:1" x14ac:dyDescent="0.2">
      <c r="A86" t="str">
        <f>'dataset-unl2018'!N86</f>
        <v>Q1</v>
      </c>
    </row>
    <row r="87" spans="1:1" x14ac:dyDescent="0.2">
      <c r="A87" t="str">
        <f>'dataset-unl2018'!N87</f>
        <v>Q2</v>
      </c>
    </row>
    <row r="88" spans="1:1" x14ac:dyDescent="0.2">
      <c r="A88" t="str">
        <f>'dataset-unl2018'!N88</f>
        <v>Q4</v>
      </c>
    </row>
    <row r="89" spans="1:1" x14ac:dyDescent="0.2">
      <c r="A89" t="str">
        <f>'dataset-unl2018'!N89</f>
        <v>Q3</v>
      </c>
    </row>
    <row r="90" spans="1:1" x14ac:dyDescent="0.2">
      <c r="A90" t="str">
        <f>'dataset-unl2018'!N90</f>
        <v>Q2</v>
      </c>
    </row>
    <row r="91" spans="1:1" x14ac:dyDescent="0.2">
      <c r="A91" t="str">
        <f>'dataset-unl2018'!N91</f>
        <v>Q2</v>
      </c>
    </row>
    <row r="92" spans="1:1" x14ac:dyDescent="0.2">
      <c r="A92" t="str">
        <f>'dataset-unl2018'!N92</f>
        <v>Q3</v>
      </c>
    </row>
    <row r="93" spans="1:1" x14ac:dyDescent="0.2">
      <c r="A93" t="str">
        <f>'dataset-unl2018'!N93</f>
        <v>NA</v>
      </c>
    </row>
    <row r="94" spans="1:1" x14ac:dyDescent="0.2">
      <c r="A94" t="str">
        <f>'dataset-unl2018'!N94</f>
        <v>NA</v>
      </c>
    </row>
    <row r="95" spans="1:1" x14ac:dyDescent="0.2">
      <c r="A95" t="str">
        <f>'dataset-unl2018'!N95</f>
        <v>Q2</v>
      </c>
    </row>
    <row r="96" spans="1:1" x14ac:dyDescent="0.2">
      <c r="A96" t="str">
        <f>'dataset-unl2018'!N96</f>
        <v>NA</v>
      </c>
    </row>
    <row r="97" spans="1:1" x14ac:dyDescent="0.2">
      <c r="A97" t="str">
        <f>'dataset-unl2018'!N97</f>
        <v>NA</v>
      </c>
    </row>
    <row r="98" spans="1:1" x14ac:dyDescent="0.2">
      <c r="A98" t="str">
        <f>'dataset-unl2018'!N98</f>
        <v>NA</v>
      </c>
    </row>
    <row r="99" spans="1:1" x14ac:dyDescent="0.2">
      <c r="A99" t="str">
        <f>'dataset-unl2018'!N99</f>
        <v>Q3</v>
      </c>
    </row>
    <row r="100" spans="1:1" x14ac:dyDescent="0.2">
      <c r="A100" t="str">
        <f>'dataset-unl2018'!N100</f>
        <v>Q4</v>
      </c>
    </row>
    <row r="101" spans="1:1" x14ac:dyDescent="0.2">
      <c r="A101" t="str">
        <f>'dataset-unl2018'!N101</f>
        <v>Q1</v>
      </c>
    </row>
    <row r="102" spans="1:1" x14ac:dyDescent="0.2">
      <c r="A102" t="str">
        <f>'dataset-unl2018'!N102</f>
        <v>Q2</v>
      </c>
    </row>
    <row r="103" spans="1:1" x14ac:dyDescent="0.2">
      <c r="A103" t="str">
        <f>'dataset-unl2018'!N103</f>
        <v>Q1</v>
      </c>
    </row>
    <row r="104" spans="1:1" x14ac:dyDescent="0.2">
      <c r="A104" t="str">
        <f>'dataset-unl2018'!N104</f>
        <v>Q2</v>
      </c>
    </row>
    <row r="105" spans="1:1" x14ac:dyDescent="0.2">
      <c r="A105" t="str">
        <f>'dataset-unl2018'!N105</f>
        <v>Q3</v>
      </c>
    </row>
    <row r="106" spans="1:1" x14ac:dyDescent="0.2">
      <c r="A106" t="str">
        <f>'dataset-unl2018'!N106</f>
        <v>Q4</v>
      </c>
    </row>
    <row r="107" spans="1:1" x14ac:dyDescent="0.2">
      <c r="A107" t="str">
        <f>'dataset-unl2018'!N107</f>
        <v>Q4</v>
      </c>
    </row>
    <row r="108" spans="1:1" x14ac:dyDescent="0.2">
      <c r="A108" t="str">
        <f>'dataset-unl2018'!N108</f>
        <v>Q1</v>
      </c>
    </row>
    <row r="109" spans="1:1" x14ac:dyDescent="0.2">
      <c r="A109" t="str">
        <f>'dataset-unl2018'!N109</f>
        <v>Q3</v>
      </c>
    </row>
    <row r="110" spans="1:1" x14ac:dyDescent="0.2">
      <c r="A110" t="str">
        <f>'dataset-unl2018'!N110</f>
        <v>Q1</v>
      </c>
    </row>
    <row r="111" spans="1:1" x14ac:dyDescent="0.2">
      <c r="A111" t="str">
        <f>'dataset-unl2018'!N111</f>
        <v>Q2</v>
      </c>
    </row>
    <row r="112" spans="1:1" x14ac:dyDescent="0.2">
      <c r="A112" t="str">
        <f>'dataset-unl2018'!N112</f>
        <v>Q1</v>
      </c>
    </row>
    <row r="113" spans="1:1" x14ac:dyDescent="0.2">
      <c r="A113" t="str">
        <f>'dataset-unl2018'!N113</f>
        <v>Q3</v>
      </c>
    </row>
    <row r="114" spans="1:1" x14ac:dyDescent="0.2">
      <c r="A114" t="str">
        <f>'dataset-unl2018'!N114</f>
        <v>NA</v>
      </c>
    </row>
    <row r="115" spans="1:1" x14ac:dyDescent="0.2">
      <c r="A115" t="str">
        <f>'dataset-unl2018'!N115</f>
        <v>Q1</v>
      </c>
    </row>
    <row r="116" spans="1:1" x14ac:dyDescent="0.2">
      <c r="A116" t="str">
        <f>'dataset-unl2018'!N116</f>
        <v>Q2</v>
      </c>
    </row>
    <row r="117" spans="1:1" x14ac:dyDescent="0.2">
      <c r="A117" t="str">
        <f>'dataset-unl2018'!N117</f>
        <v>Q1</v>
      </c>
    </row>
    <row r="118" spans="1:1" x14ac:dyDescent="0.2">
      <c r="A118" t="str">
        <f>'dataset-unl2018'!N118</f>
        <v>NA</v>
      </c>
    </row>
    <row r="119" spans="1:1" x14ac:dyDescent="0.2">
      <c r="A119" t="str">
        <f>'dataset-unl2018'!N119</f>
        <v>Q1</v>
      </c>
    </row>
    <row r="120" spans="1:1" x14ac:dyDescent="0.2">
      <c r="A120" t="str">
        <f>'dataset-unl2018'!N120</f>
        <v>Q1</v>
      </c>
    </row>
    <row r="121" spans="1:1" x14ac:dyDescent="0.2">
      <c r="A121" t="str">
        <f>'dataset-unl2018'!N121</f>
        <v>Q1</v>
      </c>
    </row>
    <row r="122" spans="1:1" x14ac:dyDescent="0.2">
      <c r="A122" t="str">
        <f>'dataset-unl2018'!N122</f>
        <v>Q2</v>
      </c>
    </row>
    <row r="123" spans="1:1" x14ac:dyDescent="0.2">
      <c r="A123" t="str">
        <f>'dataset-unl2018'!N123</f>
        <v>Q1</v>
      </c>
    </row>
    <row r="124" spans="1:1" x14ac:dyDescent="0.2">
      <c r="A124" t="str">
        <f>'dataset-unl2018'!N124</f>
        <v>NA</v>
      </c>
    </row>
    <row r="125" spans="1:1" x14ac:dyDescent="0.2">
      <c r="A125" t="str">
        <f>'dataset-unl2018'!N125</f>
        <v>NA</v>
      </c>
    </row>
    <row r="126" spans="1:1" x14ac:dyDescent="0.2">
      <c r="A126" t="str">
        <f>'dataset-unl2018'!N126</f>
        <v>Q3</v>
      </c>
    </row>
    <row r="127" spans="1:1" x14ac:dyDescent="0.2">
      <c r="A127" t="str">
        <f>'dataset-unl2018'!N127</f>
        <v>Q3</v>
      </c>
    </row>
    <row r="128" spans="1:1" x14ac:dyDescent="0.2">
      <c r="A128" t="str">
        <f>'dataset-unl2018'!N128</f>
        <v>NA</v>
      </c>
    </row>
    <row r="129" spans="1:1" x14ac:dyDescent="0.2">
      <c r="A129" t="str">
        <f>'dataset-unl2018'!N129</f>
        <v>Q3</v>
      </c>
    </row>
    <row r="130" spans="1:1" x14ac:dyDescent="0.2">
      <c r="A130" t="str">
        <f>'dataset-unl2018'!N130</f>
        <v>NA</v>
      </c>
    </row>
    <row r="131" spans="1:1" x14ac:dyDescent="0.2">
      <c r="A131" t="str">
        <f>'dataset-unl2018'!N131</f>
        <v>Q3</v>
      </c>
    </row>
    <row r="132" spans="1:1" x14ac:dyDescent="0.2">
      <c r="A132" t="str">
        <f>'dataset-unl2018'!N132</f>
        <v>Q2</v>
      </c>
    </row>
    <row r="133" spans="1:1" x14ac:dyDescent="0.2">
      <c r="A133" t="str">
        <f>'dataset-unl2018'!N133</f>
        <v>Q2</v>
      </c>
    </row>
    <row r="134" spans="1:1" x14ac:dyDescent="0.2">
      <c r="A134" t="str">
        <f>'dataset-unl2018'!N134</f>
        <v>Q1</v>
      </c>
    </row>
    <row r="135" spans="1:1" x14ac:dyDescent="0.2">
      <c r="A135" t="str">
        <f>'dataset-unl2018'!N135</f>
        <v>Q3</v>
      </c>
    </row>
    <row r="136" spans="1:1" x14ac:dyDescent="0.2">
      <c r="A136" t="str">
        <f>'dataset-unl2018'!N136</f>
        <v>Q3</v>
      </c>
    </row>
    <row r="137" spans="1:1" x14ac:dyDescent="0.2">
      <c r="A137" t="str">
        <f>'dataset-unl2018'!N137</f>
        <v>Q2</v>
      </c>
    </row>
    <row r="138" spans="1:1" x14ac:dyDescent="0.2">
      <c r="A138" t="str">
        <f>'dataset-unl2018'!N138</f>
        <v>Q1</v>
      </c>
    </row>
    <row r="139" spans="1:1" x14ac:dyDescent="0.2">
      <c r="A139" t="str">
        <f>'dataset-unl2018'!N139</f>
        <v>Q1</v>
      </c>
    </row>
    <row r="140" spans="1:1" x14ac:dyDescent="0.2">
      <c r="A140" t="str">
        <f>'dataset-unl2018'!N140</f>
        <v>Q2</v>
      </c>
    </row>
    <row r="141" spans="1:1" x14ac:dyDescent="0.2">
      <c r="A141" t="str">
        <f>'dataset-unl2018'!N141</f>
        <v>NA</v>
      </c>
    </row>
    <row r="142" spans="1:1" x14ac:dyDescent="0.2">
      <c r="A142" t="str">
        <f>'dataset-unl2018'!N142</f>
        <v>NA</v>
      </c>
    </row>
    <row r="143" spans="1:1" x14ac:dyDescent="0.2">
      <c r="A143" t="str">
        <f>'dataset-unl2018'!N143</f>
        <v>NA</v>
      </c>
    </row>
    <row r="144" spans="1:1" x14ac:dyDescent="0.2">
      <c r="A144" t="str">
        <f>'dataset-unl2018'!N144</f>
        <v>Q3</v>
      </c>
    </row>
    <row r="145" spans="1:1" x14ac:dyDescent="0.2">
      <c r="A145" t="str">
        <f>'dataset-unl2018'!N145</f>
        <v>NA</v>
      </c>
    </row>
    <row r="146" spans="1:1" x14ac:dyDescent="0.2">
      <c r="A146" t="str">
        <f>'dataset-unl2018'!N146</f>
        <v>NA</v>
      </c>
    </row>
    <row r="147" spans="1:1" x14ac:dyDescent="0.2">
      <c r="A147" t="str">
        <f>'dataset-unl2018'!N147</f>
        <v>NA</v>
      </c>
    </row>
    <row r="148" spans="1:1" x14ac:dyDescent="0.2">
      <c r="A148" t="str">
        <f>'dataset-unl2018'!N148</f>
        <v>NA</v>
      </c>
    </row>
    <row r="149" spans="1:1" x14ac:dyDescent="0.2">
      <c r="A149" t="str">
        <f>'dataset-unl2018'!N149</f>
        <v>Q3</v>
      </c>
    </row>
    <row r="150" spans="1:1" x14ac:dyDescent="0.2">
      <c r="A150" t="str">
        <f>'dataset-unl2018'!N150</f>
        <v>Q3</v>
      </c>
    </row>
    <row r="151" spans="1:1" x14ac:dyDescent="0.2">
      <c r="A151" t="str">
        <f>'dataset-unl2018'!N151</f>
        <v>Q2</v>
      </c>
    </row>
    <row r="152" spans="1:1" x14ac:dyDescent="0.2">
      <c r="A152" t="str">
        <f>'dataset-unl2018'!N152</f>
        <v>Q4</v>
      </c>
    </row>
    <row r="153" spans="1:1" x14ac:dyDescent="0.2">
      <c r="A153" t="str">
        <f>'dataset-unl2018'!N153</f>
        <v>Q1</v>
      </c>
    </row>
    <row r="154" spans="1:1" x14ac:dyDescent="0.2">
      <c r="A154" t="str">
        <f>'dataset-unl2018'!N154</f>
        <v>Q1</v>
      </c>
    </row>
    <row r="155" spans="1:1" x14ac:dyDescent="0.2">
      <c r="A155" t="str">
        <f>'dataset-unl2018'!N155</f>
        <v>Q3</v>
      </c>
    </row>
    <row r="156" spans="1:1" x14ac:dyDescent="0.2">
      <c r="A156" t="str">
        <f>'dataset-unl2018'!N156</f>
        <v>Q1</v>
      </c>
    </row>
    <row r="157" spans="1:1" x14ac:dyDescent="0.2">
      <c r="A157" t="str">
        <f>'dataset-unl2018'!N157</f>
        <v>NA</v>
      </c>
    </row>
    <row r="158" spans="1:1" x14ac:dyDescent="0.2">
      <c r="A158" t="str">
        <f>'dataset-unl2018'!N158</f>
        <v>Q1</v>
      </c>
    </row>
    <row r="159" spans="1:1" x14ac:dyDescent="0.2">
      <c r="A159" t="str">
        <f>'dataset-unl2018'!N159</f>
        <v>Q2</v>
      </c>
    </row>
    <row r="160" spans="1:1" x14ac:dyDescent="0.2">
      <c r="A160" t="str">
        <f>'dataset-unl2018'!N160</f>
        <v>Q3</v>
      </c>
    </row>
    <row r="161" spans="1:1" x14ac:dyDescent="0.2">
      <c r="A161" t="str">
        <f>'dataset-unl2018'!N161</f>
        <v>Q3</v>
      </c>
    </row>
    <row r="162" spans="1:1" x14ac:dyDescent="0.2">
      <c r="A162" t="str">
        <f>'dataset-unl2018'!N162</f>
        <v>Q3</v>
      </c>
    </row>
    <row r="163" spans="1:1" x14ac:dyDescent="0.2">
      <c r="A163" t="str">
        <f>'dataset-unl2018'!N163</f>
        <v>Q3</v>
      </c>
    </row>
    <row r="164" spans="1:1" x14ac:dyDescent="0.2">
      <c r="A164" t="str">
        <f>'dataset-unl2018'!N164</f>
        <v>Q4</v>
      </c>
    </row>
    <row r="165" spans="1:1" x14ac:dyDescent="0.2">
      <c r="A165" t="str">
        <f>'dataset-unl2018'!N165</f>
        <v>Q1</v>
      </c>
    </row>
    <row r="166" spans="1:1" x14ac:dyDescent="0.2">
      <c r="A166" t="str">
        <f>'dataset-unl2018'!N166</f>
        <v>Q1</v>
      </c>
    </row>
    <row r="167" spans="1:1" x14ac:dyDescent="0.2">
      <c r="A167" t="str">
        <f>'dataset-unl2018'!N167</f>
        <v>NA</v>
      </c>
    </row>
    <row r="168" spans="1:1" x14ac:dyDescent="0.2">
      <c r="A168" t="str">
        <f>'dataset-unl2018'!N168</f>
        <v>Q4</v>
      </c>
    </row>
    <row r="169" spans="1:1" x14ac:dyDescent="0.2">
      <c r="A169" t="str">
        <f>'dataset-unl2018'!N169</f>
        <v>Q3</v>
      </c>
    </row>
    <row r="170" spans="1:1" x14ac:dyDescent="0.2">
      <c r="A170" t="str">
        <f>'dataset-unl2018'!N170</f>
        <v>Q2</v>
      </c>
    </row>
    <row r="171" spans="1:1" x14ac:dyDescent="0.2">
      <c r="A171" t="str">
        <f>'dataset-unl2018'!N171</f>
        <v>Q3</v>
      </c>
    </row>
    <row r="172" spans="1:1" x14ac:dyDescent="0.2">
      <c r="A172" t="str">
        <f>'dataset-unl2018'!N172</f>
        <v>NA</v>
      </c>
    </row>
    <row r="173" spans="1:1" x14ac:dyDescent="0.2">
      <c r="A173" t="str">
        <f>'dataset-unl2018'!N173</f>
        <v>Q1</v>
      </c>
    </row>
    <row r="174" spans="1:1" x14ac:dyDescent="0.2">
      <c r="A174" t="str">
        <f>'dataset-unl2018'!N174</f>
        <v>Q1</v>
      </c>
    </row>
    <row r="175" spans="1:1" x14ac:dyDescent="0.2">
      <c r="A175" t="str">
        <f>'dataset-unl2018'!N175</f>
        <v>Q1</v>
      </c>
    </row>
    <row r="176" spans="1:1" x14ac:dyDescent="0.2">
      <c r="A176" t="str">
        <f>'dataset-unl2018'!N176</f>
        <v>Q1</v>
      </c>
    </row>
    <row r="177" spans="1:1" x14ac:dyDescent="0.2">
      <c r="A177" t="str">
        <f>'dataset-unl2018'!N177</f>
        <v>Q1</v>
      </c>
    </row>
    <row r="178" spans="1:1" x14ac:dyDescent="0.2">
      <c r="A178" t="str">
        <f>'dataset-unl2018'!N178</f>
        <v>Q2</v>
      </c>
    </row>
    <row r="179" spans="1:1" x14ac:dyDescent="0.2">
      <c r="A179" t="str">
        <f>'dataset-unl2018'!N179</f>
        <v>Q4</v>
      </c>
    </row>
    <row r="180" spans="1:1" x14ac:dyDescent="0.2">
      <c r="A180" t="str">
        <f>'dataset-unl2018'!N180</f>
        <v>Q2</v>
      </c>
    </row>
    <row r="181" spans="1:1" x14ac:dyDescent="0.2">
      <c r="A181" t="str">
        <f>'dataset-unl2018'!N181</f>
        <v>Q1</v>
      </c>
    </row>
    <row r="182" spans="1:1" x14ac:dyDescent="0.2">
      <c r="A182" t="str">
        <f>'dataset-unl2018'!N182</f>
        <v>Q2</v>
      </c>
    </row>
    <row r="183" spans="1:1" x14ac:dyDescent="0.2">
      <c r="A183" t="str">
        <f>'dataset-unl2018'!N183</f>
        <v>NA</v>
      </c>
    </row>
    <row r="184" spans="1:1" x14ac:dyDescent="0.2">
      <c r="A184" t="str">
        <f>'dataset-unl2018'!N184</f>
        <v>Q1</v>
      </c>
    </row>
    <row r="185" spans="1:1" x14ac:dyDescent="0.2">
      <c r="A185" t="str">
        <f>'dataset-unl2018'!N185</f>
        <v>Q1</v>
      </c>
    </row>
    <row r="186" spans="1:1" x14ac:dyDescent="0.2">
      <c r="A186" t="str">
        <f>'dataset-unl2018'!N186</f>
        <v>Q2</v>
      </c>
    </row>
    <row r="187" spans="1:1" x14ac:dyDescent="0.2">
      <c r="A187" t="str">
        <f>'dataset-unl2018'!N187</f>
        <v>Q1</v>
      </c>
    </row>
    <row r="188" spans="1:1" x14ac:dyDescent="0.2">
      <c r="A188" t="str">
        <f>'dataset-unl2018'!N188</f>
        <v>Q1</v>
      </c>
    </row>
    <row r="189" spans="1:1" x14ac:dyDescent="0.2">
      <c r="A189" t="str">
        <f>'dataset-unl2018'!N189</f>
        <v>Q3</v>
      </c>
    </row>
    <row r="190" spans="1:1" x14ac:dyDescent="0.2">
      <c r="A190" t="str">
        <f>'dataset-unl2018'!N190</f>
        <v>Q1</v>
      </c>
    </row>
    <row r="191" spans="1:1" x14ac:dyDescent="0.2">
      <c r="A191" t="str">
        <f>'dataset-unl2018'!N191</f>
        <v>Q1</v>
      </c>
    </row>
    <row r="192" spans="1:1" x14ac:dyDescent="0.2">
      <c r="A192" t="str">
        <f>'dataset-unl2018'!N192</f>
        <v>Q4</v>
      </c>
    </row>
    <row r="193" spans="1:1" x14ac:dyDescent="0.2">
      <c r="A193" t="str">
        <f>'dataset-unl2018'!N193</f>
        <v>Q1</v>
      </c>
    </row>
    <row r="194" spans="1:1" x14ac:dyDescent="0.2">
      <c r="A194" t="str">
        <f>'dataset-unl2018'!N194</f>
        <v>Q1</v>
      </c>
    </row>
    <row r="195" spans="1:1" x14ac:dyDescent="0.2">
      <c r="A195" t="str">
        <f>'dataset-unl2018'!N195</f>
        <v>Q3</v>
      </c>
    </row>
    <row r="196" spans="1:1" x14ac:dyDescent="0.2">
      <c r="A196" t="str">
        <f>'dataset-unl2018'!N196</f>
        <v>NA</v>
      </c>
    </row>
    <row r="197" spans="1:1" x14ac:dyDescent="0.2">
      <c r="A197" t="str">
        <f>'dataset-unl2018'!N197</f>
        <v>Q4</v>
      </c>
    </row>
    <row r="198" spans="1:1" x14ac:dyDescent="0.2">
      <c r="A198" t="str">
        <f>'dataset-unl2018'!N198</f>
        <v>Q2</v>
      </c>
    </row>
    <row r="199" spans="1:1" x14ac:dyDescent="0.2">
      <c r="A199" t="str">
        <f>'dataset-unl2018'!N199</f>
        <v>Q3</v>
      </c>
    </row>
    <row r="200" spans="1:1" x14ac:dyDescent="0.2">
      <c r="A200" t="str">
        <f>'dataset-unl2018'!N200</f>
        <v>Q3</v>
      </c>
    </row>
    <row r="201" spans="1:1" x14ac:dyDescent="0.2">
      <c r="A201" t="str">
        <f>'dataset-unl2018'!N201</f>
        <v>Q4</v>
      </c>
    </row>
    <row r="202" spans="1:1" x14ac:dyDescent="0.2">
      <c r="A202" t="str">
        <f>'dataset-unl2018'!N202</f>
        <v>Q2</v>
      </c>
    </row>
    <row r="203" spans="1:1" x14ac:dyDescent="0.2">
      <c r="A203" t="str">
        <f>'dataset-unl2018'!N203</f>
        <v>Q1</v>
      </c>
    </row>
    <row r="204" spans="1:1" x14ac:dyDescent="0.2">
      <c r="A204" t="str">
        <f>'dataset-unl2018'!N204</f>
        <v>NA</v>
      </c>
    </row>
    <row r="205" spans="1:1" x14ac:dyDescent="0.2">
      <c r="A205" t="str">
        <f>'dataset-unl2018'!N205</f>
        <v>NA</v>
      </c>
    </row>
    <row r="206" spans="1:1" x14ac:dyDescent="0.2">
      <c r="A206" t="str">
        <f>'dataset-unl2018'!N206</f>
        <v>Q4</v>
      </c>
    </row>
    <row r="207" spans="1:1" x14ac:dyDescent="0.2">
      <c r="A207" t="str">
        <f>'dataset-unl2018'!N207</f>
        <v>Q1</v>
      </c>
    </row>
    <row r="208" spans="1:1" x14ac:dyDescent="0.2">
      <c r="A208" t="str">
        <f>'dataset-unl2018'!N208</f>
        <v>Q1</v>
      </c>
    </row>
    <row r="209" spans="1:1" x14ac:dyDescent="0.2">
      <c r="A209" t="str">
        <f>'dataset-unl2018'!N209</f>
        <v>Q2</v>
      </c>
    </row>
    <row r="210" spans="1:1" x14ac:dyDescent="0.2">
      <c r="A210" t="str">
        <f>'dataset-unl2018'!N210</f>
        <v>Q3</v>
      </c>
    </row>
    <row r="211" spans="1:1" x14ac:dyDescent="0.2">
      <c r="A211" t="str">
        <f>'dataset-unl2018'!N211</f>
        <v>Q3</v>
      </c>
    </row>
    <row r="212" spans="1:1" x14ac:dyDescent="0.2">
      <c r="A212" t="str">
        <f>'dataset-unl2018'!N212</f>
        <v>Q1</v>
      </c>
    </row>
    <row r="213" spans="1:1" x14ac:dyDescent="0.2">
      <c r="A213" t="str">
        <f>'dataset-unl2018'!N213</f>
        <v>Q3</v>
      </c>
    </row>
    <row r="214" spans="1:1" x14ac:dyDescent="0.2">
      <c r="A214" t="str">
        <f>'dataset-unl2018'!N214</f>
        <v>Q1</v>
      </c>
    </row>
    <row r="215" spans="1:1" x14ac:dyDescent="0.2">
      <c r="A215" t="str">
        <f>'dataset-unl2018'!N215</f>
        <v>Q1</v>
      </c>
    </row>
    <row r="216" spans="1:1" x14ac:dyDescent="0.2">
      <c r="A216" t="str">
        <f>'dataset-unl2018'!N216</f>
        <v>Q1</v>
      </c>
    </row>
    <row r="217" spans="1:1" x14ac:dyDescent="0.2">
      <c r="A217" t="str">
        <f>'dataset-unl2018'!N217</f>
        <v>Q1</v>
      </c>
    </row>
    <row r="218" spans="1:1" x14ac:dyDescent="0.2">
      <c r="A218" t="str">
        <f>'dataset-unl2018'!N218</f>
        <v>Q1</v>
      </c>
    </row>
    <row r="219" spans="1:1" x14ac:dyDescent="0.2">
      <c r="A219" t="str">
        <f>'dataset-unl2018'!N219</f>
        <v>Q1</v>
      </c>
    </row>
    <row r="220" spans="1:1" x14ac:dyDescent="0.2">
      <c r="A220" t="str">
        <f>'dataset-unl2018'!N220</f>
        <v>Q1</v>
      </c>
    </row>
    <row r="221" spans="1:1" x14ac:dyDescent="0.2">
      <c r="A221" t="str">
        <f>'dataset-unl2018'!N221</f>
        <v>Q1</v>
      </c>
    </row>
    <row r="222" spans="1:1" x14ac:dyDescent="0.2">
      <c r="A222" t="str">
        <f>'dataset-unl2018'!N222</f>
        <v>Q2</v>
      </c>
    </row>
    <row r="223" spans="1:1" x14ac:dyDescent="0.2">
      <c r="A223" t="str">
        <f>'dataset-unl2018'!N223</f>
        <v>Q1</v>
      </c>
    </row>
    <row r="224" spans="1:1" x14ac:dyDescent="0.2">
      <c r="A224" t="str">
        <f>'dataset-unl2018'!N224</f>
        <v>Q3</v>
      </c>
    </row>
    <row r="225" spans="1:1" x14ac:dyDescent="0.2">
      <c r="A225" t="str">
        <f>'dataset-unl2018'!N225</f>
        <v>NA</v>
      </c>
    </row>
    <row r="226" spans="1:1" x14ac:dyDescent="0.2">
      <c r="A226" t="str">
        <f>'dataset-unl2018'!N226</f>
        <v>Q2</v>
      </c>
    </row>
    <row r="227" spans="1:1" x14ac:dyDescent="0.2">
      <c r="A227" t="str">
        <f>'dataset-unl2018'!N227</f>
        <v>Q1</v>
      </c>
    </row>
    <row r="228" spans="1:1" x14ac:dyDescent="0.2">
      <c r="A228" t="str">
        <f>'dataset-unl2018'!N228</f>
        <v>Q2</v>
      </c>
    </row>
    <row r="229" spans="1:1" x14ac:dyDescent="0.2">
      <c r="A229" t="str">
        <f>'dataset-unl2018'!N229</f>
        <v>Q4</v>
      </c>
    </row>
    <row r="230" spans="1:1" x14ac:dyDescent="0.2">
      <c r="A230" t="str">
        <f>'dataset-unl2018'!N230</f>
        <v>Q1</v>
      </c>
    </row>
    <row r="231" spans="1:1" x14ac:dyDescent="0.2">
      <c r="A231" t="str">
        <f>'dataset-unl2018'!N231</f>
        <v>Q1</v>
      </c>
    </row>
    <row r="232" spans="1:1" x14ac:dyDescent="0.2">
      <c r="A232" t="str">
        <f>'dataset-unl2018'!N232</f>
        <v>Q1</v>
      </c>
    </row>
    <row r="233" spans="1:1" x14ac:dyDescent="0.2">
      <c r="A233" t="str">
        <f>'dataset-unl2018'!N233</f>
        <v>Q1</v>
      </c>
    </row>
    <row r="234" spans="1:1" x14ac:dyDescent="0.2">
      <c r="A234" t="str">
        <f>'dataset-unl2018'!N234</f>
        <v>Q1</v>
      </c>
    </row>
    <row r="235" spans="1:1" x14ac:dyDescent="0.2">
      <c r="A235" t="str">
        <f>'dataset-unl2018'!N235</f>
        <v>Q2</v>
      </c>
    </row>
    <row r="236" spans="1:1" x14ac:dyDescent="0.2">
      <c r="A236" t="str">
        <f>'dataset-unl2018'!N236</f>
        <v>Q2</v>
      </c>
    </row>
    <row r="237" spans="1:1" x14ac:dyDescent="0.2">
      <c r="A237" t="str">
        <f>'dataset-unl2018'!N237</f>
        <v>NA</v>
      </c>
    </row>
    <row r="238" spans="1:1" x14ac:dyDescent="0.2">
      <c r="A238" t="str">
        <f>'dataset-unl2018'!N238</f>
        <v>Q2</v>
      </c>
    </row>
    <row r="239" spans="1:1" x14ac:dyDescent="0.2">
      <c r="A239" t="str">
        <f>'dataset-unl2018'!N239</f>
        <v>Q1</v>
      </c>
    </row>
    <row r="240" spans="1:1" x14ac:dyDescent="0.2">
      <c r="A240" t="str">
        <f>'dataset-unl2018'!N240</f>
        <v>Q1</v>
      </c>
    </row>
    <row r="241" spans="1:1" x14ac:dyDescent="0.2">
      <c r="A241" t="str">
        <f>'dataset-unl2018'!N241</f>
        <v>NA</v>
      </c>
    </row>
    <row r="242" spans="1:1" x14ac:dyDescent="0.2">
      <c r="A242" t="str">
        <f>'dataset-unl2018'!N242</f>
        <v>NA</v>
      </c>
    </row>
    <row r="243" spans="1:1" x14ac:dyDescent="0.2">
      <c r="A243" t="str">
        <f>'dataset-unl2018'!N243</f>
        <v>Q1</v>
      </c>
    </row>
    <row r="244" spans="1:1" x14ac:dyDescent="0.2">
      <c r="A244" t="str">
        <f>'dataset-unl2018'!N244</f>
        <v>Q3</v>
      </c>
    </row>
    <row r="245" spans="1:1" x14ac:dyDescent="0.2">
      <c r="A245" t="str">
        <f>'dataset-unl2018'!N245</f>
        <v>Q1</v>
      </c>
    </row>
    <row r="246" spans="1:1" x14ac:dyDescent="0.2">
      <c r="A246" t="str">
        <f>'dataset-unl2018'!N246</f>
        <v>Q4</v>
      </c>
    </row>
    <row r="247" spans="1:1" x14ac:dyDescent="0.2">
      <c r="A247" t="str">
        <f>'dataset-unl2018'!N247</f>
        <v>Q4</v>
      </c>
    </row>
    <row r="248" spans="1:1" x14ac:dyDescent="0.2">
      <c r="A248" t="str">
        <f>'dataset-unl2018'!N248</f>
        <v>Q4</v>
      </c>
    </row>
    <row r="249" spans="1:1" x14ac:dyDescent="0.2">
      <c r="A249" t="str">
        <f>'dataset-unl2018'!N249</f>
        <v>Q4</v>
      </c>
    </row>
    <row r="250" spans="1:1" x14ac:dyDescent="0.2">
      <c r="A250" t="str">
        <f>'dataset-unl2018'!N250</f>
        <v>Q1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0"/>
  <sheetViews>
    <sheetView workbookViewId="0">
      <selection activeCell="E20" sqref="E20"/>
    </sheetView>
  </sheetViews>
  <sheetFormatPr baseColWidth="10" defaultRowHeight="16" x14ac:dyDescent="0.2"/>
  <cols>
    <col min="3" max="3" width="15.6640625" bestFit="1" customWidth="1"/>
  </cols>
  <sheetData>
    <row r="1" spans="1:5" x14ac:dyDescent="0.2">
      <c r="A1" t="str">
        <f>'dataset-unl2018'!L1</f>
        <v>Document Type</v>
      </c>
    </row>
    <row r="2" spans="1:5" x14ac:dyDescent="0.2">
      <c r="A2" t="str">
        <f>'dataset-unl2018'!L2</f>
        <v>Article</v>
      </c>
    </row>
    <row r="3" spans="1:5" x14ac:dyDescent="0.2">
      <c r="A3" t="str">
        <f>'dataset-unl2018'!L3</f>
        <v>Article</v>
      </c>
      <c r="C3" s="2" t="s">
        <v>11</v>
      </c>
      <c r="D3" s="2" t="s">
        <v>910</v>
      </c>
      <c r="E3" s="2" t="s">
        <v>1105</v>
      </c>
    </row>
    <row r="4" spans="1:5" x14ac:dyDescent="0.2">
      <c r="A4" t="str">
        <f>'dataset-unl2018'!L4</f>
        <v>Article</v>
      </c>
      <c r="C4" s="2" t="s">
        <v>18</v>
      </c>
      <c r="D4" s="2">
        <f>COUNTIF(A2:A250,"Article")</f>
        <v>176</v>
      </c>
      <c r="E4" s="7">
        <f>(D4*100)/D13</f>
        <v>70.682730923694777</v>
      </c>
    </row>
    <row r="5" spans="1:5" x14ac:dyDescent="0.2">
      <c r="A5" t="str">
        <f>'dataset-unl2018'!L5</f>
        <v>Article</v>
      </c>
      <c r="C5" s="2" t="s">
        <v>31</v>
      </c>
      <c r="D5" s="2">
        <f>COUNTIF(A2:A250,"Article in Press")</f>
        <v>5</v>
      </c>
      <c r="E5" s="7">
        <f>(D5*100)/D13</f>
        <v>2.0080321285140563</v>
      </c>
    </row>
    <row r="6" spans="1:5" x14ac:dyDescent="0.2">
      <c r="A6" t="str">
        <f>'dataset-unl2018'!L6</f>
        <v>Article</v>
      </c>
      <c r="C6" s="2" t="s">
        <v>61</v>
      </c>
      <c r="D6" s="2">
        <f>COUNTIF(A2:A250,"Conference Paper")</f>
        <v>49</v>
      </c>
      <c r="E6" s="7">
        <f>(D6*100)/D13</f>
        <v>19.678714859437751</v>
      </c>
    </row>
    <row r="7" spans="1:5" x14ac:dyDescent="0.2">
      <c r="A7" t="str">
        <f>'dataset-unl2018'!L7</f>
        <v>Article</v>
      </c>
      <c r="C7" s="2" t="s">
        <v>69</v>
      </c>
      <c r="D7" s="2">
        <f>COUNTIF(A2:A250,"Short Survey")</f>
        <v>1</v>
      </c>
      <c r="E7" s="7">
        <f>(D7*100)/D13</f>
        <v>0.40160642570281124</v>
      </c>
    </row>
    <row r="8" spans="1:5" x14ac:dyDescent="0.2">
      <c r="A8" t="str">
        <f>'dataset-unl2018'!L8</f>
        <v>Article</v>
      </c>
      <c r="C8" s="2" t="s">
        <v>147</v>
      </c>
      <c r="D8" s="2">
        <f>COUNTIF(A2:A250,"Review")</f>
        <v>11</v>
      </c>
      <c r="E8" s="7">
        <f>(D8*100)/D13</f>
        <v>4.4176706827309236</v>
      </c>
    </row>
    <row r="9" spans="1:5" x14ac:dyDescent="0.2">
      <c r="A9" t="str">
        <f>'dataset-unl2018'!L9</f>
        <v>Article</v>
      </c>
      <c r="C9" s="2" t="s">
        <v>539</v>
      </c>
      <c r="D9" s="2">
        <f>COUNTIF(A2:A250,"Editorial")</f>
        <v>1</v>
      </c>
      <c r="E9" s="7">
        <f>(D9*100)/D13</f>
        <v>0.40160642570281124</v>
      </c>
    </row>
    <row r="10" spans="1:5" x14ac:dyDescent="0.2">
      <c r="A10" t="str">
        <f>'dataset-unl2018'!L10</f>
        <v>Article</v>
      </c>
      <c r="C10" s="2" t="s">
        <v>257</v>
      </c>
      <c r="D10" s="2">
        <f>COUNTIF(A2:A250,"Book Chapter")</f>
        <v>5</v>
      </c>
      <c r="E10" s="7">
        <f>(D10*100)/D13</f>
        <v>2.0080321285140563</v>
      </c>
    </row>
    <row r="11" spans="1:5" x14ac:dyDescent="0.2">
      <c r="A11" t="str">
        <f>'dataset-unl2018'!L11</f>
        <v>Article</v>
      </c>
      <c r="C11" s="2" t="s">
        <v>935</v>
      </c>
      <c r="D11" s="2">
        <f>COUNTIF(A2:A250,"Note")</f>
        <v>1</v>
      </c>
      <c r="E11" s="7">
        <f>(D11*100)/D13</f>
        <v>0.40160642570281124</v>
      </c>
    </row>
    <row r="12" spans="1:5" x14ac:dyDescent="0.2">
      <c r="A12" t="str">
        <f>'dataset-unl2018'!L12</f>
        <v>Article</v>
      </c>
      <c r="C12" s="2"/>
      <c r="D12" s="2"/>
      <c r="E12" s="2"/>
    </row>
    <row r="13" spans="1:5" x14ac:dyDescent="0.2">
      <c r="A13" t="str">
        <f>'dataset-unl2018'!L13</f>
        <v>Article</v>
      </c>
      <c r="C13" s="2" t="s">
        <v>911</v>
      </c>
      <c r="D13" s="2">
        <f>SUM(D4:D11)</f>
        <v>249</v>
      </c>
      <c r="E13" s="2"/>
    </row>
    <row r="14" spans="1:5" x14ac:dyDescent="0.2">
      <c r="A14" t="str">
        <f>'dataset-unl2018'!L14</f>
        <v>Conference Paper</v>
      </c>
    </row>
    <row r="15" spans="1:5" x14ac:dyDescent="0.2">
      <c r="A15" t="str">
        <f>'dataset-unl2018'!L15</f>
        <v>Conference Paper</v>
      </c>
    </row>
    <row r="16" spans="1:5" x14ac:dyDescent="0.2">
      <c r="A16" t="str">
        <f>'dataset-unl2018'!L16</f>
        <v>Conference Paper</v>
      </c>
    </row>
    <row r="17" spans="1:1" x14ac:dyDescent="0.2">
      <c r="A17" t="str">
        <f>'dataset-unl2018'!L17</f>
        <v>Conference Paper</v>
      </c>
    </row>
    <row r="18" spans="1:1" x14ac:dyDescent="0.2">
      <c r="A18" t="str">
        <f>'dataset-unl2018'!L18</f>
        <v>Conference Paper</v>
      </c>
    </row>
    <row r="19" spans="1:1" x14ac:dyDescent="0.2">
      <c r="A19" t="str">
        <f>'dataset-unl2018'!L19</f>
        <v>Article</v>
      </c>
    </row>
    <row r="20" spans="1:1" x14ac:dyDescent="0.2">
      <c r="A20" t="str">
        <f>'dataset-unl2018'!L20</f>
        <v>Article</v>
      </c>
    </row>
    <row r="21" spans="1:1" x14ac:dyDescent="0.2">
      <c r="A21" t="str">
        <f>'dataset-unl2018'!L21</f>
        <v>Article</v>
      </c>
    </row>
    <row r="22" spans="1:1" x14ac:dyDescent="0.2">
      <c r="A22" t="str">
        <f>'dataset-unl2018'!L22</f>
        <v>Article</v>
      </c>
    </row>
    <row r="23" spans="1:1" x14ac:dyDescent="0.2">
      <c r="A23" t="str">
        <f>'dataset-unl2018'!L23</f>
        <v>Article</v>
      </c>
    </row>
    <row r="24" spans="1:1" x14ac:dyDescent="0.2">
      <c r="A24" t="str">
        <f>'dataset-unl2018'!L24</f>
        <v>Article</v>
      </c>
    </row>
    <row r="25" spans="1:1" x14ac:dyDescent="0.2">
      <c r="A25" t="str">
        <f>'dataset-unl2018'!L25</f>
        <v>Article</v>
      </c>
    </row>
    <row r="26" spans="1:1" x14ac:dyDescent="0.2">
      <c r="A26" t="str">
        <f>'dataset-unl2018'!L26</f>
        <v>Article</v>
      </c>
    </row>
    <row r="27" spans="1:1" x14ac:dyDescent="0.2">
      <c r="A27" t="str">
        <f>'dataset-unl2018'!L27</f>
        <v>Conference Paper</v>
      </c>
    </row>
    <row r="28" spans="1:1" x14ac:dyDescent="0.2">
      <c r="A28" t="str">
        <f>'dataset-unl2018'!L28</f>
        <v>Review</v>
      </c>
    </row>
    <row r="29" spans="1:1" x14ac:dyDescent="0.2">
      <c r="A29" t="str">
        <f>'dataset-unl2018'!L29</f>
        <v>Article</v>
      </c>
    </row>
    <row r="30" spans="1:1" x14ac:dyDescent="0.2">
      <c r="A30" t="str">
        <f>'dataset-unl2018'!L30</f>
        <v>Article</v>
      </c>
    </row>
    <row r="31" spans="1:1" x14ac:dyDescent="0.2">
      <c r="A31" t="str">
        <f>'dataset-unl2018'!L31</f>
        <v>Review</v>
      </c>
    </row>
    <row r="32" spans="1:1" x14ac:dyDescent="0.2">
      <c r="A32" t="str">
        <f>'dataset-unl2018'!L32</f>
        <v>Article</v>
      </c>
    </row>
    <row r="33" spans="1:1" x14ac:dyDescent="0.2">
      <c r="A33" t="str">
        <f>'dataset-unl2018'!L33</f>
        <v>Conference Paper</v>
      </c>
    </row>
    <row r="34" spans="1:1" x14ac:dyDescent="0.2">
      <c r="A34" t="str">
        <f>'dataset-unl2018'!L34</f>
        <v>Article</v>
      </c>
    </row>
    <row r="35" spans="1:1" x14ac:dyDescent="0.2">
      <c r="A35" t="str">
        <f>'dataset-unl2018'!L35</f>
        <v>Article</v>
      </c>
    </row>
    <row r="36" spans="1:1" x14ac:dyDescent="0.2">
      <c r="A36" t="str">
        <f>'dataset-unl2018'!L36</f>
        <v>Conference Paper</v>
      </c>
    </row>
    <row r="37" spans="1:1" x14ac:dyDescent="0.2">
      <c r="A37" t="str">
        <f>'dataset-unl2018'!L37</f>
        <v>Conference Paper</v>
      </c>
    </row>
    <row r="38" spans="1:1" x14ac:dyDescent="0.2">
      <c r="A38" t="str">
        <f>'dataset-unl2018'!L38</f>
        <v>Article</v>
      </c>
    </row>
    <row r="39" spans="1:1" x14ac:dyDescent="0.2">
      <c r="A39" t="str">
        <f>'dataset-unl2018'!L39</f>
        <v>Article</v>
      </c>
    </row>
    <row r="40" spans="1:1" x14ac:dyDescent="0.2">
      <c r="A40" t="str">
        <f>'dataset-unl2018'!L40</f>
        <v>Article</v>
      </c>
    </row>
    <row r="41" spans="1:1" x14ac:dyDescent="0.2">
      <c r="A41" t="str">
        <f>'dataset-unl2018'!L41</f>
        <v>Article</v>
      </c>
    </row>
    <row r="42" spans="1:1" x14ac:dyDescent="0.2">
      <c r="A42" t="str">
        <f>'dataset-unl2018'!L42</f>
        <v>Article</v>
      </c>
    </row>
    <row r="43" spans="1:1" x14ac:dyDescent="0.2">
      <c r="A43" t="str">
        <f>'dataset-unl2018'!L43</f>
        <v>Article in Press</v>
      </c>
    </row>
    <row r="44" spans="1:1" x14ac:dyDescent="0.2">
      <c r="A44" t="str">
        <f>'dataset-unl2018'!L44</f>
        <v>Article</v>
      </c>
    </row>
    <row r="45" spans="1:1" x14ac:dyDescent="0.2">
      <c r="A45" t="str">
        <f>'dataset-unl2018'!L45</f>
        <v>Conference Paper</v>
      </c>
    </row>
    <row r="46" spans="1:1" x14ac:dyDescent="0.2">
      <c r="A46" t="str">
        <f>'dataset-unl2018'!L46</f>
        <v>Conference Paper</v>
      </c>
    </row>
    <row r="47" spans="1:1" x14ac:dyDescent="0.2">
      <c r="A47" t="str">
        <f>'dataset-unl2018'!L47</f>
        <v>Conference Paper</v>
      </c>
    </row>
    <row r="48" spans="1:1" x14ac:dyDescent="0.2">
      <c r="A48" t="str">
        <f>'dataset-unl2018'!L48</f>
        <v>Conference Paper</v>
      </c>
    </row>
    <row r="49" spans="1:1" x14ac:dyDescent="0.2">
      <c r="A49" t="str">
        <f>'dataset-unl2018'!L49</f>
        <v>Conference Paper</v>
      </c>
    </row>
    <row r="50" spans="1:1" x14ac:dyDescent="0.2">
      <c r="A50" t="str">
        <f>'dataset-unl2018'!L50</f>
        <v>Article</v>
      </c>
    </row>
    <row r="51" spans="1:1" x14ac:dyDescent="0.2">
      <c r="A51" t="str">
        <f>'dataset-unl2018'!L51</f>
        <v>Article</v>
      </c>
    </row>
    <row r="52" spans="1:1" x14ac:dyDescent="0.2">
      <c r="A52" t="str">
        <f>'dataset-unl2018'!L52</f>
        <v>Review</v>
      </c>
    </row>
    <row r="53" spans="1:1" x14ac:dyDescent="0.2">
      <c r="A53" t="str">
        <f>'dataset-unl2018'!L53</f>
        <v>Article</v>
      </c>
    </row>
    <row r="54" spans="1:1" x14ac:dyDescent="0.2">
      <c r="A54" t="str">
        <f>'dataset-unl2018'!L54</f>
        <v>Review</v>
      </c>
    </row>
    <row r="55" spans="1:1" x14ac:dyDescent="0.2">
      <c r="A55" t="str">
        <f>'dataset-unl2018'!L55</f>
        <v>Article</v>
      </c>
    </row>
    <row r="56" spans="1:1" x14ac:dyDescent="0.2">
      <c r="A56" t="str">
        <f>'dataset-unl2018'!L56</f>
        <v>Article</v>
      </c>
    </row>
    <row r="57" spans="1:1" x14ac:dyDescent="0.2">
      <c r="A57" t="str">
        <f>'dataset-unl2018'!L57</f>
        <v>Article</v>
      </c>
    </row>
    <row r="58" spans="1:1" x14ac:dyDescent="0.2">
      <c r="A58" t="str">
        <f>'dataset-unl2018'!L58</f>
        <v>Article in Press</v>
      </c>
    </row>
    <row r="59" spans="1:1" x14ac:dyDescent="0.2">
      <c r="A59" t="str">
        <f>'dataset-unl2018'!L59</f>
        <v>Conference Paper</v>
      </c>
    </row>
    <row r="60" spans="1:1" x14ac:dyDescent="0.2">
      <c r="A60" t="str">
        <f>'dataset-unl2018'!L60</f>
        <v>Article</v>
      </c>
    </row>
    <row r="61" spans="1:1" x14ac:dyDescent="0.2">
      <c r="A61" t="str">
        <f>'dataset-unl2018'!L61</f>
        <v>Article</v>
      </c>
    </row>
    <row r="62" spans="1:1" x14ac:dyDescent="0.2">
      <c r="A62" t="str">
        <f>'dataset-unl2018'!L62</f>
        <v>Article</v>
      </c>
    </row>
    <row r="63" spans="1:1" x14ac:dyDescent="0.2">
      <c r="A63" t="str">
        <f>'dataset-unl2018'!L63</f>
        <v>Article</v>
      </c>
    </row>
    <row r="64" spans="1:1" x14ac:dyDescent="0.2">
      <c r="A64" t="str">
        <f>'dataset-unl2018'!L64</f>
        <v>Article</v>
      </c>
    </row>
    <row r="65" spans="1:1" x14ac:dyDescent="0.2">
      <c r="A65" t="str">
        <f>'dataset-unl2018'!L65</f>
        <v>Review</v>
      </c>
    </row>
    <row r="66" spans="1:1" x14ac:dyDescent="0.2">
      <c r="A66" t="str">
        <f>'dataset-unl2018'!L66</f>
        <v>Article</v>
      </c>
    </row>
    <row r="67" spans="1:1" x14ac:dyDescent="0.2">
      <c r="A67" t="str">
        <f>'dataset-unl2018'!L67</f>
        <v>Conference Paper</v>
      </c>
    </row>
    <row r="68" spans="1:1" x14ac:dyDescent="0.2">
      <c r="A68" t="str">
        <f>'dataset-unl2018'!L68</f>
        <v>Conference Paper</v>
      </c>
    </row>
    <row r="69" spans="1:1" x14ac:dyDescent="0.2">
      <c r="A69" t="str">
        <f>'dataset-unl2018'!L69</f>
        <v>Conference Paper</v>
      </c>
    </row>
    <row r="70" spans="1:1" x14ac:dyDescent="0.2">
      <c r="A70" t="str">
        <f>'dataset-unl2018'!L70</f>
        <v>Conference Paper</v>
      </c>
    </row>
    <row r="71" spans="1:1" x14ac:dyDescent="0.2">
      <c r="A71" t="str">
        <f>'dataset-unl2018'!L71</f>
        <v>Conference Paper</v>
      </c>
    </row>
    <row r="72" spans="1:1" x14ac:dyDescent="0.2">
      <c r="A72" t="str">
        <f>'dataset-unl2018'!L72</f>
        <v>Conference Paper</v>
      </c>
    </row>
    <row r="73" spans="1:1" x14ac:dyDescent="0.2">
      <c r="A73" t="str">
        <f>'dataset-unl2018'!L73</f>
        <v>Conference Paper</v>
      </c>
    </row>
    <row r="74" spans="1:1" x14ac:dyDescent="0.2">
      <c r="A74" t="str">
        <f>'dataset-unl2018'!L74</f>
        <v>Conference Paper</v>
      </c>
    </row>
    <row r="75" spans="1:1" x14ac:dyDescent="0.2">
      <c r="A75" t="str">
        <f>'dataset-unl2018'!L75</f>
        <v>Conference Paper</v>
      </c>
    </row>
    <row r="76" spans="1:1" x14ac:dyDescent="0.2">
      <c r="A76" t="str">
        <f>'dataset-unl2018'!L76</f>
        <v>Article</v>
      </c>
    </row>
    <row r="77" spans="1:1" x14ac:dyDescent="0.2">
      <c r="A77" t="str">
        <f>'dataset-unl2018'!L77</f>
        <v>Conference Paper</v>
      </c>
    </row>
    <row r="78" spans="1:1" x14ac:dyDescent="0.2">
      <c r="A78" t="str">
        <f>'dataset-unl2018'!L78</f>
        <v>Article</v>
      </c>
    </row>
    <row r="79" spans="1:1" x14ac:dyDescent="0.2">
      <c r="A79" t="str">
        <f>'dataset-unl2018'!L79</f>
        <v>Article</v>
      </c>
    </row>
    <row r="80" spans="1:1" x14ac:dyDescent="0.2">
      <c r="A80" t="str">
        <f>'dataset-unl2018'!L80</f>
        <v>Article in Press</v>
      </c>
    </row>
    <row r="81" spans="1:1" x14ac:dyDescent="0.2">
      <c r="A81" t="str">
        <f>'dataset-unl2018'!L81</f>
        <v>Article</v>
      </c>
    </row>
    <row r="82" spans="1:1" x14ac:dyDescent="0.2">
      <c r="A82" t="str">
        <f>'dataset-unl2018'!L82</f>
        <v>Article in Press</v>
      </c>
    </row>
    <row r="83" spans="1:1" x14ac:dyDescent="0.2">
      <c r="A83" t="str">
        <f>'dataset-unl2018'!L83</f>
        <v>Article</v>
      </c>
    </row>
    <row r="84" spans="1:1" x14ac:dyDescent="0.2">
      <c r="A84" t="str">
        <f>'dataset-unl2018'!L84</f>
        <v>Article</v>
      </c>
    </row>
    <row r="85" spans="1:1" x14ac:dyDescent="0.2">
      <c r="A85" t="str">
        <f>'dataset-unl2018'!L85</f>
        <v>Article</v>
      </c>
    </row>
    <row r="86" spans="1:1" x14ac:dyDescent="0.2">
      <c r="A86" t="str">
        <f>'dataset-unl2018'!L86</f>
        <v>Article</v>
      </c>
    </row>
    <row r="87" spans="1:1" x14ac:dyDescent="0.2">
      <c r="A87" t="str">
        <f>'dataset-unl2018'!L87</f>
        <v>Article</v>
      </c>
    </row>
    <row r="88" spans="1:1" x14ac:dyDescent="0.2">
      <c r="A88" t="str">
        <f>'dataset-unl2018'!L88</f>
        <v>Article</v>
      </c>
    </row>
    <row r="89" spans="1:1" x14ac:dyDescent="0.2">
      <c r="A89" t="str">
        <f>'dataset-unl2018'!L89</f>
        <v>Article</v>
      </c>
    </row>
    <row r="90" spans="1:1" x14ac:dyDescent="0.2">
      <c r="A90" t="str">
        <f>'dataset-unl2018'!L90</f>
        <v>Article in Press</v>
      </c>
    </row>
    <row r="91" spans="1:1" x14ac:dyDescent="0.2">
      <c r="A91" t="str">
        <f>'dataset-unl2018'!L91</f>
        <v>Article</v>
      </c>
    </row>
    <row r="92" spans="1:1" x14ac:dyDescent="0.2">
      <c r="A92" t="str">
        <f>'dataset-unl2018'!L92</f>
        <v>Conference Paper</v>
      </c>
    </row>
    <row r="93" spans="1:1" x14ac:dyDescent="0.2">
      <c r="A93" t="str">
        <f>'dataset-unl2018'!L93</f>
        <v>Conference Paper</v>
      </c>
    </row>
    <row r="94" spans="1:1" x14ac:dyDescent="0.2">
      <c r="A94" t="str">
        <f>'dataset-unl2018'!L94</f>
        <v>Conference Paper</v>
      </c>
    </row>
    <row r="95" spans="1:1" x14ac:dyDescent="0.2">
      <c r="A95" t="str">
        <f>'dataset-unl2018'!L95</f>
        <v>Short Survey</v>
      </c>
    </row>
    <row r="96" spans="1:1" x14ac:dyDescent="0.2">
      <c r="A96" t="str">
        <f>'dataset-unl2018'!L96</f>
        <v>Conference Paper</v>
      </c>
    </row>
    <row r="97" spans="1:1" x14ac:dyDescent="0.2">
      <c r="A97" t="str">
        <f>'dataset-unl2018'!L97</f>
        <v>Conference Paper</v>
      </c>
    </row>
    <row r="98" spans="1:1" x14ac:dyDescent="0.2">
      <c r="A98" t="str">
        <f>'dataset-unl2018'!L98</f>
        <v>Conference Paper</v>
      </c>
    </row>
    <row r="99" spans="1:1" x14ac:dyDescent="0.2">
      <c r="A99" t="str">
        <f>'dataset-unl2018'!L99</f>
        <v>Article</v>
      </c>
    </row>
    <row r="100" spans="1:1" x14ac:dyDescent="0.2">
      <c r="A100" t="str">
        <f>'dataset-unl2018'!L100</f>
        <v>Article</v>
      </c>
    </row>
    <row r="101" spans="1:1" x14ac:dyDescent="0.2">
      <c r="A101" t="str">
        <f>'dataset-unl2018'!L101</f>
        <v>Article</v>
      </c>
    </row>
    <row r="102" spans="1:1" x14ac:dyDescent="0.2">
      <c r="A102" t="str">
        <f>'dataset-unl2018'!L102</f>
        <v>Article</v>
      </c>
    </row>
    <row r="103" spans="1:1" x14ac:dyDescent="0.2">
      <c r="A103" t="str">
        <f>'dataset-unl2018'!L103</f>
        <v>Article</v>
      </c>
    </row>
    <row r="104" spans="1:1" x14ac:dyDescent="0.2">
      <c r="A104" t="str">
        <f>'dataset-unl2018'!L104</f>
        <v>Article</v>
      </c>
    </row>
    <row r="105" spans="1:1" x14ac:dyDescent="0.2">
      <c r="A105" t="str">
        <f>'dataset-unl2018'!L105</f>
        <v>Article</v>
      </c>
    </row>
    <row r="106" spans="1:1" x14ac:dyDescent="0.2">
      <c r="A106" t="str">
        <f>'dataset-unl2018'!L106</f>
        <v>Article</v>
      </c>
    </row>
    <row r="107" spans="1:1" x14ac:dyDescent="0.2">
      <c r="A107" t="str">
        <f>'dataset-unl2018'!L107</f>
        <v>Article</v>
      </c>
    </row>
    <row r="108" spans="1:1" x14ac:dyDescent="0.2">
      <c r="A108" t="str">
        <f>'dataset-unl2018'!L108</f>
        <v>Article</v>
      </c>
    </row>
    <row r="109" spans="1:1" x14ac:dyDescent="0.2">
      <c r="A109" t="str">
        <f>'dataset-unl2018'!L109</f>
        <v>Review</v>
      </c>
    </row>
    <row r="110" spans="1:1" x14ac:dyDescent="0.2">
      <c r="A110" t="str">
        <f>'dataset-unl2018'!L110</f>
        <v>Article</v>
      </c>
    </row>
    <row r="111" spans="1:1" x14ac:dyDescent="0.2">
      <c r="A111" t="str">
        <f>'dataset-unl2018'!L111</f>
        <v>Article</v>
      </c>
    </row>
    <row r="112" spans="1:1" x14ac:dyDescent="0.2">
      <c r="A112" t="str">
        <f>'dataset-unl2018'!L112</f>
        <v>Article</v>
      </c>
    </row>
    <row r="113" spans="1:1" x14ac:dyDescent="0.2">
      <c r="A113" t="str">
        <f>'dataset-unl2018'!L113</f>
        <v>Article</v>
      </c>
    </row>
    <row r="114" spans="1:1" x14ac:dyDescent="0.2">
      <c r="A114" t="str">
        <f>'dataset-unl2018'!L114</f>
        <v>Conference Paper</v>
      </c>
    </row>
    <row r="115" spans="1:1" x14ac:dyDescent="0.2">
      <c r="A115" t="str">
        <f>'dataset-unl2018'!L115</f>
        <v>Article</v>
      </c>
    </row>
    <row r="116" spans="1:1" x14ac:dyDescent="0.2">
      <c r="A116" t="str">
        <f>'dataset-unl2018'!L116</f>
        <v>Article</v>
      </c>
    </row>
    <row r="117" spans="1:1" x14ac:dyDescent="0.2">
      <c r="A117" t="str">
        <f>'dataset-unl2018'!L117</f>
        <v>Article</v>
      </c>
    </row>
    <row r="118" spans="1:1" x14ac:dyDescent="0.2">
      <c r="A118" t="str">
        <f>'dataset-unl2018'!L118</f>
        <v>Conference Paper</v>
      </c>
    </row>
    <row r="119" spans="1:1" x14ac:dyDescent="0.2">
      <c r="A119" t="str">
        <f>'dataset-unl2018'!L119</f>
        <v>Article</v>
      </c>
    </row>
    <row r="120" spans="1:1" x14ac:dyDescent="0.2">
      <c r="A120" t="str">
        <f>'dataset-unl2018'!L120</f>
        <v>Article</v>
      </c>
    </row>
    <row r="121" spans="1:1" x14ac:dyDescent="0.2">
      <c r="A121" t="str">
        <f>'dataset-unl2018'!L121</f>
        <v>Article</v>
      </c>
    </row>
    <row r="122" spans="1:1" x14ac:dyDescent="0.2">
      <c r="A122" t="str">
        <f>'dataset-unl2018'!L122</f>
        <v>Article</v>
      </c>
    </row>
    <row r="123" spans="1:1" x14ac:dyDescent="0.2">
      <c r="A123" t="str">
        <f>'dataset-unl2018'!L123</f>
        <v>Article</v>
      </c>
    </row>
    <row r="124" spans="1:1" x14ac:dyDescent="0.2">
      <c r="A124" t="str">
        <f>'dataset-unl2018'!L124</f>
        <v>Conference Paper</v>
      </c>
    </row>
    <row r="125" spans="1:1" x14ac:dyDescent="0.2">
      <c r="A125" t="str">
        <f>'dataset-unl2018'!L125</f>
        <v>Conference Paper</v>
      </c>
    </row>
    <row r="126" spans="1:1" x14ac:dyDescent="0.2">
      <c r="A126" t="str">
        <f>'dataset-unl2018'!L126</f>
        <v>Article</v>
      </c>
    </row>
    <row r="127" spans="1:1" x14ac:dyDescent="0.2">
      <c r="A127" t="str">
        <f>'dataset-unl2018'!L127</f>
        <v>Article</v>
      </c>
    </row>
    <row r="128" spans="1:1" x14ac:dyDescent="0.2">
      <c r="A128" t="str">
        <f>'dataset-unl2018'!L128</f>
        <v>Book Chapter</v>
      </c>
    </row>
    <row r="129" spans="1:1" x14ac:dyDescent="0.2">
      <c r="A129" t="str">
        <f>'dataset-unl2018'!L129</f>
        <v>Article</v>
      </c>
    </row>
    <row r="130" spans="1:1" x14ac:dyDescent="0.2">
      <c r="A130" t="str">
        <f>'dataset-unl2018'!L130</f>
        <v>Conference Paper</v>
      </c>
    </row>
    <row r="131" spans="1:1" x14ac:dyDescent="0.2">
      <c r="A131" t="str">
        <f>'dataset-unl2018'!L131</f>
        <v>Article</v>
      </c>
    </row>
    <row r="132" spans="1:1" x14ac:dyDescent="0.2">
      <c r="A132" t="str">
        <f>'dataset-unl2018'!L132</f>
        <v>Article</v>
      </c>
    </row>
    <row r="133" spans="1:1" x14ac:dyDescent="0.2">
      <c r="A133" t="str">
        <f>'dataset-unl2018'!L133</f>
        <v>Article</v>
      </c>
    </row>
    <row r="134" spans="1:1" x14ac:dyDescent="0.2">
      <c r="A134" t="str">
        <f>'dataset-unl2018'!L134</f>
        <v>Article</v>
      </c>
    </row>
    <row r="135" spans="1:1" x14ac:dyDescent="0.2">
      <c r="A135" t="str">
        <f>'dataset-unl2018'!L135</f>
        <v>Article</v>
      </c>
    </row>
    <row r="136" spans="1:1" x14ac:dyDescent="0.2">
      <c r="A136" t="str">
        <f>'dataset-unl2018'!L136</f>
        <v>Article</v>
      </c>
    </row>
    <row r="137" spans="1:1" x14ac:dyDescent="0.2">
      <c r="A137" t="str">
        <f>'dataset-unl2018'!L137</f>
        <v>Review</v>
      </c>
    </row>
    <row r="138" spans="1:1" x14ac:dyDescent="0.2">
      <c r="A138" t="str">
        <f>'dataset-unl2018'!L138</f>
        <v>Article</v>
      </c>
    </row>
    <row r="139" spans="1:1" x14ac:dyDescent="0.2">
      <c r="A139" t="str">
        <f>'dataset-unl2018'!L139</f>
        <v>Article</v>
      </c>
    </row>
    <row r="140" spans="1:1" x14ac:dyDescent="0.2">
      <c r="A140" t="str">
        <f>'dataset-unl2018'!L140</f>
        <v>Article</v>
      </c>
    </row>
    <row r="141" spans="1:1" x14ac:dyDescent="0.2">
      <c r="A141" t="str">
        <f>'dataset-unl2018'!L141</f>
        <v>Conference Paper</v>
      </c>
    </row>
    <row r="142" spans="1:1" x14ac:dyDescent="0.2">
      <c r="A142" t="str">
        <f>'dataset-unl2018'!L142</f>
        <v>Conference Paper</v>
      </c>
    </row>
    <row r="143" spans="1:1" x14ac:dyDescent="0.2">
      <c r="A143" t="str">
        <f>'dataset-unl2018'!L143</f>
        <v>Conference Paper</v>
      </c>
    </row>
    <row r="144" spans="1:1" x14ac:dyDescent="0.2">
      <c r="A144" t="str">
        <f>'dataset-unl2018'!L144</f>
        <v>Article</v>
      </c>
    </row>
    <row r="145" spans="1:1" x14ac:dyDescent="0.2">
      <c r="A145" t="str">
        <f>'dataset-unl2018'!L145</f>
        <v>Conference Paper</v>
      </c>
    </row>
    <row r="146" spans="1:1" x14ac:dyDescent="0.2">
      <c r="A146" t="str">
        <f>'dataset-unl2018'!L146</f>
        <v>Conference Paper</v>
      </c>
    </row>
    <row r="147" spans="1:1" x14ac:dyDescent="0.2">
      <c r="A147" t="str">
        <f>'dataset-unl2018'!L147</f>
        <v>Conference Paper</v>
      </c>
    </row>
    <row r="148" spans="1:1" x14ac:dyDescent="0.2">
      <c r="A148" t="str">
        <f>'dataset-unl2018'!L148</f>
        <v>Conference Paper</v>
      </c>
    </row>
    <row r="149" spans="1:1" x14ac:dyDescent="0.2">
      <c r="A149" t="str">
        <f>'dataset-unl2018'!L149</f>
        <v>Article</v>
      </c>
    </row>
    <row r="150" spans="1:1" x14ac:dyDescent="0.2">
      <c r="A150" t="str">
        <f>'dataset-unl2018'!L150</f>
        <v>Article</v>
      </c>
    </row>
    <row r="151" spans="1:1" x14ac:dyDescent="0.2">
      <c r="A151" t="str">
        <f>'dataset-unl2018'!L151</f>
        <v>Article</v>
      </c>
    </row>
    <row r="152" spans="1:1" x14ac:dyDescent="0.2">
      <c r="A152" t="str">
        <f>'dataset-unl2018'!L152</f>
        <v>Article</v>
      </c>
    </row>
    <row r="153" spans="1:1" x14ac:dyDescent="0.2">
      <c r="A153" t="str">
        <f>'dataset-unl2018'!L153</f>
        <v>Article</v>
      </c>
    </row>
    <row r="154" spans="1:1" x14ac:dyDescent="0.2">
      <c r="A154" t="str">
        <f>'dataset-unl2018'!L154</f>
        <v>Article</v>
      </c>
    </row>
    <row r="155" spans="1:1" x14ac:dyDescent="0.2">
      <c r="A155" t="str">
        <f>'dataset-unl2018'!L155</f>
        <v>Article</v>
      </c>
    </row>
    <row r="156" spans="1:1" x14ac:dyDescent="0.2">
      <c r="A156" t="str">
        <f>'dataset-unl2018'!L156</f>
        <v>Article</v>
      </c>
    </row>
    <row r="157" spans="1:1" x14ac:dyDescent="0.2">
      <c r="A157" t="str">
        <f>'dataset-unl2018'!L157</f>
        <v>Conference Paper</v>
      </c>
    </row>
    <row r="158" spans="1:1" x14ac:dyDescent="0.2">
      <c r="A158" t="str">
        <f>'dataset-unl2018'!L158</f>
        <v>Article</v>
      </c>
    </row>
    <row r="159" spans="1:1" x14ac:dyDescent="0.2">
      <c r="A159" t="str">
        <f>'dataset-unl2018'!L159</f>
        <v>Article</v>
      </c>
    </row>
    <row r="160" spans="1:1" x14ac:dyDescent="0.2">
      <c r="A160" t="str">
        <f>'dataset-unl2018'!L160</f>
        <v>Article</v>
      </c>
    </row>
    <row r="161" spans="1:1" x14ac:dyDescent="0.2">
      <c r="A161" t="str">
        <f>'dataset-unl2018'!L161</f>
        <v>Article</v>
      </c>
    </row>
    <row r="162" spans="1:1" x14ac:dyDescent="0.2">
      <c r="A162" t="str">
        <f>'dataset-unl2018'!L162</f>
        <v>Article</v>
      </c>
    </row>
    <row r="163" spans="1:1" x14ac:dyDescent="0.2">
      <c r="A163" t="str">
        <f>'dataset-unl2018'!L163</f>
        <v>Article</v>
      </c>
    </row>
    <row r="164" spans="1:1" x14ac:dyDescent="0.2">
      <c r="A164" t="str">
        <f>'dataset-unl2018'!L164</f>
        <v>Article</v>
      </c>
    </row>
    <row r="165" spans="1:1" x14ac:dyDescent="0.2">
      <c r="A165" t="str">
        <f>'dataset-unl2018'!L165</f>
        <v>Article</v>
      </c>
    </row>
    <row r="166" spans="1:1" x14ac:dyDescent="0.2">
      <c r="A166" t="str">
        <f>'dataset-unl2018'!L166</f>
        <v>Article</v>
      </c>
    </row>
    <row r="167" spans="1:1" x14ac:dyDescent="0.2">
      <c r="A167" t="str">
        <f>'dataset-unl2018'!L167</f>
        <v>Review</v>
      </c>
    </row>
    <row r="168" spans="1:1" x14ac:dyDescent="0.2">
      <c r="A168" t="str">
        <f>'dataset-unl2018'!L168</f>
        <v>Article</v>
      </c>
    </row>
    <row r="169" spans="1:1" x14ac:dyDescent="0.2">
      <c r="A169" t="str">
        <f>'dataset-unl2018'!L169</f>
        <v>Article</v>
      </c>
    </row>
    <row r="170" spans="1:1" x14ac:dyDescent="0.2">
      <c r="A170" t="str">
        <f>'dataset-unl2018'!L170</f>
        <v>Article</v>
      </c>
    </row>
    <row r="171" spans="1:1" x14ac:dyDescent="0.2">
      <c r="A171" t="str">
        <f>'dataset-unl2018'!L171</f>
        <v>Article</v>
      </c>
    </row>
    <row r="172" spans="1:1" x14ac:dyDescent="0.2">
      <c r="A172" t="str">
        <f>'dataset-unl2018'!L172</f>
        <v>Conference Paper</v>
      </c>
    </row>
    <row r="173" spans="1:1" x14ac:dyDescent="0.2">
      <c r="A173" t="str">
        <f>'dataset-unl2018'!L173</f>
        <v>Article</v>
      </c>
    </row>
    <row r="174" spans="1:1" x14ac:dyDescent="0.2">
      <c r="A174" t="str">
        <f>'dataset-unl2018'!L174</f>
        <v>Article</v>
      </c>
    </row>
    <row r="175" spans="1:1" x14ac:dyDescent="0.2">
      <c r="A175" t="str">
        <f>'dataset-unl2018'!L175</f>
        <v>Article</v>
      </c>
    </row>
    <row r="176" spans="1:1" x14ac:dyDescent="0.2">
      <c r="A176" t="str">
        <f>'dataset-unl2018'!L176</f>
        <v>Article</v>
      </c>
    </row>
    <row r="177" spans="1:1" x14ac:dyDescent="0.2">
      <c r="A177" t="str">
        <f>'dataset-unl2018'!L177</f>
        <v>Article</v>
      </c>
    </row>
    <row r="178" spans="1:1" x14ac:dyDescent="0.2">
      <c r="A178" t="str">
        <f>'dataset-unl2018'!L178</f>
        <v>Article</v>
      </c>
    </row>
    <row r="179" spans="1:1" x14ac:dyDescent="0.2">
      <c r="A179" t="str">
        <f>'dataset-unl2018'!L179</f>
        <v>Article</v>
      </c>
    </row>
    <row r="180" spans="1:1" x14ac:dyDescent="0.2">
      <c r="A180" t="str">
        <f>'dataset-unl2018'!L180</f>
        <v>Editorial</v>
      </c>
    </row>
    <row r="181" spans="1:1" x14ac:dyDescent="0.2">
      <c r="A181" t="str">
        <f>'dataset-unl2018'!L181</f>
        <v>Article</v>
      </c>
    </row>
    <row r="182" spans="1:1" x14ac:dyDescent="0.2">
      <c r="A182" t="str">
        <f>'dataset-unl2018'!L182</f>
        <v>Article</v>
      </c>
    </row>
    <row r="183" spans="1:1" x14ac:dyDescent="0.2">
      <c r="A183" t="str">
        <f>'dataset-unl2018'!L183</f>
        <v>Book Chapter</v>
      </c>
    </row>
    <row r="184" spans="1:1" x14ac:dyDescent="0.2">
      <c r="A184" t="str">
        <f>'dataset-unl2018'!L184</f>
        <v>Review</v>
      </c>
    </row>
    <row r="185" spans="1:1" x14ac:dyDescent="0.2">
      <c r="A185" t="str">
        <f>'dataset-unl2018'!L185</f>
        <v>Article</v>
      </c>
    </row>
    <row r="186" spans="1:1" x14ac:dyDescent="0.2">
      <c r="A186" t="str">
        <f>'dataset-unl2018'!L186</f>
        <v>Article</v>
      </c>
    </row>
    <row r="187" spans="1:1" x14ac:dyDescent="0.2">
      <c r="A187" t="str">
        <f>'dataset-unl2018'!L187</f>
        <v>Article</v>
      </c>
    </row>
    <row r="188" spans="1:1" x14ac:dyDescent="0.2">
      <c r="A188" t="str">
        <f>'dataset-unl2018'!L188</f>
        <v>Article</v>
      </c>
    </row>
    <row r="189" spans="1:1" x14ac:dyDescent="0.2">
      <c r="A189" t="str">
        <f>'dataset-unl2018'!L189</f>
        <v>Article</v>
      </c>
    </row>
    <row r="190" spans="1:1" x14ac:dyDescent="0.2">
      <c r="A190" t="str">
        <f>'dataset-unl2018'!L190</f>
        <v>Article</v>
      </c>
    </row>
    <row r="191" spans="1:1" x14ac:dyDescent="0.2">
      <c r="A191" t="str">
        <f>'dataset-unl2018'!L191</f>
        <v>Article</v>
      </c>
    </row>
    <row r="192" spans="1:1" x14ac:dyDescent="0.2">
      <c r="A192" t="str">
        <f>'dataset-unl2018'!L192</f>
        <v>Article</v>
      </c>
    </row>
    <row r="193" spans="1:1" x14ac:dyDescent="0.2">
      <c r="A193" t="str">
        <f>'dataset-unl2018'!L193</f>
        <v>Article</v>
      </c>
    </row>
    <row r="194" spans="1:1" x14ac:dyDescent="0.2">
      <c r="A194" t="str">
        <f>'dataset-unl2018'!L194</f>
        <v>Article</v>
      </c>
    </row>
    <row r="195" spans="1:1" x14ac:dyDescent="0.2">
      <c r="A195" t="str">
        <f>'dataset-unl2018'!L195</f>
        <v>Article</v>
      </c>
    </row>
    <row r="196" spans="1:1" x14ac:dyDescent="0.2">
      <c r="A196" t="str">
        <f>'dataset-unl2018'!L196</f>
        <v>Book Chapter</v>
      </c>
    </row>
    <row r="197" spans="1:1" x14ac:dyDescent="0.2">
      <c r="A197" t="str">
        <f>'dataset-unl2018'!L197</f>
        <v>Article</v>
      </c>
    </row>
    <row r="198" spans="1:1" x14ac:dyDescent="0.2">
      <c r="A198" t="str">
        <f>'dataset-unl2018'!L198</f>
        <v>Article</v>
      </c>
    </row>
    <row r="199" spans="1:1" x14ac:dyDescent="0.2">
      <c r="A199" t="str">
        <f>'dataset-unl2018'!L199</f>
        <v>Article</v>
      </c>
    </row>
    <row r="200" spans="1:1" x14ac:dyDescent="0.2">
      <c r="A200" t="str">
        <f>'dataset-unl2018'!L200</f>
        <v>Article</v>
      </c>
    </row>
    <row r="201" spans="1:1" x14ac:dyDescent="0.2">
      <c r="A201" t="str">
        <f>'dataset-unl2018'!L201</f>
        <v>Article</v>
      </c>
    </row>
    <row r="202" spans="1:1" x14ac:dyDescent="0.2">
      <c r="A202" t="str">
        <f>'dataset-unl2018'!L202</f>
        <v>Article</v>
      </c>
    </row>
    <row r="203" spans="1:1" x14ac:dyDescent="0.2">
      <c r="A203" t="str">
        <f>'dataset-unl2018'!L203</f>
        <v>Article</v>
      </c>
    </row>
    <row r="204" spans="1:1" x14ac:dyDescent="0.2">
      <c r="A204" t="str">
        <f>'dataset-unl2018'!L204</f>
        <v>Book Chapter</v>
      </c>
    </row>
    <row r="205" spans="1:1" x14ac:dyDescent="0.2">
      <c r="A205" t="str">
        <f>'dataset-unl2018'!L205</f>
        <v>Book Chapter</v>
      </c>
    </row>
    <row r="206" spans="1:1" x14ac:dyDescent="0.2">
      <c r="A206" t="str">
        <f>'dataset-unl2018'!L206</f>
        <v>Article</v>
      </c>
    </row>
    <row r="207" spans="1:1" x14ac:dyDescent="0.2">
      <c r="A207" t="str">
        <f>'dataset-unl2018'!L207</f>
        <v>Note</v>
      </c>
    </row>
    <row r="208" spans="1:1" x14ac:dyDescent="0.2">
      <c r="A208" t="str">
        <f>'dataset-unl2018'!L208</f>
        <v>Article</v>
      </c>
    </row>
    <row r="209" spans="1:1" x14ac:dyDescent="0.2">
      <c r="A209" t="str">
        <f>'dataset-unl2018'!L209</f>
        <v>Article</v>
      </c>
    </row>
    <row r="210" spans="1:1" x14ac:dyDescent="0.2">
      <c r="A210" t="str">
        <f>'dataset-unl2018'!L210</f>
        <v>Article</v>
      </c>
    </row>
    <row r="211" spans="1:1" x14ac:dyDescent="0.2">
      <c r="A211" t="str">
        <f>'dataset-unl2018'!L211</f>
        <v>Article</v>
      </c>
    </row>
    <row r="212" spans="1:1" x14ac:dyDescent="0.2">
      <c r="A212" t="str">
        <f>'dataset-unl2018'!L212</f>
        <v>Review</v>
      </c>
    </row>
    <row r="213" spans="1:1" x14ac:dyDescent="0.2">
      <c r="A213" t="str">
        <f>'dataset-unl2018'!L213</f>
        <v>Article</v>
      </c>
    </row>
    <row r="214" spans="1:1" x14ac:dyDescent="0.2">
      <c r="A214" t="str">
        <f>'dataset-unl2018'!L214</f>
        <v>Article</v>
      </c>
    </row>
    <row r="215" spans="1:1" x14ac:dyDescent="0.2">
      <c r="A215" t="str">
        <f>'dataset-unl2018'!L215</f>
        <v>Article</v>
      </c>
    </row>
    <row r="216" spans="1:1" x14ac:dyDescent="0.2">
      <c r="A216" t="str">
        <f>'dataset-unl2018'!L216</f>
        <v>Article</v>
      </c>
    </row>
    <row r="217" spans="1:1" x14ac:dyDescent="0.2">
      <c r="A217" t="str">
        <f>'dataset-unl2018'!L217</f>
        <v>Article</v>
      </c>
    </row>
    <row r="218" spans="1:1" x14ac:dyDescent="0.2">
      <c r="A218" t="str">
        <f>'dataset-unl2018'!L218</f>
        <v>Article</v>
      </c>
    </row>
    <row r="219" spans="1:1" x14ac:dyDescent="0.2">
      <c r="A219" t="str">
        <f>'dataset-unl2018'!L219</f>
        <v>Article</v>
      </c>
    </row>
    <row r="220" spans="1:1" x14ac:dyDescent="0.2">
      <c r="A220" t="str">
        <f>'dataset-unl2018'!L220</f>
        <v>Article</v>
      </c>
    </row>
    <row r="221" spans="1:1" x14ac:dyDescent="0.2">
      <c r="A221" t="str">
        <f>'dataset-unl2018'!L221</f>
        <v>Article</v>
      </c>
    </row>
    <row r="222" spans="1:1" x14ac:dyDescent="0.2">
      <c r="A222" t="str">
        <f>'dataset-unl2018'!L222</f>
        <v>Article</v>
      </c>
    </row>
    <row r="223" spans="1:1" x14ac:dyDescent="0.2">
      <c r="A223" t="str">
        <f>'dataset-unl2018'!L223</f>
        <v>Article</v>
      </c>
    </row>
    <row r="224" spans="1:1" x14ac:dyDescent="0.2">
      <c r="A224" t="str">
        <f>'dataset-unl2018'!L224</f>
        <v>Article</v>
      </c>
    </row>
    <row r="225" spans="1:1" x14ac:dyDescent="0.2">
      <c r="A225" t="str">
        <f>'dataset-unl2018'!L225</f>
        <v>Conference Paper</v>
      </c>
    </row>
    <row r="226" spans="1:1" x14ac:dyDescent="0.2">
      <c r="A226" t="str">
        <f>'dataset-unl2018'!L226</f>
        <v>Article</v>
      </c>
    </row>
    <row r="227" spans="1:1" x14ac:dyDescent="0.2">
      <c r="A227" t="str">
        <f>'dataset-unl2018'!L227</f>
        <v>Article</v>
      </c>
    </row>
    <row r="228" spans="1:1" x14ac:dyDescent="0.2">
      <c r="A228" t="str">
        <f>'dataset-unl2018'!L228</f>
        <v>Article</v>
      </c>
    </row>
    <row r="229" spans="1:1" x14ac:dyDescent="0.2">
      <c r="A229" t="str">
        <f>'dataset-unl2018'!L229</f>
        <v>Article</v>
      </c>
    </row>
    <row r="230" spans="1:1" x14ac:dyDescent="0.2">
      <c r="A230" t="str">
        <f>'dataset-unl2018'!L230</f>
        <v>Article</v>
      </c>
    </row>
    <row r="231" spans="1:1" x14ac:dyDescent="0.2">
      <c r="A231" t="str">
        <f>'dataset-unl2018'!L231</f>
        <v>Article</v>
      </c>
    </row>
    <row r="232" spans="1:1" x14ac:dyDescent="0.2">
      <c r="A232" t="str">
        <f>'dataset-unl2018'!L232</f>
        <v>Article</v>
      </c>
    </row>
    <row r="233" spans="1:1" x14ac:dyDescent="0.2">
      <c r="A233" t="str">
        <f>'dataset-unl2018'!L233</f>
        <v>Article</v>
      </c>
    </row>
    <row r="234" spans="1:1" x14ac:dyDescent="0.2">
      <c r="A234" t="str">
        <f>'dataset-unl2018'!L234</f>
        <v>Article</v>
      </c>
    </row>
    <row r="235" spans="1:1" x14ac:dyDescent="0.2">
      <c r="A235" t="str">
        <f>'dataset-unl2018'!L235</f>
        <v>Article</v>
      </c>
    </row>
    <row r="236" spans="1:1" x14ac:dyDescent="0.2">
      <c r="A236" t="str">
        <f>'dataset-unl2018'!L236</f>
        <v>Article</v>
      </c>
    </row>
    <row r="237" spans="1:1" x14ac:dyDescent="0.2">
      <c r="A237" t="str">
        <f>'dataset-unl2018'!L237</f>
        <v>Conference Paper</v>
      </c>
    </row>
    <row r="238" spans="1:1" x14ac:dyDescent="0.2">
      <c r="A238" t="str">
        <f>'dataset-unl2018'!L238</f>
        <v>Review</v>
      </c>
    </row>
    <row r="239" spans="1:1" x14ac:dyDescent="0.2">
      <c r="A239" t="str">
        <f>'dataset-unl2018'!L239</f>
        <v>Article</v>
      </c>
    </row>
    <row r="240" spans="1:1" x14ac:dyDescent="0.2">
      <c r="A240" t="str">
        <f>'dataset-unl2018'!L240</f>
        <v>Article</v>
      </c>
    </row>
    <row r="241" spans="1:1" x14ac:dyDescent="0.2">
      <c r="A241" t="str">
        <f>'dataset-unl2018'!L241</f>
        <v>Conference Paper</v>
      </c>
    </row>
    <row r="242" spans="1:1" x14ac:dyDescent="0.2">
      <c r="A242" t="str">
        <f>'dataset-unl2018'!L242</f>
        <v>Conference Paper</v>
      </c>
    </row>
    <row r="243" spans="1:1" x14ac:dyDescent="0.2">
      <c r="A243" t="str">
        <f>'dataset-unl2018'!L243</f>
        <v>Article</v>
      </c>
    </row>
    <row r="244" spans="1:1" x14ac:dyDescent="0.2">
      <c r="A244" t="str">
        <f>'dataset-unl2018'!L244</f>
        <v>Article</v>
      </c>
    </row>
    <row r="245" spans="1:1" x14ac:dyDescent="0.2">
      <c r="A245" t="str">
        <f>'dataset-unl2018'!L245</f>
        <v>Article</v>
      </c>
    </row>
    <row r="246" spans="1:1" x14ac:dyDescent="0.2">
      <c r="A246" t="str">
        <f>'dataset-unl2018'!L246</f>
        <v>Article</v>
      </c>
    </row>
    <row r="247" spans="1:1" x14ac:dyDescent="0.2">
      <c r="A247" t="str">
        <f>'dataset-unl2018'!L247</f>
        <v>Article</v>
      </c>
    </row>
    <row r="248" spans="1:1" x14ac:dyDescent="0.2">
      <c r="A248" t="str">
        <f>'dataset-unl2018'!L248</f>
        <v>Article</v>
      </c>
    </row>
    <row r="249" spans="1:1" x14ac:dyDescent="0.2">
      <c r="A249" t="str">
        <f>'dataset-unl2018'!L249</f>
        <v>Article</v>
      </c>
    </row>
    <row r="250" spans="1:1" x14ac:dyDescent="0.2">
      <c r="A250" t="str">
        <f>'dataset-unl2018'!L250</f>
        <v>Article</v>
      </c>
    </row>
  </sheetData>
  <autoFilter ref="A1:A199" xr:uid="{00000000-0009-0000-0000-000006000000}"/>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50"/>
  <sheetViews>
    <sheetView tabSelected="1" workbookViewId="0">
      <selection activeCell="Q29" sqref="Q29"/>
    </sheetView>
  </sheetViews>
  <sheetFormatPr baseColWidth="10" defaultRowHeight="16" x14ac:dyDescent="0.2"/>
  <sheetData>
    <row r="1" spans="1:5" x14ac:dyDescent="0.2">
      <c r="A1" t="str">
        <f>'dataset-unl2018'!Q1</f>
        <v>Facultad</v>
      </c>
    </row>
    <row r="2" spans="1:5" x14ac:dyDescent="0.2">
      <c r="A2" t="str">
        <f>'dataset-unl2018'!Q2</f>
        <v>FJSA</v>
      </c>
    </row>
    <row r="3" spans="1:5" x14ac:dyDescent="0.2">
      <c r="A3" t="str">
        <f>'dataset-unl2018'!Q3</f>
        <v>FJSA</v>
      </c>
      <c r="C3" s="2" t="s">
        <v>895</v>
      </c>
      <c r="D3" s="2" t="s">
        <v>909</v>
      </c>
      <c r="E3" s="2" t="s">
        <v>1105</v>
      </c>
    </row>
    <row r="4" spans="1:5" x14ac:dyDescent="0.2">
      <c r="A4" t="str">
        <f>'dataset-unl2018'!Q4</f>
        <v>FJSA</v>
      </c>
      <c r="C4" s="2" t="s">
        <v>901</v>
      </c>
      <c r="D4" s="2">
        <f>COUNTIF(A2:A250,"FARNR")</f>
        <v>149</v>
      </c>
      <c r="E4" s="7">
        <f>(D4*100)/D10</f>
        <v>59.839357429718874</v>
      </c>
    </row>
    <row r="5" spans="1:5" x14ac:dyDescent="0.2">
      <c r="A5" t="str">
        <f>'dataset-unl2018'!Q5</f>
        <v>FARNR</v>
      </c>
      <c r="C5" s="2" t="s">
        <v>902</v>
      </c>
      <c r="D5" s="2">
        <f>COUNTIF(A2:A250,"FEIRNNR")</f>
        <v>41</v>
      </c>
      <c r="E5" s="7">
        <f>(D5*100)/D10</f>
        <v>16.46586345381526</v>
      </c>
    </row>
    <row r="6" spans="1:5" x14ac:dyDescent="0.2">
      <c r="A6" t="str">
        <f>'dataset-unl2018'!Q6</f>
        <v>FSH</v>
      </c>
      <c r="C6" s="2" t="s">
        <v>906</v>
      </c>
      <c r="D6" s="2">
        <f>COUNTIF(A2:A250,"FSH")</f>
        <v>15</v>
      </c>
      <c r="E6" s="7">
        <f>(D6*100)/D10</f>
        <v>6.024096385542169</v>
      </c>
    </row>
    <row r="7" spans="1:5" x14ac:dyDescent="0.2">
      <c r="A7" t="str">
        <f>'dataset-unl2018'!Q7</f>
        <v>FEAC</v>
      </c>
      <c r="C7" s="2" t="s">
        <v>907</v>
      </c>
      <c r="D7" s="2">
        <f>COUNTIF(A2:A250,"FEAC")</f>
        <v>18</v>
      </c>
      <c r="E7" s="7">
        <f>(D7*100)/D10</f>
        <v>7.2289156626506026</v>
      </c>
    </row>
    <row r="8" spans="1:5" x14ac:dyDescent="0.2">
      <c r="A8" t="str">
        <f>'dataset-unl2018'!Q8</f>
        <v>FARNR</v>
      </c>
      <c r="C8" s="2" t="s">
        <v>903</v>
      </c>
      <c r="D8" s="2">
        <f>COUNTIF(A2:A250,"FJSA")</f>
        <v>26</v>
      </c>
      <c r="E8" s="7">
        <f>(D8*100)/D10</f>
        <v>10.441767068273093</v>
      </c>
    </row>
    <row r="9" spans="1:5" x14ac:dyDescent="0.2">
      <c r="A9" t="str">
        <f>'dataset-unl2018'!Q9</f>
        <v>FEAC</v>
      </c>
      <c r="C9" s="2"/>
      <c r="D9" s="2"/>
      <c r="E9" s="2"/>
    </row>
    <row r="10" spans="1:5" x14ac:dyDescent="0.2">
      <c r="A10" t="str">
        <f>'dataset-unl2018'!Q10</f>
        <v>FEAC</v>
      </c>
      <c r="C10" s="2" t="s">
        <v>911</v>
      </c>
      <c r="D10" s="2">
        <f>SUM(D4:D9)</f>
        <v>249</v>
      </c>
      <c r="E10" s="2"/>
    </row>
    <row r="11" spans="1:5" x14ac:dyDescent="0.2">
      <c r="A11" t="str">
        <f>'dataset-unl2018'!Q11</f>
        <v>FJSA</v>
      </c>
    </row>
    <row r="12" spans="1:5" x14ac:dyDescent="0.2">
      <c r="A12" t="str">
        <f>'dataset-unl2018'!Q12</f>
        <v>FARNR</v>
      </c>
    </row>
    <row r="13" spans="1:5" x14ac:dyDescent="0.2">
      <c r="A13" t="str">
        <f>'dataset-unl2018'!Q13</f>
        <v>FARNR</v>
      </c>
    </row>
    <row r="14" spans="1:5" x14ac:dyDescent="0.2">
      <c r="A14" t="str">
        <f>'dataset-unl2018'!Q14</f>
        <v>FEAC</v>
      </c>
    </row>
    <row r="15" spans="1:5" x14ac:dyDescent="0.2">
      <c r="A15" t="str">
        <f>'dataset-unl2018'!Q15</f>
        <v>FEIRNNR</v>
      </c>
    </row>
    <row r="16" spans="1:5" x14ac:dyDescent="0.2">
      <c r="A16" t="str">
        <f>'dataset-unl2018'!Q16</f>
        <v>FEIRNNR</v>
      </c>
    </row>
    <row r="17" spans="1:1" x14ac:dyDescent="0.2">
      <c r="A17" t="str">
        <f>'dataset-unl2018'!Q17</f>
        <v>FEAC</v>
      </c>
    </row>
    <row r="18" spans="1:1" x14ac:dyDescent="0.2">
      <c r="A18" t="str">
        <f>'dataset-unl2018'!Q18</f>
        <v>FEIRNNR</v>
      </c>
    </row>
    <row r="19" spans="1:1" x14ac:dyDescent="0.2">
      <c r="A19" t="str">
        <f>'dataset-unl2018'!Q19</f>
        <v>FJSA</v>
      </c>
    </row>
    <row r="20" spans="1:1" x14ac:dyDescent="0.2">
      <c r="A20" t="str">
        <f>'dataset-unl2018'!Q20</f>
        <v>FEIRNNR</v>
      </c>
    </row>
    <row r="21" spans="1:1" x14ac:dyDescent="0.2">
      <c r="A21" t="str">
        <f>'dataset-unl2018'!Q21</f>
        <v>FJSA</v>
      </c>
    </row>
    <row r="22" spans="1:1" x14ac:dyDescent="0.2">
      <c r="A22" t="str">
        <f>'dataset-unl2018'!Q22</f>
        <v>FEIRNNR</v>
      </c>
    </row>
    <row r="23" spans="1:1" x14ac:dyDescent="0.2">
      <c r="A23" t="str">
        <f>'dataset-unl2018'!Q23</f>
        <v>FEIRNNR</v>
      </c>
    </row>
    <row r="24" spans="1:1" x14ac:dyDescent="0.2">
      <c r="A24" t="str">
        <f>'dataset-unl2018'!Q24</f>
        <v>FJSA</v>
      </c>
    </row>
    <row r="25" spans="1:1" x14ac:dyDescent="0.2">
      <c r="A25" t="str">
        <f>'dataset-unl2018'!Q25</f>
        <v>FARNR</v>
      </c>
    </row>
    <row r="26" spans="1:1" x14ac:dyDescent="0.2">
      <c r="A26" t="str">
        <f>'dataset-unl2018'!Q26</f>
        <v>FARNR</v>
      </c>
    </row>
    <row r="27" spans="1:1" x14ac:dyDescent="0.2">
      <c r="A27" t="str">
        <f>'dataset-unl2018'!Q27</f>
        <v>FJSA</v>
      </c>
    </row>
    <row r="28" spans="1:1" x14ac:dyDescent="0.2">
      <c r="A28" t="str">
        <f>'dataset-unl2018'!Q28</f>
        <v>FARNR</v>
      </c>
    </row>
    <row r="29" spans="1:1" x14ac:dyDescent="0.2">
      <c r="A29" t="str">
        <f>'dataset-unl2018'!Q29</f>
        <v>FARNR</v>
      </c>
    </row>
    <row r="30" spans="1:1" x14ac:dyDescent="0.2">
      <c r="A30" t="str">
        <f>'dataset-unl2018'!Q30</f>
        <v>FJSA</v>
      </c>
    </row>
    <row r="31" spans="1:1" x14ac:dyDescent="0.2">
      <c r="A31" t="str">
        <f>'dataset-unl2018'!Q31</f>
        <v>FJSA</v>
      </c>
    </row>
    <row r="32" spans="1:1" x14ac:dyDescent="0.2">
      <c r="A32" t="str">
        <f>'dataset-unl2018'!Q32</f>
        <v>FARNR</v>
      </c>
    </row>
    <row r="33" spans="1:1" x14ac:dyDescent="0.2">
      <c r="A33" t="str">
        <f>'dataset-unl2018'!Q33</f>
        <v>FEAC</v>
      </c>
    </row>
    <row r="34" spans="1:1" x14ac:dyDescent="0.2">
      <c r="A34" t="str">
        <f>'dataset-unl2018'!Q34</f>
        <v>FARNR</v>
      </c>
    </row>
    <row r="35" spans="1:1" x14ac:dyDescent="0.2">
      <c r="A35" t="str">
        <f>'dataset-unl2018'!Q35</f>
        <v>FJSA</v>
      </c>
    </row>
    <row r="36" spans="1:1" x14ac:dyDescent="0.2">
      <c r="A36" t="str">
        <f>'dataset-unl2018'!Q36</f>
        <v>FEIRNNR</v>
      </c>
    </row>
    <row r="37" spans="1:1" x14ac:dyDescent="0.2">
      <c r="A37" t="str">
        <f>'dataset-unl2018'!Q37</f>
        <v>FEIRNNR</v>
      </c>
    </row>
    <row r="38" spans="1:1" x14ac:dyDescent="0.2">
      <c r="A38" t="str">
        <f>'dataset-unl2018'!Q38</f>
        <v>FJSA</v>
      </c>
    </row>
    <row r="39" spans="1:1" x14ac:dyDescent="0.2">
      <c r="A39" t="str">
        <f>'dataset-unl2018'!Q39</f>
        <v>FEIRNNR</v>
      </c>
    </row>
    <row r="40" spans="1:1" x14ac:dyDescent="0.2">
      <c r="A40" t="str">
        <f>'dataset-unl2018'!Q40</f>
        <v>FARNR</v>
      </c>
    </row>
    <row r="41" spans="1:1" x14ac:dyDescent="0.2">
      <c r="A41" t="str">
        <f>'dataset-unl2018'!Q41</f>
        <v>FEIRNNR</v>
      </c>
    </row>
    <row r="42" spans="1:1" x14ac:dyDescent="0.2">
      <c r="A42" t="str">
        <f>'dataset-unl2018'!Q42</f>
        <v>FEIRNNR</v>
      </c>
    </row>
    <row r="43" spans="1:1" x14ac:dyDescent="0.2">
      <c r="A43" t="str">
        <f>'dataset-unl2018'!Q43</f>
        <v>FARNR</v>
      </c>
    </row>
    <row r="44" spans="1:1" x14ac:dyDescent="0.2">
      <c r="A44" t="str">
        <f>'dataset-unl2018'!Q44</f>
        <v>FARNR</v>
      </c>
    </row>
    <row r="45" spans="1:1" x14ac:dyDescent="0.2">
      <c r="A45" t="str">
        <f>'dataset-unl2018'!Q45</f>
        <v>FEIRNNR</v>
      </c>
    </row>
    <row r="46" spans="1:1" x14ac:dyDescent="0.2">
      <c r="A46" t="str">
        <f>'dataset-unl2018'!Q46</f>
        <v>FEIRNNR</v>
      </c>
    </row>
    <row r="47" spans="1:1" x14ac:dyDescent="0.2">
      <c r="A47" t="str">
        <f>'dataset-unl2018'!Q47</f>
        <v>FEIRNNR</v>
      </c>
    </row>
    <row r="48" spans="1:1" x14ac:dyDescent="0.2">
      <c r="A48" t="str">
        <f>'dataset-unl2018'!Q48</f>
        <v>FEIRNNR</v>
      </c>
    </row>
    <row r="49" spans="1:1" x14ac:dyDescent="0.2">
      <c r="A49" t="str">
        <f>'dataset-unl2018'!Q49</f>
        <v>FEIRNNR</v>
      </c>
    </row>
    <row r="50" spans="1:1" x14ac:dyDescent="0.2">
      <c r="A50" t="str">
        <f>'dataset-unl2018'!Q50</f>
        <v>FARNR</v>
      </c>
    </row>
    <row r="51" spans="1:1" x14ac:dyDescent="0.2">
      <c r="A51" t="str">
        <f>'dataset-unl2018'!Q51</f>
        <v>FARNR</v>
      </c>
    </row>
    <row r="52" spans="1:1" x14ac:dyDescent="0.2">
      <c r="A52" t="str">
        <f>'dataset-unl2018'!Q52</f>
        <v>FSH</v>
      </c>
    </row>
    <row r="53" spans="1:1" x14ac:dyDescent="0.2">
      <c r="A53" t="str">
        <f>'dataset-unl2018'!Q53</f>
        <v>FJSA</v>
      </c>
    </row>
    <row r="54" spans="1:1" x14ac:dyDescent="0.2">
      <c r="A54" t="str">
        <f>'dataset-unl2018'!Q54</f>
        <v>FJSA</v>
      </c>
    </row>
    <row r="55" spans="1:1" x14ac:dyDescent="0.2">
      <c r="A55" t="str">
        <f>'dataset-unl2018'!Q55</f>
        <v>FARNR</v>
      </c>
    </row>
    <row r="56" spans="1:1" x14ac:dyDescent="0.2">
      <c r="A56" t="str">
        <f>'dataset-unl2018'!Q56</f>
        <v>FARNR</v>
      </c>
    </row>
    <row r="57" spans="1:1" x14ac:dyDescent="0.2">
      <c r="A57" t="str">
        <f>'dataset-unl2018'!Q57</f>
        <v>FARNR</v>
      </c>
    </row>
    <row r="58" spans="1:1" x14ac:dyDescent="0.2">
      <c r="A58" t="str">
        <f>'dataset-unl2018'!Q58</f>
        <v>FJSA</v>
      </c>
    </row>
    <row r="59" spans="1:1" x14ac:dyDescent="0.2">
      <c r="A59" t="str">
        <f>'dataset-unl2018'!Q59</f>
        <v>FEIRNNR</v>
      </c>
    </row>
    <row r="60" spans="1:1" x14ac:dyDescent="0.2">
      <c r="A60" t="str">
        <f>'dataset-unl2018'!Q60</f>
        <v>FJSA</v>
      </c>
    </row>
    <row r="61" spans="1:1" x14ac:dyDescent="0.2">
      <c r="A61" t="str">
        <f>'dataset-unl2018'!Q61</f>
        <v>FARNR</v>
      </c>
    </row>
    <row r="62" spans="1:1" x14ac:dyDescent="0.2">
      <c r="A62" t="str">
        <f>'dataset-unl2018'!Q62</f>
        <v>FARNR</v>
      </c>
    </row>
    <row r="63" spans="1:1" x14ac:dyDescent="0.2">
      <c r="A63" t="str">
        <f>'dataset-unl2018'!Q63</f>
        <v>FEIRNNR</v>
      </c>
    </row>
    <row r="64" spans="1:1" x14ac:dyDescent="0.2">
      <c r="A64" t="str">
        <f>'dataset-unl2018'!Q64</f>
        <v>FEAC</v>
      </c>
    </row>
    <row r="65" spans="1:1" x14ac:dyDescent="0.2">
      <c r="A65" t="str">
        <f>'dataset-unl2018'!Q65</f>
        <v>FJSA</v>
      </c>
    </row>
    <row r="66" spans="1:1" x14ac:dyDescent="0.2">
      <c r="A66" t="str">
        <f>'dataset-unl2018'!Q66</f>
        <v>FEIRNNR</v>
      </c>
    </row>
    <row r="67" spans="1:1" x14ac:dyDescent="0.2">
      <c r="A67" t="str">
        <f>'dataset-unl2018'!Q67</f>
        <v>FEIRNNR</v>
      </c>
    </row>
    <row r="68" spans="1:1" x14ac:dyDescent="0.2">
      <c r="A68" t="str">
        <f>'dataset-unl2018'!Q68</f>
        <v>FEAC</v>
      </c>
    </row>
    <row r="69" spans="1:1" x14ac:dyDescent="0.2">
      <c r="A69" t="str">
        <f>'dataset-unl2018'!Q69</f>
        <v>FEIRNNR</v>
      </c>
    </row>
    <row r="70" spans="1:1" x14ac:dyDescent="0.2">
      <c r="A70" t="str">
        <f>'dataset-unl2018'!Q70</f>
        <v>FEIRNNR</v>
      </c>
    </row>
    <row r="71" spans="1:1" x14ac:dyDescent="0.2">
      <c r="A71" t="str">
        <f>'dataset-unl2018'!Q71</f>
        <v>FEIRNNR</v>
      </c>
    </row>
    <row r="72" spans="1:1" x14ac:dyDescent="0.2">
      <c r="A72" t="str">
        <f>'dataset-unl2018'!Q72</f>
        <v>FEAC</v>
      </c>
    </row>
    <row r="73" spans="1:1" x14ac:dyDescent="0.2">
      <c r="A73" t="str">
        <f>'dataset-unl2018'!Q73</f>
        <v>FJSA</v>
      </c>
    </row>
    <row r="74" spans="1:1" x14ac:dyDescent="0.2">
      <c r="A74" t="str">
        <f>'dataset-unl2018'!Q74</f>
        <v>FEIRNNR</v>
      </c>
    </row>
    <row r="75" spans="1:1" x14ac:dyDescent="0.2">
      <c r="A75" t="str">
        <f>'dataset-unl2018'!Q75</f>
        <v>FEIRNNR</v>
      </c>
    </row>
    <row r="76" spans="1:1" x14ac:dyDescent="0.2">
      <c r="A76" t="str">
        <f>'dataset-unl2018'!Q76</f>
        <v>FJSA</v>
      </c>
    </row>
    <row r="77" spans="1:1" x14ac:dyDescent="0.2">
      <c r="A77" t="str">
        <f>'dataset-unl2018'!Q77</f>
        <v>FEAC</v>
      </c>
    </row>
    <row r="78" spans="1:1" x14ac:dyDescent="0.2">
      <c r="A78" t="str">
        <f>'dataset-unl2018'!Q78</f>
        <v>FJSA</v>
      </c>
    </row>
    <row r="79" spans="1:1" x14ac:dyDescent="0.2">
      <c r="A79" t="str">
        <f>'dataset-unl2018'!Q79</f>
        <v>FARNR</v>
      </c>
    </row>
    <row r="80" spans="1:1" x14ac:dyDescent="0.2">
      <c r="A80" t="str">
        <f>'dataset-unl2018'!Q80</f>
        <v>FARNR</v>
      </c>
    </row>
    <row r="81" spans="1:1" x14ac:dyDescent="0.2">
      <c r="A81" t="str">
        <f>'dataset-unl2018'!Q81</f>
        <v>FARNR</v>
      </c>
    </row>
    <row r="82" spans="1:1" x14ac:dyDescent="0.2">
      <c r="A82" t="str">
        <f>'dataset-unl2018'!Q82</f>
        <v>FARNR</v>
      </c>
    </row>
    <row r="83" spans="1:1" x14ac:dyDescent="0.2">
      <c r="A83" t="str">
        <f>'dataset-unl2018'!Q83</f>
        <v>FARNR</v>
      </c>
    </row>
    <row r="84" spans="1:1" x14ac:dyDescent="0.2">
      <c r="A84" t="str">
        <f>'dataset-unl2018'!Q84</f>
        <v>FARNR</v>
      </c>
    </row>
    <row r="85" spans="1:1" x14ac:dyDescent="0.2">
      <c r="A85" t="str">
        <f>'dataset-unl2018'!Q85</f>
        <v>FARNR</v>
      </c>
    </row>
    <row r="86" spans="1:1" x14ac:dyDescent="0.2">
      <c r="A86" t="str">
        <f>'dataset-unl2018'!Q86</f>
        <v>FARNR</v>
      </c>
    </row>
    <row r="87" spans="1:1" x14ac:dyDescent="0.2">
      <c r="A87" t="str">
        <f>'dataset-unl2018'!Q87</f>
        <v>FARNR</v>
      </c>
    </row>
    <row r="88" spans="1:1" x14ac:dyDescent="0.2">
      <c r="A88" t="str">
        <f>'dataset-unl2018'!Q88</f>
        <v>FJSA</v>
      </c>
    </row>
    <row r="89" spans="1:1" x14ac:dyDescent="0.2">
      <c r="A89" t="str">
        <f>'dataset-unl2018'!Q89</f>
        <v>FEIRNNR</v>
      </c>
    </row>
    <row r="90" spans="1:1" x14ac:dyDescent="0.2">
      <c r="A90" t="str">
        <f>'dataset-unl2018'!Q90</f>
        <v>FARNR</v>
      </c>
    </row>
    <row r="91" spans="1:1" x14ac:dyDescent="0.2">
      <c r="A91" t="str">
        <f>'dataset-unl2018'!Q91</f>
        <v>FARNR</v>
      </c>
    </row>
    <row r="92" spans="1:1" x14ac:dyDescent="0.2">
      <c r="A92" t="str">
        <f>'dataset-unl2018'!Q92</f>
        <v>FARNR</v>
      </c>
    </row>
    <row r="93" spans="1:1" x14ac:dyDescent="0.2">
      <c r="A93" t="str">
        <f>'dataset-unl2018'!Q93</f>
        <v>FEAC</v>
      </c>
    </row>
    <row r="94" spans="1:1" x14ac:dyDescent="0.2">
      <c r="A94" t="str">
        <f>'dataset-unl2018'!Q94</f>
        <v>FEIRNNR</v>
      </c>
    </row>
    <row r="95" spans="1:1" x14ac:dyDescent="0.2">
      <c r="A95" t="str">
        <f>'dataset-unl2018'!Q95</f>
        <v>FSH</v>
      </c>
    </row>
    <row r="96" spans="1:1" x14ac:dyDescent="0.2">
      <c r="A96" t="str">
        <f>'dataset-unl2018'!Q96</f>
        <v>FEIRNNR</v>
      </c>
    </row>
    <row r="97" spans="1:1" x14ac:dyDescent="0.2">
      <c r="A97" t="str">
        <f>'dataset-unl2018'!Q97</f>
        <v>FJSA</v>
      </c>
    </row>
    <row r="98" spans="1:1" x14ac:dyDescent="0.2">
      <c r="A98" t="str">
        <f>'dataset-unl2018'!Q98</f>
        <v>FEIRNNR</v>
      </c>
    </row>
    <row r="99" spans="1:1" x14ac:dyDescent="0.2">
      <c r="A99" t="str">
        <f>'dataset-unl2018'!Q99</f>
        <v>FJSA</v>
      </c>
    </row>
    <row r="100" spans="1:1" x14ac:dyDescent="0.2">
      <c r="A100" t="str">
        <f>'dataset-unl2018'!Q100</f>
        <v>FJSA</v>
      </c>
    </row>
    <row r="101" spans="1:1" x14ac:dyDescent="0.2">
      <c r="A101" t="str">
        <f>'dataset-unl2018'!Q101</f>
        <v>FARNR</v>
      </c>
    </row>
    <row r="102" spans="1:1" x14ac:dyDescent="0.2">
      <c r="A102" t="str">
        <f>'dataset-unl2018'!Q102</f>
        <v>FEIRNNR</v>
      </c>
    </row>
    <row r="103" spans="1:1" x14ac:dyDescent="0.2">
      <c r="A103" t="str">
        <f>'dataset-unl2018'!Q103</f>
        <v>FARNR</v>
      </c>
    </row>
    <row r="104" spans="1:1" x14ac:dyDescent="0.2">
      <c r="A104" t="str">
        <f>'dataset-unl2018'!Q104</f>
        <v>FARNR</v>
      </c>
    </row>
    <row r="105" spans="1:1" x14ac:dyDescent="0.2">
      <c r="A105" t="str">
        <f>'dataset-unl2018'!Q105</f>
        <v>FARNR</v>
      </c>
    </row>
    <row r="106" spans="1:1" x14ac:dyDescent="0.2">
      <c r="A106" t="str">
        <f>'dataset-unl2018'!Q106</f>
        <v>FJSA</v>
      </c>
    </row>
    <row r="107" spans="1:1" x14ac:dyDescent="0.2">
      <c r="A107" t="str">
        <f>'dataset-unl2018'!Q107</f>
        <v>FSH</v>
      </c>
    </row>
    <row r="108" spans="1:1" x14ac:dyDescent="0.2">
      <c r="A108" t="str">
        <f>'dataset-unl2018'!Q108</f>
        <v>FARNR</v>
      </c>
    </row>
    <row r="109" spans="1:1" x14ac:dyDescent="0.2">
      <c r="A109" t="str">
        <f>'dataset-unl2018'!Q109</f>
        <v>FARNR</v>
      </c>
    </row>
    <row r="110" spans="1:1" x14ac:dyDescent="0.2">
      <c r="A110" t="str">
        <f>'dataset-unl2018'!Q110</f>
        <v>FARNR</v>
      </c>
    </row>
    <row r="111" spans="1:1" x14ac:dyDescent="0.2">
      <c r="A111" t="str">
        <f>'dataset-unl2018'!Q111</f>
        <v>FARNR</v>
      </c>
    </row>
    <row r="112" spans="1:1" x14ac:dyDescent="0.2">
      <c r="A112" t="str">
        <f>'dataset-unl2018'!Q112</f>
        <v>FARNR</v>
      </c>
    </row>
    <row r="113" spans="1:1" x14ac:dyDescent="0.2">
      <c r="A113" t="str">
        <f>'dataset-unl2018'!Q113</f>
        <v>FARNR</v>
      </c>
    </row>
    <row r="114" spans="1:1" x14ac:dyDescent="0.2">
      <c r="A114" t="str">
        <f>'dataset-unl2018'!Q114</f>
        <v>FEIRNNR</v>
      </c>
    </row>
    <row r="115" spans="1:1" x14ac:dyDescent="0.2">
      <c r="A115" t="str">
        <f>'dataset-unl2018'!Q115</f>
        <v>FARNR</v>
      </c>
    </row>
    <row r="116" spans="1:1" x14ac:dyDescent="0.2">
      <c r="A116" t="str">
        <f>'dataset-unl2018'!Q116</f>
        <v>FSH</v>
      </c>
    </row>
    <row r="117" spans="1:1" x14ac:dyDescent="0.2">
      <c r="A117" t="str">
        <f>'dataset-unl2018'!Q117</f>
        <v>FARNR</v>
      </c>
    </row>
    <row r="118" spans="1:1" x14ac:dyDescent="0.2">
      <c r="A118" t="str">
        <f>'dataset-unl2018'!Q118</f>
        <v>FEIRNNR</v>
      </c>
    </row>
    <row r="119" spans="1:1" x14ac:dyDescent="0.2">
      <c r="A119" t="str">
        <f>'dataset-unl2018'!Q119</f>
        <v>FARNR</v>
      </c>
    </row>
    <row r="120" spans="1:1" x14ac:dyDescent="0.2">
      <c r="A120" t="str">
        <f>'dataset-unl2018'!Q120</f>
        <v>FARNR</v>
      </c>
    </row>
    <row r="121" spans="1:1" x14ac:dyDescent="0.2">
      <c r="A121" t="str">
        <f>'dataset-unl2018'!Q121</f>
        <v>FARNR</v>
      </c>
    </row>
    <row r="122" spans="1:1" x14ac:dyDescent="0.2">
      <c r="A122" t="str">
        <f>'dataset-unl2018'!Q122</f>
        <v>FARNR</v>
      </c>
    </row>
    <row r="123" spans="1:1" x14ac:dyDescent="0.2">
      <c r="A123" t="str">
        <f>'dataset-unl2018'!Q123</f>
        <v>FARNR</v>
      </c>
    </row>
    <row r="124" spans="1:1" x14ac:dyDescent="0.2">
      <c r="A124" t="str">
        <f>'dataset-unl2018'!Q124</f>
        <v>FEIRNNR</v>
      </c>
    </row>
    <row r="125" spans="1:1" x14ac:dyDescent="0.2">
      <c r="A125" t="str">
        <f>'dataset-unl2018'!Q125</f>
        <v>FEIRNNR</v>
      </c>
    </row>
    <row r="126" spans="1:1" x14ac:dyDescent="0.2">
      <c r="A126" t="str">
        <f>'dataset-unl2018'!Q126</f>
        <v>FARNR</v>
      </c>
    </row>
    <row r="127" spans="1:1" x14ac:dyDescent="0.2">
      <c r="A127" t="str">
        <f>'dataset-unl2018'!Q127</f>
        <v>FJSA</v>
      </c>
    </row>
    <row r="128" spans="1:1" x14ac:dyDescent="0.2">
      <c r="A128" t="str">
        <f>'dataset-unl2018'!Q128</f>
        <v>FARNR</v>
      </c>
    </row>
    <row r="129" spans="1:1" x14ac:dyDescent="0.2">
      <c r="A129" t="str">
        <f>'dataset-unl2018'!Q129</f>
        <v>FSH</v>
      </c>
    </row>
    <row r="130" spans="1:1" x14ac:dyDescent="0.2">
      <c r="A130" t="str">
        <f>'dataset-unl2018'!Q130</f>
        <v>FEIRNNR</v>
      </c>
    </row>
    <row r="131" spans="1:1" x14ac:dyDescent="0.2">
      <c r="A131" t="str">
        <f>'dataset-unl2018'!Q131</f>
        <v>FARNR</v>
      </c>
    </row>
    <row r="132" spans="1:1" x14ac:dyDescent="0.2">
      <c r="A132" t="str">
        <f>'dataset-unl2018'!Q132</f>
        <v>FEIRNNR</v>
      </c>
    </row>
    <row r="133" spans="1:1" x14ac:dyDescent="0.2">
      <c r="A133" t="str">
        <f>'dataset-unl2018'!Q133</f>
        <v>FARNR</v>
      </c>
    </row>
    <row r="134" spans="1:1" x14ac:dyDescent="0.2">
      <c r="A134" t="str">
        <f>'dataset-unl2018'!Q134</f>
        <v>FARNR</v>
      </c>
    </row>
    <row r="135" spans="1:1" x14ac:dyDescent="0.2">
      <c r="A135" t="str">
        <f>'dataset-unl2018'!Q135</f>
        <v>FARNR</v>
      </c>
    </row>
    <row r="136" spans="1:1" x14ac:dyDescent="0.2">
      <c r="A136" t="str">
        <f>'dataset-unl2018'!Q136</f>
        <v>FARNR</v>
      </c>
    </row>
    <row r="137" spans="1:1" x14ac:dyDescent="0.2">
      <c r="A137" t="str">
        <f>'dataset-unl2018'!Q137</f>
        <v>FARNR</v>
      </c>
    </row>
    <row r="138" spans="1:1" x14ac:dyDescent="0.2">
      <c r="A138" t="str">
        <f>'dataset-unl2018'!Q138</f>
        <v>FARNR</v>
      </c>
    </row>
    <row r="139" spans="1:1" x14ac:dyDescent="0.2">
      <c r="A139" t="str">
        <f>'dataset-unl2018'!Q139</f>
        <v>FARNR</v>
      </c>
    </row>
    <row r="140" spans="1:1" x14ac:dyDescent="0.2">
      <c r="A140" t="str">
        <f>'dataset-unl2018'!Q140</f>
        <v>FARNR</v>
      </c>
    </row>
    <row r="141" spans="1:1" x14ac:dyDescent="0.2">
      <c r="A141" t="str">
        <f>'dataset-unl2018'!Q141</f>
        <v>FEAC</v>
      </c>
    </row>
    <row r="142" spans="1:1" x14ac:dyDescent="0.2">
      <c r="A142" t="str">
        <f>'dataset-unl2018'!Q142</f>
        <v>FEIRNNR</v>
      </c>
    </row>
    <row r="143" spans="1:1" x14ac:dyDescent="0.2">
      <c r="A143" t="str">
        <f>'dataset-unl2018'!Q143</f>
        <v>FEIRNNR</v>
      </c>
    </row>
    <row r="144" spans="1:1" x14ac:dyDescent="0.2">
      <c r="A144" t="str">
        <f>'dataset-unl2018'!Q144</f>
        <v>FARNR</v>
      </c>
    </row>
    <row r="145" spans="1:1" x14ac:dyDescent="0.2">
      <c r="A145" t="str">
        <f>'dataset-unl2018'!Q145</f>
        <v>FEAC</v>
      </c>
    </row>
    <row r="146" spans="1:1" x14ac:dyDescent="0.2">
      <c r="A146" t="str">
        <f>'dataset-unl2018'!Q146</f>
        <v>FEAC</v>
      </c>
    </row>
    <row r="147" spans="1:1" x14ac:dyDescent="0.2">
      <c r="A147" t="str">
        <f>'dataset-unl2018'!Q147</f>
        <v>FEAC</v>
      </c>
    </row>
    <row r="148" spans="1:1" x14ac:dyDescent="0.2">
      <c r="A148" t="str">
        <f>'dataset-unl2018'!Q148</f>
        <v>FEIRNNR</v>
      </c>
    </row>
    <row r="149" spans="1:1" x14ac:dyDescent="0.2">
      <c r="A149" t="str">
        <f>'dataset-unl2018'!Q149</f>
        <v>FARNR</v>
      </c>
    </row>
    <row r="150" spans="1:1" x14ac:dyDescent="0.2">
      <c r="A150" t="str">
        <f>'dataset-unl2018'!Q150</f>
        <v>FARNR</v>
      </c>
    </row>
    <row r="151" spans="1:1" x14ac:dyDescent="0.2">
      <c r="A151" t="str">
        <f>'dataset-unl2018'!Q151</f>
        <v>FARNR</v>
      </c>
    </row>
    <row r="152" spans="1:1" x14ac:dyDescent="0.2">
      <c r="A152" t="str">
        <f>'dataset-unl2018'!Q152</f>
        <v>FARNR</v>
      </c>
    </row>
    <row r="153" spans="1:1" x14ac:dyDescent="0.2">
      <c r="A153" t="str">
        <f>'dataset-unl2018'!Q153</f>
        <v>FARNR</v>
      </c>
    </row>
    <row r="154" spans="1:1" x14ac:dyDescent="0.2">
      <c r="A154" t="str">
        <f>'dataset-unl2018'!Q154</f>
        <v>FARNR</v>
      </c>
    </row>
    <row r="155" spans="1:1" x14ac:dyDescent="0.2">
      <c r="A155" t="str">
        <f>'dataset-unl2018'!Q155</f>
        <v>FARNR</v>
      </c>
    </row>
    <row r="156" spans="1:1" x14ac:dyDescent="0.2">
      <c r="A156" t="str">
        <f>'dataset-unl2018'!Q156</f>
        <v>FARNR</v>
      </c>
    </row>
    <row r="157" spans="1:1" x14ac:dyDescent="0.2">
      <c r="A157" t="str">
        <f>'dataset-unl2018'!Q157</f>
        <v>FEIRNNR</v>
      </c>
    </row>
    <row r="158" spans="1:1" x14ac:dyDescent="0.2">
      <c r="A158" t="str">
        <f>'dataset-unl2018'!Q158</f>
        <v>FARNR</v>
      </c>
    </row>
    <row r="159" spans="1:1" x14ac:dyDescent="0.2">
      <c r="A159" t="str">
        <f>'dataset-unl2018'!Q159</f>
        <v>FEIRNNR</v>
      </c>
    </row>
    <row r="160" spans="1:1" x14ac:dyDescent="0.2">
      <c r="A160" t="str">
        <f>'dataset-unl2018'!Q160</f>
        <v>FARNR</v>
      </c>
    </row>
    <row r="161" spans="1:1" x14ac:dyDescent="0.2">
      <c r="A161" t="str">
        <f>'dataset-unl2018'!Q161</f>
        <v>FARNR</v>
      </c>
    </row>
    <row r="162" spans="1:1" x14ac:dyDescent="0.2">
      <c r="A162" t="str">
        <f>'dataset-unl2018'!Q162</f>
        <v>FARNR</v>
      </c>
    </row>
    <row r="163" spans="1:1" x14ac:dyDescent="0.2">
      <c r="A163" t="str">
        <f>'dataset-unl2018'!Q163</f>
        <v>FARNR</v>
      </c>
    </row>
    <row r="164" spans="1:1" x14ac:dyDescent="0.2">
      <c r="A164" t="str">
        <f>'dataset-unl2018'!Q164</f>
        <v>FEAC</v>
      </c>
    </row>
    <row r="165" spans="1:1" x14ac:dyDescent="0.2">
      <c r="A165" t="str">
        <f>'dataset-unl2018'!Q165</f>
        <v>FARNR</v>
      </c>
    </row>
    <row r="166" spans="1:1" x14ac:dyDescent="0.2">
      <c r="A166" t="str">
        <f>'dataset-unl2018'!Q166</f>
        <v>FARNR</v>
      </c>
    </row>
    <row r="167" spans="1:1" x14ac:dyDescent="0.2">
      <c r="A167" t="str">
        <f>'dataset-unl2018'!Q167</f>
        <v>FSH</v>
      </c>
    </row>
    <row r="168" spans="1:1" x14ac:dyDescent="0.2">
      <c r="A168" t="str">
        <f>'dataset-unl2018'!Q168</f>
        <v>FSH</v>
      </c>
    </row>
    <row r="169" spans="1:1" x14ac:dyDescent="0.2">
      <c r="A169" t="str">
        <f>'dataset-unl2018'!Q169</f>
        <v>FARNR</v>
      </c>
    </row>
    <row r="170" spans="1:1" x14ac:dyDescent="0.2">
      <c r="A170" t="str">
        <f>'dataset-unl2018'!Q170</f>
        <v>FARNR</v>
      </c>
    </row>
    <row r="171" spans="1:1" x14ac:dyDescent="0.2">
      <c r="A171" t="str">
        <f>'dataset-unl2018'!Q171</f>
        <v>FARNR</v>
      </c>
    </row>
    <row r="172" spans="1:1" x14ac:dyDescent="0.2">
      <c r="A172" t="str">
        <f>'dataset-unl2018'!Q172</f>
        <v>FEAC</v>
      </c>
    </row>
    <row r="173" spans="1:1" x14ac:dyDescent="0.2">
      <c r="A173" t="str">
        <f>'dataset-unl2018'!Q173</f>
        <v>FSH</v>
      </c>
    </row>
    <row r="174" spans="1:1" x14ac:dyDescent="0.2">
      <c r="A174" t="str">
        <f>'dataset-unl2018'!Q174</f>
        <v>FARNR</v>
      </c>
    </row>
    <row r="175" spans="1:1" x14ac:dyDescent="0.2">
      <c r="A175" t="str">
        <f>'dataset-unl2018'!Q175</f>
        <v>FSH</v>
      </c>
    </row>
    <row r="176" spans="1:1" x14ac:dyDescent="0.2">
      <c r="A176" t="str">
        <f>'dataset-unl2018'!Q176</f>
        <v>FARNR</v>
      </c>
    </row>
    <row r="177" spans="1:1" x14ac:dyDescent="0.2">
      <c r="A177" t="str">
        <f>'dataset-unl2018'!Q177</f>
        <v>FSH</v>
      </c>
    </row>
    <row r="178" spans="1:1" x14ac:dyDescent="0.2">
      <c r="A178" t="str">
        <f>'dataset-unl2018'!Q178</f>
        <v>FARNR</v>
      </c>
    </row>
    <row r="179" spans="1:1" x14ac:dyDescent="0.2">
      <c r="A179" t="str">
        <f>'dataset-unl2018'!Q179</f>
        <v>FARNR</v>
      </c>
    </row>
    <row r="180" spans="1:1" x14ac:dyDescent="0.2">
      <c r="A180" t="str">
        <f>'dataset-unl2018'!Q180</f>
        <v>FARNR</v>
      </c>
    </row>
    <row r="181" spans="1:1" x14ac:dyDescent="0.2">
      <c r="A181" t="str">
        <f>'dataset-unl2018'!Q181</f>
        <v>FARNR</v>
      </c>
    </row>
    <row r="182" spans="1:1" x14ac:dyDescent="0.2">
      <c r="A182" t="str">
        <f>'dataset-unl2018'!Q182</f>
        <v>FSH</v>
      </c>
    </row>
    <row r="183" spans="1:1" x14ac:dyDescent="0.2">
      <c r="A183" t="str">
        <f>'dataset-unl2018'!Q183</f>
        <v>FARNR</v>
      </c>
    </row>
    <row r="184" spans="1:1" x14ac:dyDescent="0.2">
      <c r="A184" t="str">
        <f>'dataset-unl2018'!Q184</f>
        <v>FSH</v>
      </c>
    </row>
    <row r="185" spans="1:1" x14ac:dyDescent="0.2">
      <c r="A185" t="str">
        <f>'dataset-unl2018'!Q185</f>
        <v>FARNR</v>
      </c>
    </row>
    <row r="186" spans="1:1" x14ac:dyDescent="0.2">
      <c r="A186" t="str">
        <f>'dataset-unl2018'!Q186</f>
        <v>FARNR</v>
      </c>
    </row>
    <row r="187" spans="1:1" x14ac:dyDescent="0.2">
      <c r="A187" t="str">
        <f>'dataset-unl2018'!Q187</f>
        <v>FARNR</v>
      </c>
    </row>
    <row r="188" spans="1:1" x14ac:dyDescent="0.2">
      <c r="A188" t="str">
        <f>'dataset-unl2018'!Q188</f>
        <v>FARNR</v>
      </c>
    </row>
    <row r="189" spans="1:1" x14ac:dyDescent="0.2">
      <c r="A189" t="str">
        <f>'dataset-unl2018'!Q189</f>
        <v>FSH</v>
      </c>
    </row>
    <row r="190" spans="1:1" x14ac:dyDescent="0.2">
      <c r="A190" t="str">
        <f>'dataset-unl2018'!Q190</f>
        <v>FARNR</v>
      </c>
    </row>
    <row r="191" spans="1:1" x14ac:dyDescent="0.2">
      <c r="A191" t="str">
        <f>'dataset-unl2018'!Q191</f>
        <v>FARNR</v>
      </c>
    </row>
    <row r="192" spans="1:1" x14ac:dyDescent="0.2">
      <c r="A192" t="str">
        <f>'dataset-unl2018'!Q192</f>
        <v>FARNR</v>
      </c>
    </row>
    <row r="193" spans="1:1" x14ac:dyDescent="0.2">
      <c r="A193" t="str">
        <f>'dataset-unl2018'!Q193</f>
        <v>FARNR</v>
      </c>
    </row>
    <row r="194" spans="1:1" x14ac:dyDescent="0.2">
      <c r="A194" t="str">
        <f>'dataset-unl2018'!Q194</f>
        <v>FARNR</v>
      </c>
    </row>
    <row r="195" spans="1:1" x14ac:dyDescent="0.2">
      <c r="A195" t="str">
        <f>'dataset-unl2018'!Q195</f>
        <v>FARNR</v>
      </c>
    </row>
    <row r="196" spans="1:1" x14ac:dyDescent="0.2">
      <c r="A196" t="str">
        <f>'dataset-unl2018'!Q196</f>
        <v>FEAC</v>
      </c>
    </row>
    <row r="197" spans="1:1" x14ac:dyDescent="0.2">
      <c r="A197" t="str">
        <f>'dataset-unl2018'!Q197</f>
        <v>FARNR</v>
      </c>
    </row>
    <row r="198" spans="1:1" x14ac:dyDescent="0.2">
      <c r="A198" t="str">
        <f>'dataset-unl2018'!Q198</f>
        <v>FARNR</v>
      </c>
    </row>
    <row r="199" spans="1:1" x14ac:dyDescent="0.2">
      <c r="A199" t="str">
        <f>'dataset-unl2018'!Q199</f>
        <v>FARNR</v>
      </c>
    </row>
    <row r="200" spans="1:1" x14ac:dyDescent="0.2">
      <c r="A200" t="str">
        <f>'dataset-unl2018'!Q200</f>
        <v>FARNR</v>
      </c>
    </row>
    <row r="201" spans="1:1" x14ac:dyDescent="0.2">
      <c r="A201" t="str">
        <f>'dataset-unl2018'!Q201</f>
        <v>FARNR</v>
      </c>
    </row>
    <row r="202" spans="1:1" x14ac:dyDescent="0.2">
      <c r="A202" t="str">
        <f>'dataset-unl2018'!Q202</f>
        <v>FARNR</v>
      </c>
    </row>
    <row r="203" spans="1:1" x14ac:dyDescent="0.2">
      <c r="A203" t="str">
        <f>'dataset-unl2018'!Q203</f>
        <v>FARNR</v>
      </c>
    </row>
    <row r="204" spans="1:1" x14ac:dyDescent="0.2">
      <c r="A204" t="str">
        <f>'dataset-unl2018'!Q204</f>
        <v>FARNR</v>
      </c>
    </row>
    <row r="205" spans="1:1" x14ac:dyDescent="0.2">
      <c r="A205" t="str">
        <f>'dataset-unl2018'!Q205</f>
        <v>FARNR</v>
      </c>
    </row>
    <row r="206" spans="1:1" x14ac:dyDescent="0.2">
      <c r="A206" t="str">
        <f>'dataset-unl2018'!Q206</f>
        <v>FARNR</v>
      </c>
    </row>
    <row r="207" spans="1:1" x14ac:dyDescent="0.2">
      <c r="A207" t="str">
        <f>'dataset-unl2018'!Q207</f>
        <v>FARNR</v>
      </c>
    </row>
    <row r="208" spans="1:1" x14ac:dyDescent="0.2">
      <c r="A208" t="str">
        <f>'dataset-unl2018'!Q208</f>
        <v>FARNR</v>
      </c>
    </row>
    <row r="209" spans="1:1" x14ac:dyDescent="0.2">
      <c r="A209" t="str">
        <f>'dataset-unl2018'!Q209</f>
        <v>FARNR</v>
      </c>
    </row>
    <row r="210" spans="1:1" x14ac:dyDescent="0.2">
      <c r="A210" t="str">
        <f>'dataset-unl2018'!Q210</f>
        <v>FARNR</v>
      </c>
    </row>
    <row r="211" spans="1:1" x14ac:dyDescent="0.2">
      <c r="A211" t="str">
        <f>'dataset-unl2018'!Q211</f>
        <v>FARNR</v>
      </c>
    </row>
    <row r="212" spans="1:1" x14ac:dyDescent="0.2">
      <c r="A212" t="str">
        <f>'dataset-unl2018'!Q212</f>
        <v>FARNR</v>
      </c>
    </row>
    <row r="213" spans="1:1" x14ac:dyDescent="0.2">
      <c r="A213" t="str">
        <f>'dataset-unl2018'!Q213</f>
        <v>FARNR</v>
      </c>
    </row>
    <row r="214" spans="1:1" x14ac:dyDescent="0.2">
      <c r="A214" t="str">
        <f>'dataset-unl2018'!Q214</f>
        <v>FARNR</v>
      </c>
    </row>
    <row r="215" spans="1:1" x14ac:dyDescent="0.2">
      <c r="A215" t="str">
        <f>'dataset-unl2018'!Q215</f>
        <v>FARNR</v>
      </c>
    </row>
    <row r="216" spans="1:1" x14ac:dyDescent="0.2">
      <c r="A216" t="str">
        <f>'dataset-unl2018'!Q216</f>
        <v>FARNR</v>
      </c>
    </row>
    <row r="217" spans="1:1" x14ac:dyDescent="0.2">
      <c r="A217" t="str">
        <f>'dataset-unl2018'!Q217</f>
        <v>FARNR</v>
      </c>
    </row>
    <row r="218" spans="1:1" x14ac:dyDescent="0.2">
      <c r="A218" t="str">
        <f>'dataset-unl2018'!Q218</f>
        <v>FARNR</v>
      </c>
    </row>
    <row r="219" spans="1:1" x14ac:dyDescent="0.2">
      <c r="A219" t="str">
        <f>'dataset-unl2018'!Q219</f>
        <v>FARNR</v>
      </c>
    </row>
    <row r="220" spans="1:1" x14ac:dyDescent="0.2">
      <c r="A220" t="str">
        <f>'dataset-unl2018'!Q220</f>
        <v>FARNR</v>
      </c>
    </row>
    <row r="221" spans="1:1" x14ac:dyDescent="0.2">
      <c r="A221" t="str">
        <f>'dataset-unl2018'!Q221</f>
        <v>FARNR</v>
      </c>
    </row>
    <row r="222" spans="1:1" x14ac:dyDescent="0.2">
      <c r="A222" t="str">
        <f>'dataset-unl2018'!Q222</f>
        <v>FARNR</v>
      </c>
    </row>
    <row r="223" spans="1:1" x14ac:dyDescent="0.2">
      <c r="A223" t="str">
        <f>'dataset-unl2018'!Q223</f>
        <v>FARNR</v>
      </c>
    </row>
    <row r="224" spans="1:1" x14ac:dyDescent="0.2">
      <c r="A224" t="str">
        <f>'dataset-unl2018'!Q224</f>
        <v>FARNR</v>
      </c>
    </row>
    <row r="225" spans="1:1" x14ac:dyDescent="0.2">
      <c r="A225" t="str">
        <f>'dataset-unl2018'!Q225</f>
        <v>FARNR</v>
      </c>
    </row>
    <row r="226" spans="1:1" x14ac:dyDescent="0.2">
      <c r="A226" t="str">
        <f>'dataset-unl2018'!Q226</f>
        <v>FARNR</v>
      </c>
    </row>
    <row r="227" spans="1:1" x14ac:dyDescent="0.2">
      <c r="A227" t="str">
        <f>'dataset-unl2018'!Q227</f>
        <v>FARNR</v>
      </c>
    </row>
    <row r="228" spans="1:1" x14ac:dyDescent="0.2">
      <c r="A228" t="str">
        <f>'dataset-unl2018'!Q228</f>
        <v>FARNR</v>
      </c>
    </row>
    <row r="229" spans="1:1" x14ac:dyDescent="0.2">
      <c r="A229" t="str">
        <f>'dataset-unl2018'!Q229</f>
        <v>FARNR</v>
      </c>
    </row>
    <row r="230" spans="1:1" x14ac:dyDescent="0.2">
      <c r="A230" t="str">
        <f>'dataset-unl2018'!Q230</f>
        <v>FARNR</v>
      </c>
    </row>
    <row r="231" spans="1:1" x14ac:dyDescent="0.2">
      <c r="A231" t="str">
        <f>'dataset-unl2018'!Q231</f>
        <v>FARNR</v>
      </c>
    </row>
    <row r="232" spans="1:1" x14ac:dyDescent="0.2">
      <c r="A232" t="str">
        <f>'dataset-unl2018'!Q232</f>
        <v>FARNR</v>
      </c>
    </row>
    <row r="233" spans="1:1" x14ac:dyDescent="0.2">
      <c r="A233" t="str">
        <f>'dataset-unl2018'!Q233</f>
        <v>FARNR</v>
      </c>
    </row>
    <row r="234" spans="1:1" x14ac:dyDescent="0.2">
      <c r="A234" t="str">
        <f>'dataset-unl2018'!Q234</f>
        <v>FARNR</v>
      </c>
    </row>
    <row r="235" spans="1:1" x14ac:dyDescent="0.2">
      <c r="A235" t="str">
        <f>'dataset-unl2018'!Q235</f>
        <v>FARNR</v>
      </c>
    </row>
    <row r="236" spans="1:1" x14ac:dyDescent="0.2">
      <c r="A236" t="str">
        <f>'dataset-unl2018'!Q236</f>
        <v>FARNR</v>
      </c>
    </row>
    <row r="237" spans="1:1" x14ac:dyDescent="0.2">
      <c r="A237" t="str">
        <f>'dataset-unl2018'!Q237</f>
        <v>FARNR</v>
      </c>
    </row>
    <row r="238" spans="1:1" x14ac:dyDescent="0.2">
      <c r="A238" t="str">
        <f>'dataset-unl2018'!Q238</f>
        <v>FSH</v>
      </c>
    </row>
    <row r="239" spans="1:1" x14ac:dyDescent="0.2">
      <c r="A239" t="str">
        <f>'dataset-unl2018'!Q239</f>
        <v>FARNR</v>
      </c>
    </row>
    <row r="240" spans="1:1" x14ac:dyDescent="0.2">
      <c r="A240" t="str">
        <f>'dataset-unl2018'!Q240</f>
        <v>FARNR</v>
      </c>
    </row>
    <row r="241" spans="1:1" x14ac:dyDescent="0.2">
      <c r="A241" t="str">
        <f>'dataset-unl2018'!Q241</f>
        <v>FARNR</v>
      </c>
    </row>
    <row r="242" spans="1:1" x14ac:dyDescent="0.2">
      <c r="A242" t="str">
        <f>'dataset-unl2018'!Q242</f>
        <v>FARNR</v>
      </c>
    </row>
    <row r="243" spans="1:1" x14ac:dyDescent="0.2">
      <c r="A243" t="str">
        <f>'dataset-unl2018'!Q243</f>
        <v>FARNR</v>
      </c>
    </row>
    <row r="244" spans="1:1" x14ac:dyDescent="0.2">
      <c r="A244" t="str">
        <f>'dataset-unl2018'!Q244</f>
        <v>FARNR</v>
      </c>
    </row>
    <row r="245" spans="1:1" x14ac:dyDescent="0.2">
      <c r="A245" t="str">
        <f>'dataset-unl2018'!Q245</f>
        <v>FARNR</v>
      </c>
    </row>
    <row r="246" spans="1:1" x14ac:dyDescent="0.2">
      <c r="A246" t="str">
        <f>'dataset-unl2018'!Q246</f>
        <v>FARNR</v>
      </c>
    </row>
    <row r="247" spans="1:1" x14ac:dyDescent="0.2">
      <c r="A247" t="str">
        <f>'dataset-unl2018'!Q247</f>
        <v>FARNR</v>
      </c>
    </row>
    <row r="248" spans="1:1" x14ac:dyDescent="0.2">
      <c r="A248" t="str">
        <f>'dataset-unl2018'!Q248</f>
        <v>FARNR</v>
      </c>
    </row>
    <row r="249" spans="1:1" x14ac:dyDescent="0.2">
      <c r="A249" t="str">
        <f>'dataset-unl2018'!Q249</f>
        <v>FARNR</v>
      </c>
    </row>
    <row r="250" spans="1:1" x14ac:dyDescent="0.2">
      <c r="A250" t="str">
        <f>'dataset-unl2018'!Q250</f>
        <v>FARNR</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61"/>
  <sheetViews>
    <sheetView workbookViewId="0">
      <selection sqref="A1:B11"/>
    </sheetView>
  </sheetViews>
  <sheetFormatPr baseColWidth="10" defaultRowHeight="16" x14ac:dyDescent="0.2"/>
  <sheetData>
    <row r="1" spans="1:2" x14ac:dyDescent="0.2">
      <c r="A1" s="2" t="str">
        <f>'dataset-unl2018'!B1</f>
        <v>Title</v>
      </c>
      <c r="B1" s="2" t="str">
        <f>'dataset-unl2018'!E1</f>
        <v>Cited by</v>
      </c>
    </row>
    <row r="2" spans="1:2" x14ac:dyDescent="0.2">
      <c r="A2" s="2" t="str">
        <f>'dataset-unl2018'!B233</f>
        <v>Rainfall interception in a lower montane forest in Ecuador: Effects of canopy properties</v>
      </c>
      <c r="B2" s="2">
        <v>112</v>
      </c>
    </row>
    <row r="3" spans="1:2" x14ac:dyDescent="0.2">
      <c r="A3" s="2" t="str">
        <f>'dataset-unl2018'!B243</f>
        <v>Nutrient storage and turnover in organic layers under tropical montane rain forest in Ecuador</v>
      </c>
      <c r="B3" s="2">
        <v>90</v>
      </c>
    </row>
    <row r="4" spans="1:2" x14ac:dyDescent="0.2">
      <c r="A4" s="2" t="str">
        <f>'dataset-unl2018'!B245</f>
        <v>Change in water quality during the passage through a tropical montane rain forest in Ecuador</v>
      </c>
      <c r="B4" s="2">
        <v>69</v>
      </c>
    </row>
    <row r="5" spans="1:2" x14ac:dyDescent="0.2">
      <c r="A5" s="2" t="str">
        <f>'dataset-unl2018'!B232</f>
        <v>Tracing water paths through small catchments under a tropical montane rain forest in south Ecuador by an oxygen isotope approach</v>
      </c>
      <c r="B5" s="2">
        <v>64</v>
      </c>
    </row>
    <row r="6" spans="1:2" x14ac:dyDescent="0.2">
      <c r="A6" s="2" t="str">
        <f>'dataset-unl2018'!B175</f>
        <v>High-fat diet-induced deregulation of hippocampal insulin signaling and mitochondrial homeostasis deficiences contribute to Alzheimer disease pathology in rodents</v>
      </c>
      <c r="B6" s="2">
        <v>54</v>
      </c>
    </row>
    <row r="7" spans="1:2" x14ac:dyDescent="0.2">
      <c r="A7" s="2" t="str">
        <f>'dataset-unl2018'!B240</f>
        <v>Soil properties on a chronosequence of landslides in montane rain forest, Ecuador</v>
      </c>
      <c r="B7" s="2">
        <v>53</v>
      </c>
    </row>
    <row r="8" spans="1:2" x14ac:dyDescent="0.2">
      <c r="A8" s="2" t="str">
        <f>'dataset-unl2018'!B216</f>
        <v>Determinants for successful reforestation of abandoned pastures in the Andes: Soil conditions and vegetation cover</v>
      </c>
      <c r="B8" s="2">
        <v>52</v>
      </c>
    </row>
    <row r="9" spans="1:2" x14ac:dyDescent="0.2">
      <c r="A9" s="2" t="str">
        <f>'dataset-unl2018'!B223</f>
        <v>Soil properties and tree growth along an altitudinal transect in Ecuadorian tropical montane forest</v>
      </c>
      <c r="B9" s="2">
        <v>50</v>
      </c>
    </row>
    <row r="10" spans="1:2" x14ac:dyDescent="0.2">
      <c r="A10" s="2" t="str">
        <f>'dataset-unl2018'!B230</f>
        <v>Water budgets of three small catchments under montane forest in Ecuador: Experimental and modelling approach</v>
      </c>
      <c r="B10" s="2">
        <v>48</v>
      </c>
    </row>
    <row r="11" spans="1:2" x14ac:dyDescent="0.2">
      <c r="A11" s="2" t="str">
        <f>'dataset-unl2018'!B221</f>
        <v>Amazonian biomass burning-derived acid and nutrient deposition in the north Andean montane forest of Ecuador</v>
      </c>
      <c r="B11" s="2">
        <v>45</v>
      </c>
    </row>
    <row r="12" spans="1:2" x14ac:dyDescent="0.2">
      <c r="A12" t="str">
        <f>'dataset-unl2018'!B203</f>
        <v>Radial stem variations of Tabebuia chrysantha (Bignoniaceae) in different tropical forest ecosystems of southern Ecuador</v>
      </c>
      <c r="B12">
        <v>45</v>
      </c>
    </row>
    <row r="13" spans="1:2" x14ac:dyDescent="0.2">
      <c r="A13" t="str">
        <f>'dataset-unl2018'!B212</f>
        <v>Can tropical farmers reconcile subsistence needs with forest conservation?</v>
      </c>
      <c r="B13">
        <f>'dataset-unl2018'!E212</f>
        <v>39</v>
      </c>
    </row>
    <row r="14" spans="1:2" x14ac:dyDescent="0.2">
      <c r="A14" t="str">
        <f>'dataset-unl2018'!B234</f>
        <v>Coarse woody debris in a montane forest in Ecuador: Mass, C and nutrient stock, and turnover</v>
      </c>
      <c r="B14">
        <f>'dataset-unl2018'!E234</f>
        <v>38</v>
      </c>
    </row>
    <row r="15" spans="1:2" x14ac:dyDescent="0.2">
      <c r="A15" t="str">
        <f>'dataset-unl2018'!B211</f>
        <v>Climatic control of radial growth of Cedrela montana in a humid mountain rainforest in southern Ecuador</v>
      </c>
      <c r="B15">
        <f>'dataset-unl2018'!E211</f>
        <v>36</v>
      </c>
    </row>
    <row r="16" spans="1:2" x14ac:dyDescent="0.2">
      <c r="A16" t="str">
        <f>'dataset-unl2018'!B227</f>
        <v>Influence of distance to forest edges on natural regeneration of abandoned pastures: A case study in the tropical mountain rain forest of Southern Ecuador</v>
      </c>
      <c r="B16">
        <f>'dataset-unl2018'!E227</f>
        <v>35</v>
      </c>
    </row>
    <row r="17" spans="1:2" x14ac:dyDescent="0.2">
      <c r="A17" t="str">
        <f>'dataset-unl2018'!B231</f>
        <v>Dissolved nitrogen, phosphorus, and sulfur forms in the ecosystem fluxes of a montane forest in Ecuador</v>
      </c>
      <c r="B17">
        <f>'dataset-unl2018'!E231</f>
        <v>35</v>
      </c>
    </row>
    <row r="18" spans="1:2" x14ac:dyDescent="0.2">
      <c r="A18" t="str">
        <f>'dataset-unl2018'!B220</f>
        <v>Water flow paths in soil control element exports in an Andean tropical montane forest</v>
      </c>
      <c r="B18">
        <f>'dataset-unl2018'!E220</f>
        <v>31</v>
      </c>
    </row>
    <row r="19" spans="1:2" x14ac:dyDescent="0.2">
      <c r="A19" t="str">
        <f>'dataset-unl2018'!B190</f>
        <v>Afforestation or intense pasturing improve the ecological and economic value of abandoned tropical farmlands</v>
      </c>
      <c r="B19">
        <f>'dataset-unl2018'!E190</f>
        <v>26</v>
      </c>
    </row>
    <row r="20" spans="1:2" x14ac:dyDescent="0.2">
      <c r="A20" t="str">
        <f>'dataset-unl2018'!B215</f>
        <v>Application of mycorrhizal roots improves growth of tropical tree seedlings in the nursery: A step towards reforestation with native species in the Andes of Ecuador</v>
      </c>
      <c r="B20">
        <f>'dataset-unl2018'!E215</f>
        <v>24</v>
      </c>
    </row>
    <row r="21" spans="1:2" x14ac:dyDescent="0.2">
      <c r="A21" t="str">
        <f>'dataset-unl2018'!B214</f>
        <v>Spatial throughfall heterogeneity in a montane rain forest in Ecuador: Extent, temporal stability and drivers</v>
      </c>
      <c r="B21">
        <f>'dataset-unl2018'!E214</f>
        <v>23</v>
      </c>
    </row>
    <row r="22" spans="1:2" x14ac:dyDescent="0.2">
      <c r="A22" t="str">
        <f>'dataset-unl2018'!B250</f>
        <v>Mocora palm-fibers: Use and management of Astrocaryum standleyanum (Arecaceae) in Ecuador</v>
      </c>
      <c r="B22">
        <f>'dataset-unl2018'!E250</f>
        <v>22</v>
      </c>
    </row>
    <row r="23" spans="1:2" x14ac:dyDescent="0.2">
      <c r="A23" t="str">
        <f>'dataset-unl2018'!B194</f>
        <v>Porcine colonization of the Americas: A 60k SNP story</v>
      </c>
      <c r="B23">
        <f>'dataset-unl2018'!E194</f>
        <v>21</v>
      </c>
    </row>
    <row r="24" spans="1:2" x14ac:dyDescent="0.2">
      <c r="A24" t="str">
        <f>'dataset-unl2018'!B209</f>
        <v>Species-rich but distinct arbuscular mycorrhizal communities in reforestation plots on degraded pastures and in neighboring pristine tropical mountain rain forest</v>
      </c>
      <c r="B24">
        <f>'dataset-unl2018'!E209</f>
        <v>21</v>
      </c>
    </row>
    <row r="25" spans="1:2" x14ac:dyDescent="0.2">
      <c r="A25" t="str">
        <f>'dataset-unl2018'!B219</f>
        <v>Diversity and endemism of woody plant species in the Equatorial Pacific seasonally dry forests</v>
      </c>
      <c r="B25">
        <f>'dataset-unl2018'!E219</f>
        <v>20</v>
      </c>
    </row>
    <row r="26" spans="1:2" x14ac:dyDescent="0.2">
      <c r="A26" t="str">
        <f>'dataset-unl2018'!B222</f>
        <v>Tree phenology in montane forests of southern Ecuador can be explained by precipitation, radiation and photoperiodic control</v>
      </c>
      <c r="B26">
        <f>'dataset-unl2018'!E222</f>
        <v>20</v>
      </c>
    </row>
    <row r="27" spans="1:2" x14ac:dyDescent="0.2">
      <c r="A27" t="str">
        <f>'dataset-unl2018'!B218</f>
        <v>Genetic and bioclimatic variation in Solanum pimpinellifolium</v>
      </c>
      <c r="B27">
        <f>'dataset-unl2018'!E218</f>
        <v>18</v>
      </c>
    </row>
    <row r="28" spans="1:2" x14ac:dyDescent="0.2">
      <c r="A28" t="str">
        <f>'dataset-unl2018'!B239</f>
        <v>Wild Foods from Southern Ecuador</v>
      </c>
      <c r="B28">
        <f>'dataset-unl2018'!E239</f>
        <v>18</v>
      </c>
    </row>
    <row r="29" spans="1:2" x14ac:dyDescent="0.2">
      <c r="A29" t="str">
        <f>'dataset-unl2018'!B153</f>
        <v>Climate seasonality limits leaf carbon assimilation and wood productivity in tropical forests</v>
      </c>
      <c r="B29">
        <f>'dataset-unl2018'!E153</f>
        <v>17</v>
      </c>
    </row>
    <row r="30" spans="1:2" x14ac:dyDescent="0.2">
      <c r="A30" t="str">
        <f>'dataset-unl2018'!B213</f>
        <v>Effectiveness and distributional impacts of payments for reduced carbon emissions from deforestation</v>
      </c>
      <c r="B30">
        <f>'dataset-unl2018'!E213</f>
        <v>16</v>
      </c>
    </row>
    <row r="31" spans="1:2" x14ac:dyDescent="0.2">
      <c r="A31" t="str">
        <f>'dataset-unl2018'!B184</f>
        <v>Masitinib for the treatment of mild to moderate Alzheimer's disease</v>
      </c>
      <c r="B31">
        <f>'dataset-unl2018'!E184</f>
        <v>14</v>
      </c>
    </row>
    <row r="32" spans="1:2" x14ac:dyDescent="0.2">
      <c r="A32" t="str">
        <f>'dataset-unl2018'!B217</f>
        <v>Response of water and nutrient fluxes to improvement fellings in a tropical montane forest in Ecuador</v>
      </c>
      <c r="B32">
        <f>'dataset-unl2018'!E217</f>
        <v>13</v>
      </c>
    </row>
    <row r="33" spans="1:2" x14ac:dyDescent="0.2">
      <c r="A33" t="str">
        <f>'dataset-unl2018'!B228</f>
        <v>Phainantha shuariorum (Melastomataceae), a new species of the Cordillera del CÃ³ndor, Ecuador, disjunct of a Guayana genus [Phainantha shuariorum (Melastomataceae), una especie nueva de la Cordillera del CÃ³ndor, Ecuador, disyunta de un GÃ©nero GuayanÃ©s]</v>
      </c>
      <c r="B33">
        <f>'dataset-unl2018'!E228</f>
        <v>13</v>
      </c>
    </row>
    <row r="34" spans="1:2" x14ac:dyDescent="0.2">
      <c r="A34" t="str">
        <f>'dataset-unl2018'!B138</f>
        <v>Parasite specialization in a unique habitat: hummingbirds as reservoirs of generalist blood parasites of Andean birds</v>
      </c>
      <c r="B34">
        <f>'dataset-unl2018'!E138</f>
        <v>11</v>
      </c>
    </row>
    <row r="35" spans="1:2" x14ac:dyDescent="0.2">
      <c r="A35" t="str">
        <f>'dataset-unl2018'!B247</f>
        <v>Seed structure and germination of cherimoya (Annona cherinwla mill.)</v>
      </c>
      <c r="B35">
        <f>'dataset-unl2018'!E247</f>
        <v>11</v>
      </c>
    </row>
    <row r="36" spans="1:2" x14ac:dyDescent="0.2">
      <c r="A36" t="str">
        <f>'dataset-unl2018'!B174</f>
        <v>Wet season precipitation during the past century reconstructed from tree-rings of a tropical dry forest in Southern Ecuador</v>
      </c>
      <c r="B36">
        <f>'dataset-unl2018'!E174</f>
        <v>10</v>
      </c>
    </row>
    <row r="37" spans="1:2" x14ac:dyDescent="0.2">
      <c r="A37" t="str">
        <f>'dataset-unl2018'!B173</f>
        <v>The role of leptin in the sporadic form of Alzheimer's disease. Interactions with the adipokines amylin, ghrelin and the pituitary hormone prolactin</v>
      </c>
      <c r="B37">
        <f>'dataset-unl2018'!E173</f>
        <v>9</v>
      </c>
    </row>
    <row r="38" spans="1:2" x14ac:dyDescent="0.2">
      <c r="A38" t="str">
        <f>'dataset-unl2018'!B204</f>
        <v>Effect of topography on soil fertility and water flow in an Ecuadorian lower montane forest</v>
      </c>
      <c r="B38">
        <f>'dataset-unl2018'!E204</f>
        <v>9</v>
      </c>
    </row>
    <row r="39" spans="1:2" x14ac:dyDescent="0.2">
      <c r="A39" t="str">
        <f>'dataset-unl2018'!B241</f>
        <v>Highland papayas in Southern Ecuador: Need for conservation actions</v>
      </c>
      <c r="B39">
        <f>'dataset-unl2018'!E241</f>
        <v>9</v>
      </c>
    </row>
    <row r="40" spans="1:2" x14ac:dyDescent="0.2">
      <c r="A40" t="str">
        <f>'dataset-unl2018'!B177</f>
        <v>Hypercholesterolemia and neurodegeneration. Comparison of hippocampal phenotypes in LDLr knockout and APPswe/PS1dE9 mice</v>
      </c>
      <c r="B40">
        <f>'dataset-unl2018'!E177</f>
        <v>8</v>
      </c>
    </row>
    <row r="41" spans="1:2" x14ac:dyDescent="0.2">
      <c r="A41" t="str">
        <f>'dataset-unl2018'!B188</f>
        <v>Aluminum toxicity to tropical montane forest tree seedlings in southern Ecuador: Response of biomass and plant morphology to elevated Al concentrations</v>
      </c>
      <c r="B41">
        <f>'dataset-unl2018'!E188</f>
        <v>8</v>
      </c>
    </row>
    <row r="42" spans="1:2" x14ac:dyDescent="0.2">
      <c r="A42" t="str">
        <f>'dataset-unl2018'!B176</f>
        <v>Large-scale patterns of turnover and basal area change in Andean forests</v>
      </c>
      <c r="B42">
        <f>'dataset-unl2018'!E176</f>
        <v>7</v>
      </c>
    </row>
    <row r="43" spans="1:2" x14ac:dyDescent="0.2">
      <c r="A43" t="str">
        <f>'dataset-unl2018'!B187</f>
        <v>Cultured arbuscular mycorrhizal fungi and native soil inocula improve seedling development of two pioneer trees in the Andean region</v>
      </c>
      <c r="B43">
        <f>'dataset-unl2018'!E187</f>
        <v>7</v>
      </c>
    </row>
    <row r="44" spans="1:2" x14ac:dyDescent="0.2">
      <c r="A44" t="str">
        <f>'dataset-unl2018'!B191</f>
        <v>Short-term response of the Ca cycle of a montane forest in Ecuador to low experimental CaCl2 additions</v>
      </c>
      <c r="B44">
        <f>'dataset-unl2018'!E191</f>
        <v>7</v>
      </c>
    </row>
    <row r="45" spans="1:2" x14ac:dyDescent="0.2">
      <c r="A45" t="e">
        <f>'dataset-unl2018'!#REF!</f>
        <v>#REF!</v>
      </c>
      <c r="B45">
        <v>7</v>
      </c>
    </row>
    <row r="46" spans="1:2" x14ac:dyDescent="0.2">
      <c r="A46" t="str">
        <f>'dataset-unl2018'!B162</f>
        <v>Assessing the importance of topographic variables for the spatial distribution of tree species in a tropical mountain forest</v>
      </c>
      <c r="B46">
        <f>'dataset-unl2018'!E162</f>
        <v>6</v>
      </c>
    </row>
    <row r="47" spans="1:2" x14ac:dyDescent="0.2">
      <c r="A47" t="str">
        <f>'dataset-unl2018'!B163</f>
        <v>Hydro-climatic variability in southern ecuador reflected by tree-ring oxygen isotopes</v>
      </c>
      <c r="B47">
        <f>'dataset-unl2018'!E163</f>
        <v>6</v>
      </c>
    </row>
    <row r="48" spans="1:2" x14ac:dyDescent="0.2">
      <c r="A48" t="str">
        <f>'dataset-unl2018'!B210</f>
        <v>First country record of Pristimantis metabates (Duellman and Pramuk) and distribution extension of Pristimantis skydmainos (Flores and RodrÃ­guez) in eastern Ecuador (Amphibia, Anura, Strabomantidae)</v>
      </c>
      <c r="B48">
        <f>'dataset-unl2018'!E210</f>
        <v>6</v>
      </c>
    </row>
    <row r="49" spans="1:2" x14ac:dyDescent="0.2">
      <c r="A49" t="str">
        <f>'dataset-unl2018'!B246</f>
        <v>Collection and characterisation of cherimoya (Annona cherimola mill.) in Loja province, Southern Ecuador</v>
      </c>
      <c r="B49">
        <f>'dataset-unl2018'!E246</f>
        <v>6</v>
      </c>
    </row>
    <row r="50" spans="1:2" x14ac:dyDescent="0.2">
      <c r="A50" t="str">
        <f>'dataset-unl2018'!B186</f>
        <v>Analysis of the cost-effectiveness for ecosystem service provision and rural income generation: A comparison of three different programs in Southern Ecuador</v>
      </c>
      <c r="B50">
        <f>'dataset-unl2018'!E186</f>
        <v>5</v>
      </c>
    </row>
    <row r="51" spans="1:2" x14ac:dyDescent="0.2">
      <c r="A51" t="str">
        <f>'dataset-unl2018'!B206</f>
        <v>Ecological restoration for future conservation professionals: Training with conceptual models and practical exercises</v>
      </c>
      <c r="B51">
        <f>'dataset-unl2018'!E206</f>
        <v>5</v>
      </c>
    </row>
    <row r="52" spans="1:2" x14ac:dyDescent="0.2">
      <c r="A52" t="str">
        <f>'dataset-unl2018'!B237</f>
        <v>Horticultural potential of Andean fruit crops exploring their centre of origin</v>
      </c>
      <c r="B52">
        <f>'dataset-unl2018'!E237</f>
        <v>5</v>
      </c>
    </row>
    <row r="53" spans="1:2" x14ac:dyDescent="0.2">
      <c r="A53" t="str">
        <f>'dataset-unl2018'!B140</f>
        <v>Manganese and Mercury Levels in Water, Sediments, and Children Living Near Gold-Mining Areas of the Nangaritza River Basin, Ecuadorian Amazon</v>
      </c>
      <c r="B53">
        <f>'dataset-unl2018'!E140</f>
        <v>4</v>
      </c>
    </row>
    <row r="54" spans="1:2" x14ac:dyDescent="0.2">
      <c r="A54" t="str">
        <f>'dataset-unl2018'!B156</f>
        <v>Genetic relationships among American donkey populations: Insights into the process of colonization</v>
      </c>
      <c r="B54">
        <f>'dataset-unl2018'!E156</f>
        <v>4</v>
      </c>
    </row>
    <row r="55" spans="1:2" x14ac:dyDescent="0.2">
      <c r="A55" t="str">
        <f>'dataset-unl2018'!B185</f>
        <v>Quantifying the morphology of flow patterns in landslide-affected and unaffected soils</v>
      </c>
      <c r="B55">
        <f>'dataset-unl2018'!E185</f>
        <v>4</v>
      </c>
    </row>
    <row r="56" spans="1:2" x14ac:dyDescent="0.2">
      <c r="A56" t="str">
        <f>'dataset-unl2018'!B198</f>
        <v>Clethra concordia (Clethraceae), a shrubby new species from the crest of the Cordillera del CÃ³ndor on the Peru-Ecuador border</v>
      </c>
      <c r="B56">
        <f>'dataset-unl2018'!E198</f>
        <v>4</v>
      </c>
    </row>
    <row r="57" spans="1:2" x14ac:dyDescent="0.2">
      <c r="A57" t="str">
        <f>'dataset-unl2018'!B200</f>
        <v>Energy requirement for maintenance and egg production for broiler breeder hens</v>
      </c>
      <c r="B57">
        <f>'dataset-unl2018'!E200</f>
        <v>4</v>
      </c>
    </row>
    <row r="58" spans="1:2" x14ac:dyDescent="0.2">
      <c r="A58" t="str">
        <f>'dataset-unl2018'!B236</f>
        <v>Three new Ecuadorian species of Axinaea (Melastomataceae)</v>
      </c>
      <c r="B58">
        <f>'dataset-unl2018'!E236</f>
        <v>4</v>
      </c>
    </row>
    <row r="59" spans="1:2" x14ac:dyDescent="0.2">
      <c r="A59" t="str">
        <f>'dataset-unl2018'!B249</f>
        <v>Edaphoclimatological study of cherimoya (Annona cherimola mill.) in Loja province, southern Ecuador</v>
      </c>
      <c r="B59">
        <f>'dataset-unl2018'!E249</f>
        <v>4</v>
      </c>
    </row>
    <row r="60" spans="1:2" x14ac:dyDescent="0.2">
      <c r="A60" t="str">
        <f>'dataset-unl2018'!B117</f>
        <v>Genetic diversity and patterns of population structure in Creole goats from the Americas</v>
      </c>
      <c r="B60">
        <f>'dataset-unl2018'!E117</f>
        <v>3</v>
      </c>
    </row>
    <row r="61" spans="1:2" x14ac:dyDescent="0.2">
      <c r="A61" t="str">
        <f>'dataset-unl2018'!B139</f>
        <v>Climate variability, tree increment patterns and ENSO-related carbon sequestration reduction of the tropical dry forest species Loxopterygium huasango of Southern Ecuador</v>
      </c>
      <c r="B61">
        <f>'dataset-unl2018'!E139</f>
        <v>3</v>
      </c>
    </row>
    <row r="62" spans="1:2" x14ac:dyDescent="0.2">
      <c r="A62" t="str">
        <f>'dataset-unl2018'!B154</f>
        <v>Phylogenetically diverse AM fungi from Ecuador strongly improve seedling growth of native potential crop trees</v>
      </c>
      <c r="B62">
        <f>'dataset-unl2018'!E154</f>
        <v>3</v>
      </c>
    </row>
    <row r="63" spans="1:2" x14ac:dyDescent="0.2">
      <c r="A63" t="str">
        <f>'dataset-unl2018'!B158</f>
        <v>A portfolio analysis of incentive programmes for conservation, restoration and timber plantations in Southern Ecuador</v>
      </c>
      <c r="B63">
        <f>'dataset-unl2018'!E158</f>
        <v>3</v>
      </c>
    </row>
    <row r="64" spans="1:2" x14ac:dyDescent="0.2">
      <c r="A64" t="str">
        <f>'dataset-unl2018'!B171</f>
        <v>Phylogenetic niche conservatism does not explain elevational patterns of species richness, phylodiversity and family age of tree assemblages in andean rainforest</v>
      </c>
      <c r="B64">
        <f>'dataset-unl2018'!E171</f>
        <v>3</v>
      </c>
    </row>
    <row r="65" spans="1:2" x14ac:dyDescent="0.2">
      <c r="A65" t="str">
        <f>'dataset-unl2018'!B181</f>
        <v>Aluminum toxicity to tropical montane forest tree seedlings in southern Ecuador: Response of nutrient status to elevated Al concentrations</v>
      </c>
      <c r="B65">
        <f>'dataset-unl2018'!E181</f>
        <v>3</v>
      </c>
    </row>
    <row r="66" spans="1:2" x14ac:dyDescent="0.2">
      <c r="A66" t="str">
        <f>'dataset-unl2018'!B183</f>
        <v>The contribution of traditional agroforestry to climate change adaptation in the Ecuadorian Amazon: The chakra system</v>
      </c>
      <c r="B66">
        <f>'dataset-unl2018'!E183</f>
        <v>3</v>
      </c>
    </row>
    <row r="67" spans="1:2" x14ac:dyDescent="0.2">
      <c r="A67" t="str">
        <f>'dataset-unl2018'!B192</f>
        <v>Hydrological modeling of large watersheds: Case study of the Senegal River, West Africa, West Africa [Nota tÃ©cnica modelado hidrolÃ³gico de grandes cuencas: Caso de estudio del RÃ­o Senegal, Ãfrica Occidental]</v>
      </c>
      <c r="B67">
        <f>'dataset-unl2018'!E192</f>
        <v>3</v>
      </c>
    </row>
    <row r="68" spans="1:2" x14ac:dyDescent="0.2">
      <c r="A68" t="str">
        <f>'dataset-unl2018'!B199</f>
        <v>Metabolizable energy requirements for broiler breeder in different environmental temperatures</v>
      </c>
      <c r="B68">
        <f>'dataset-unl2018'!E199</f>
        <v>3</v>
      </c>
    </row>
    <row r="69" spans="1:2" x14ac:dyDescent="0.2">
      <c r="A69" t="str">
        <f>'dataset-unl2018'!B224</f>
        <v>Natural landslides and pioner communities in the Mountain Ecosystems of Eastern Podocarpus National Park [Deslizamientos naturales y comunidades pionera de ecosistemas montanos al occidente del parque nacional podocarpus (Ecuador)]</v>
      </c>
      <c r="B69">
        <f>'dataset-unl2018'!E224</f>
        <v>3</v>
      </c>
    </row>
    <row r="70" spans="1:2" x14ac:dyDescent="0.2">
      <c r="A70" t="str">
        <f>'dataset-unl2018'!B248</f>
        <v>Promising cherimoya (Annona cherimola mill.) accessions in Loja province, Southern Ecuador</v>
      </c>
      <c r="B70">
        <f>'dataset-unl2018'!E248</f>
        <v>3</v>
      </c>
    </row>
    <row r="71" spans="1:2" x14ac:dyDescent="0.2">
      <c r="A71" t="str">
        <f>'dataset-unl2018'!B108</f>
        <v>Pond drying cues and their effects on growth and metamorphosis in a fast developing amphibian</v>
      </c>
      <c r="B71">
        <f>'dataset-unl2018'!E108</f>
        <v>2</v>
      </c>
    </row>
    <row r="72" spans="1:2" x14ac:dyDescent="0.2">
      <c r="A72" t="str">
        <f>'dataset-unl2018'!B152</f>
        <v>Amphibians from a tropical dry forest: Arenillas Ecological Reserve, Ecuador [Anfibios de un bosque seco tropical: Reserva EcolÃ³gica Arenillas, Ecuador]</v>
      </c>
      <c r="B72">
        <f>'dataset-unl2018'!E152</f>
        <v>2</v>
      </c>
    </row>
    <row r="73" spans="1:2" x14ac:dyDescent="0.2">
      <c r="A73" t="str">
        <f>'dataset-unl2018'!B166</f>
        <v>Taking shortcuts to measure species diversity: parasitoid Hymenoptera subfamilies as surrogates of species richness</v>
      </c>
      <c r="B73">
        <f>'dataset-unl2018'!E166</f>
        <v>2</v>
      </c>
    </row>
    <row r="74" spans="1:2" x14ac:dyDescent="0.2">
      <c r="A74" t="str">
        <f>'dataset-unl2018'!B172</f>
        <v>Social learning environments</v>
      </c>
      <c r="B74">
        <f>'dataset-unl2018'!E172</f>
        <v>2</v>
      </c>
    </row>
    <row r="75" spans="1:2" x14ac:dyDescent="0.2">
      <c r="A75" t="str">
        <f>'dataset-unl2018'!B201</f>
        <v>Daily rainfall estimation using a GIS with weather radar imagenry water technology and sciences [EstimaciÃ³n de precipitaciÃ³n diaria a travÃ©s de un SIG con imÃ¡genes de radar meteorolÃ³gico]</v>
      </c>
      <c r="B75">
        <f>'dataset-unl2018'!E201</f>
        <v>2</v>
      </c>
    </row>
    <row r="76" spans="1:2" x14ac:dyDescent="0.2">
      <c r="A76" t="str">
        <f>'dataset-unl2018'!B202</f>
        <v>Observations on the natural history of the Royal Sunangel (Heliangelus regalis) in the Nangaritza Valley, Ecuador</v>
      </c>
      <c r="B76">
        <f>'dataset-unl2018'!E202</f>
        <v>2</v>
      </c>
    </row>
    <row r="77" spans="1:2" x14ac:dyDescent="0.2">
      <c r="A77" t="str">
        <f>'dataset-unl2018'!B87</f>
        <v>Breed fast, die young: Demography of a poorly known fossorial frog from the xeric Neotropics</v>
      </c>
      <c r="B77">
        <f>'dataset-unl2018'!E87</f>
        <v>1</v>
      </c>
    </row>
    <row r="78" spans="1:2" x14ac:dyDescent="0.2">
      <c r="A78" t="str">
        <f>'dataset-unl2018'!B95</f>
        <v>Review of the advances in treatment for Alzheimer disease: Strategies for combating Î²-amyloid protein [Una revisiÃ³n de los avances en la terapÃ©utica de la enfermedad de Alzheimer: estrategia frente a la proteÃ­na Î²-amiloide]</v>
      </c>
      <c r="B78">
        <f>'dataset-unl2018'!E95</f>
        <v>1</v>
      </c>
    </row>
    <row r="79" spans="1:2" x14ac:dyDescent="0.2">
      <c r="A79" t="str">
        <f>'dataset-unl2018'!B101</f>
        <v>Latitudinal and altitudinal patterns of plant community diversity on mountain summits across the tropical Andes</v>
      </c>
      <c r="B79">
        <f>'dataset-unl2018'!E101</f>
        <v>1</v>
      </c>
    </row>
    <row r="80" spans="1:2" x14ac:dyDescent="0.2">
      <c r="A80" t="str">
        <f>'dataset-unl2018'!B110</f>
        <v>Natural or assisted succession as approach of forest recovery on abandoned lands with different land use history in the Andes of Southern Ecuador</v>
      </c>
      <c r="B80">
        <f>'dataset-unl2018'!E110</f>
        <v>1</v>
      </c>
    </row>
    <row r="81" spans="1:2" x14ac:dyDescent="0.2">
      <c r="A81" t="str">
        <f>'dataset-unl2018'!B115</f>
        <v>On the origins and genetic diversity of South American chickens: one step closer</v>
      </c>
      <c r="B81">
        <f>'dataset-unl2018'!E115</f>
        <v>1</v>
      </c>
    </row>
    <row r="82" spans="1:2" x14ac:dyDescent="0.2">
      <c r="A82" t="str">
        <f>'dataset-unl2018'!B116</f>
        <v>Anti-inflammatory role of Leptin in glial cells through p38 MAPK pathway inhibition</v>
      </c>
      <c r="B82">
        <f>'dataset-unl2018'!E116</f>
        <v>1</v>
      </c>
    </row>
    <row r="83" spans="1:2" x14ac:dyDescent="0.2">
      <c r="A83" t="str">
        <f>'dataset-unl2018'!B120</f>
        <v>Four approaches to guide ecological restoration in Latin America</v>
      </c>
      <c r="B83">
        <f>'dataset-unl2018'!E120</f>
        <v>1</v>
      </c>
    </row>
    <row r="84" spans="1:2" x14ac:dyDescent="0.2">
      <c r="A84" t="str">
        <f>'dataset-unl2018'!B133</f>
        <v>Tropical ecosystems vulnerability to climate change in southern Ecuador</v>
      </c>
      <c r="B84">
        <f>'dataset-unl2018'!E133</f>
        <v>1</v>
      </c>
    </row>
    <row r="85" spans="1:2" x14ac:dyDescent="0.2">
      <c r="A85" t="str">
        <f>'dataset-unl2018'!B135</f>
        <v>Amphibia, anura, bufonidae, Rhaebo ecuadorensis mueses-cisneros, cisneros-heredia &amp; McDiarmid, 2012, and anura, hylidae, Phyllomedusa tarsius (cope, 1868): Range extensions and first records for Zamora-Chinchipe province, Ecuador</v>
      </c>
      <c r="B85">
        <f>'dataset-unl2018'!E135</f>
        <v>1</v>
      </c>
    </row>
    <row r="86" spans="1:2" x14ac:dyDescent="0.2">
      <c r="A86" t="str">
        <f>'dataset-unl2018'!B146</f>
        <v>Teaching with videos on YouTube: Case study of the subject technical and editing still image [La docencia con videos en YouTube: Caso prÃ¡ctico de la asignatura de TÃ©cnica y EdiciÃ³n de la Imagen Fija]</v>
      </c>
      <c r="B86">
        <f>'dataset-unl2018'!E146</f>
        <v>1</v>
      </c>
    </row>
    <row r="87" spans="1:2" x14ac:dyDescent="0.2">
      <c r="A87" t="str">
        <f>'dataset-unl2018'!B149</f>
        <v>The Neotropical species of Atractodes (Hymenoptera, Ichneumonidae, Cryptinae), I: The A. Propodeator and A. Altoandinus species-groups</v>
      </c>
      <c r="B87">
        <f>'dataset-unl2018'!E149</f>
        <v>1</v>
      </c>
    </row>
    <row r="88" spans="1:2" x14ac:dyDescent="0.2">
      <c r="A88" t="str">
        <f>'dataset-unl2018'!B170</f>
        <v>A new species of Pristimantis from southern Ecuador (Anura, Craugastoridae)</v>
      </c>
      <c r="B88">
        <f>'dataset-unl2018'!E170</f>
        <v>1</v>
      </c>
    </row>
    <row r="89" spans="1:2" x14ac:dyDescent="0.2">
      <c r="A89" t="str">
        <f>'dataset-unl2018'!B178</f>
        <v>Two New Strumigenys F. Smith (Hymenoptera: Formicidae: Myrmicinae) from Montane Forests of Ecuador</v>
      </c>
      <c r="B89">
        <f>'dataset-unl2018'!E178</f>
        <v>1</v>
      </c>
    </row>
    <row r="90" spans="1:2" x14ac:dyDescent="0.2">
      <c r="A90" t="str">
        <f>'dataset-unl2018'!B182</f>
        <v>Conformance contrast testing between rates of pulmonary tuberculosis in Ecuadorian border areas</v>
      </c>
      <c r="B90">
        <f>'dataset-unl2018'!E182</f>
        <v>1</v>
      </c>
    </row>
    <row r="91" spans="1:2" x14ac:dyDescent="0.2">
      <c r="A91" t="str">
        <f>'dataset-unl2018'!B189</f>
        <v>The Gender Parity Index and its implications on the public work [Ãndice de Paridad por GÃ©nero y sus implicaciones en la inserciÃ³n laboral pÃºblica en Ecuador]</v>
      </c>
      <c r="B91">
        <f>'dataset-unl2018'!E189</f>
        <v>1</v>
      </c>
    </row>
    <row r="92" spans="1:2" x14ac:dyDescent="0.2">
      <c r="A92" t="str">
        <f>'dataset-unl2018'!B195</f>
        <v>Endemic frog predation by the Cuban lesser racer, Caraiba andreae (Squamata: Dipsadidae), on La Melba, Alexander Von Humboldt National Park, eastern Cuba</v>
      </c>
      <c r="B92">
        <f>'dataset-unl2018'!E195</f>
        <v>1</v>
      </c>
    </row>
    <row r="93" spans="1:2" x14ac:dyDescent="0.2">
      <c r="A93" t="str">
        <f>'dataset-unl2018'!B197</f>
        <v>Spatial discretization effect on flow simulations using the CEQUEAU distributed model [Efecto de la discretizaciÃ³n espacial sobre las simulaciones de caudal con el modelo distribuido CEQUEAU]</v>
      </c>
      <c r="B93">
        <f>'dataset-unl2018'!E197</f>
        <v>1</v>
      </c>
    </row>
    <row r="94" spans="1:2" x14ac:dyDescent="0.2">
      <c r="A94" t="str">
        <f>'dataset-unl2018'!B205</f>
        <v>Measured and modeled rainfall interception in a lower montane forest, Ecuador</v>
      </c>
      <c r="B94">
        <f>'dataset-unl2018'!E205</f>
        <v>1</v>
      </c>
    </row>
    <row r="95" spans="1:2" x14ac:dyDescent="0.2">
      <c r="A95" t="str">
        <f>'dataset-unl2018'!B225</f>
        <v>Tracing the genetic base of cherimoya (annona cherimola) commercial cultivars through aflp analysis of diversity at the species' putative center of origin</v>
      </c>
      <c r="B95">
        <f>'dataset-unl2018'!E225</f>
        <v>1</v>
      </c>
    </row>
    <row r="96" spans="1:2" x14ac:dyDescent="0.2">
      <c r="A96" t="str">
        <f>'dataset-unl2018'!B226</f>
        <v>Meriania aurata (Melastomataceae), a new species from the Llanganates, Ecuador [Meriania aurata (Melastomataceae), una especie nueva de los Llanganates, Ecuador]</v>
      </c>
      <c r="B96">
        <f>'dataset-unl2018'!E226</f>
        <v>1</v>
      </c>
    </row>
    <row r="97" spans="1:2" x14ac:dyDescent="0.2">
      <c r="A97" t="str">
        <f>'dataset-unl2018'!B235</f>
        <v>Cactus novelties from southern Ecuador</v>
      </c>
      <c r="B97">
        <f>'dataset-unl2018'!E235</f>
        <v>1</v>
      </c>
    </row>
    <row r="98" spans="1:2" x14ac:dyDescent="0.2">
      <c r="A98" t="str">
        <f>'dataset-unl2018'!B238</f>
        <v>Children with attention dÃ©ficit disorder and hyperactivity (ADH/D) [NiÃ±os con dÃ©ficit de atenciÃ³n e hiperquinesis (TDA/H)]</v>
      </c>
      <c r="B98">
        <f>'dataset-unl2018'!E238</f>
        <v>1</v>
      </c>
    </row>
    <row r="99" spans="1:2" x14ac:dyDescent="0.2">
      <c r="A99" t="str">
        <f>'dataset-unl2018'!B79</f>
        <v>Early stage litter decomposition across biomes</v>
      </c>
      <c r="B99">
        <f>'dataset-unl2018'!E79</f>
        <v>0</v>
      </c>
    </row>
    <row r="100" spans="1:2" x14ac:dyDescent="0.2">
      <c r="A100" t="str">
        <f>'dataset-unl2018'!B81</f>
        <v>Random size-assortative mating despite size-dependent fecundity in a Neotropical amphibian with explosive reproduction</v>
      </c>
      <c r="B100">
        <f>'dataset-unl2018'!E81</f>
        <v>0</v>
      </c>
    </row>
    <row r="101" spans="1:2" x14ac:dyDescent="0.2">
      <c r="A101" t="str">
        <f>'dataset-unl2018'!B82</f>
        <v>When more is less: the negative effect of European rabbit release upon local warren occupancy</v>
      </c>
      <c r="B101">
        <f>'dataset-unl2018'!E82</f>
        <v>0</v>
      </c>
    </row>
    <row r="102" spans="1:2" x14ac:dyDescent="0.2">
      <c r="A102" t="str">
        <f>'dataset-unl2018'!B86</f>
        <v>Phylogenetic classification of the world's tropical forests</v>
      </c>
      <c r="B102">
        <f>'dataset-unl2018'!E86</f>
        <v>0</v>
      </c>
    </row>
    <row r="103" spans="1:2" x14ac:dyDescent="0.2">
      <c r="A103" t="str">
        <f>'dataset-unl2018'!B89</f>
        <v>Interconnection using GPON technology in an intelligent city: Case study Ciudad de Loja (Ecuador) [InterconexiÃ³n mediante tecnologÃ­a GPON en una ciudad Inteligente: Caso de estudio Ciudad de Loja (Ecuador)]</v>
      </c>
      <c r="B103">
        <f>'dataset-unl2018'!E89</f>
        <v>0</v>
      </c>
    </row>
    <row r="104" spans="1:2" x14ac:dyDescent="0.2">
      <c r="A104" t="str">
        <f>'dataset-unl2018'!B90</f>
        <v>Dryness affects burrowing depth in a semi-fossorial amphibian</v>
      </c>
      <c r="B104">
        <f>'dataset-unl2018'!E90</f>
        <v>0</v>
      </c>
    </row>
    <row r="105" spans="1:2" x14ac:dyDescent="0.2">
      <c r="A105" t="str">
        <f>'dataset-unl2018'!B93</f>
        <v>Inexpensive marketing tools for SMEs</v>
      </c>
      <c r="B105">
        <f>'dataset-unl2018'!E93</f>
        <v>0</v>
      </c>
    </row>
    <row r="106" spans="1:2" x14ac:dyDescent="0.2">
      <c r="A106" t="str">
        <f>'dataset-unl2018'!B96</f>
        <v>Control of a prototype for the classification of copper</v>
      </c>
      <c r="B106">
        <f>'dataset-unl2018'!E96</f>
        <v>0</v>
      </c>
    </row>
    <row r="107" spans="1:2" x14ac:dyDescent="0.2">
      <c r="A107" t="str">
        <f>'dataset-unl2018'!B97</f>
        <v>Georreferenced application for location and rescue of people with disabilities in risk zones of cotopaxi volcano</v>
      </c>
      <c r="B107">
        <f>'dataset-unl2018'!E97</f>
        <v>0</v>
      </c>
    </row>
    <row r="108" spans="1:2" x14ac:dyDescent="0.2">
      <c r="A108" t="str">
        <f>'dataset-unl2018'!B98</f>
        <v>N4SID method applied to obtain a discrete-time linear state space system as a mathematical model of a jaw crusher prototype</v>
      </c>
      <c r="B108">
        <f>'dataset-unl2018'!E98</f>
        <v>0</v>
      </c>
    </row>
    <row r="109" spans="1:2" x14ac:dyDescent="0.2">
      <c r="A109" t="str">
        <f>'dataset-unl2018'!B99</f>
        <v>Foreign direct investment and economic growth in Latin America</v>
      </c>
      <c r="B109">
        <f>'dataset-unl2018'!E99</f>
        <v>0</v>
      </c>
    </row>
    <row r="110" spans="1:2" x14ac:dyDescent="0.2">
      <c r="A110" t="str">
        <f>'dataset-unl2018'!B100</f>
        <v>Access to financing and regional entrepreneurship in ecuador: An approach using spatial methods</v>
      </c>
      <c r="B110">
        <f>'dataset-unl2018'!E100</f>
        <v>0</v>
      </c>
    </row>
    <row r="111" spans="1:2" x14ac:dyDescent="0.2">
      <c r="A111" t="str">
        <f>'dataset-unl2018'!B102</f>
        <v>Augmented Reality in a Smart Classroom - Case Study: SaCI</v>
      </c>
      <c r="B111">
        <f>'dataset-unl2018'!E102</f>
        <v>0</v>
      </c>
    </row>
    <row r="112" spans="1:2" x14ac:dyDescent="0.2">
      <c r="A112" t="str">
        <f>'dataset-unl2018'!B103</f>
        <v>Nutrient addition affects net and gross mineralization of phosphorus in the organic layer of a tropical montane forest</v>
      </c>
      <c r="B112">
        <f>'dataset-unl2018'!E103</f>
        <v>0</v>
      </c>
    </row>
    <row r="113" spans="1:2" x14ac:dyDescent="0.2">
      <c r="A113" t="str">
        <f>'dataset-unl2018'!B104</f>
        <v>Genetic and phenotypic diversity of Rhizobium isolates from southern Ecuador [Diversidade genÃ©tica e fenotÃ­pica de isolados de Rhizobium do sul do Equador]</v>
      </c>
      <c r="B113">
        <f>'dataset-unl2018'!E104</f>
        <v>0</v>
      </c>
    </row>
    <row r="114" spans="1:2" x14ac:dyDescent="0.2">
      <c r="A114" t="str">
        <f>'dataset-unl2018'!B105</f>
        <v>Fixed-time artificial insemination in donkeys using fresh and refrigerated equine semen [InseminaciÃ³n artificial a tiempo fijo en asnas utilizando semen equino fresco y refrigerado]</v>
      </c>
      <c r="B114">
        <f>'dataset-unl2018'!E105</f>
        <v>0</v>
      </c>
    </row>
    <row r="115" spans="1:2" x14ac:dyDescent="0.2">
      <c r="A115" t="str">
        <f>'dataset-unl2018'!B106</f>
        <v>THE EXTERNAL SECTOR, RESTRICTIONS AND ECONOMIC GROWTH IN ECUADOR [SECTOR EXTERNO, RESTRICCIONES Y CRECIMIENTO ECONÃ“MICO EN ECUADOR]</v>
      </c>
      <c r="B115">
        <f>'dataset-unl2018'!E106</f>
        <v>0</v>
      </c>
    </row>
    <row r="116" spans="1:2" x14ac:dyDescent="0.2">
      <c r="A116" t="str">
        <f>'dataset-unl2018'!B107</f>
        <v>Curricular adaptations in teaching for students with respiratory problems [Adaptaciones curriculares en la enseÃ±anza para alumnos con problemas respiratorios]</v>
      </c>
      <c r="B116">
        <f>'dataset-unl2018'!E107</f>
        <v>0</v>
      </c>
    </row>
    <row r="117" spans="1:2" x14ac:dyDescent="0.2">
      <c r="A117" t="str">
        <f>'dataset-unl2018'!B109</f>
        <v>Canine Rage: Its history, epidemiology and its control measures [La Rabia canina: Su historia, epidemiologÃ­a y sus medidas de control]</v>
      </c>
      <c r="B117">
        <f>'dataset-unl2018'!E109</f>
        <v>0</v>
      </c>
    </row>
    <row r="118" spans="1:2" x14ac:dyDescent="0.2">
      <c r="A118" t="str">
        <f>'dataset-unl2018'!B111</f>
        <v>Farmersâ€™ Preferences for PES Contracts to Adopt Silvopastoral Systems in Southern Ecuador, Revealed Through a Choice Experiment</v>
      </c>
      <c r="B118">
        <f>'dataset-unl2018'!E111</f>
        <v>0</v>
      </c>
    </row>
    <row r="119" spans="1:2" x14ac:dyDescent="0.2">
      <c r="A119" t="str">
        <f>'dataset-unl2018'!B112</f>
        <v>Do refuge plants favour natural pest control in maize crops?</v>
      </c>
      <c r="B119">
        <f>'dataset-unl2018'!E112</f>
        <v>0</v>
      </c>
    </row>
    <row r="120" spans="1:2" x14ac:dyDescent="0.2">
      <c r="A120" t="str">
        <f>'dataset-unl2018'!B113</f>
        <v>Large and medium-sized mammals of buenaventura Reserve, southwestern Ecuador</v>
      </c>
      <c r="B120">
        <f>'dataset-unl2018'!E113</f>
        <v>0</v>
      </c>
    </row>
    <row r="121" spans="1:2" x14ac:dyDescent="0.2">
      <c r="A121" t="str">
        <f>'dataset-unl2018'!B114</f>
        <v>Analysis of usability of universities Web portals using the Prometheus tool - SIRIUS</v>
      </c>
      <c r="B121">
        <f>'dataset-unl2018'!E114</f>
        <v>0</v>
      </c>
    </row>
    <row r="122" spans="1:2" x14ac:dyDescent="0.2">
      <c r="A122" t="str">
        <f>'dataset-unl2018'!B118</f>
        <v>Bayesian Networks to predict reputation in Virtual Learning Communities</v>
      </c>
      <c r="B122">
        <f>'dataset-unl2018'!E118</f>
        <v>0</v>
      </c>
    </row>
    <row r="123" spans="1:2" x14ac:dyDescent="0.2">
      <c r="A123" t="str">
        <f>'dataset-unl2018'!B121</f>
        <v>Contributions to diversity rather than basic measures of genetic diversity characterise the spreading of donkey throughout the American continent</v>
      </c>
      <c r="B123">
        <f>'dataset-unl2018'!E121</f>
        <v>0</v>
      </c>
    </row>
    <row r="124" spans="1:2" x14ac:dyDescent="0.2">
      <c r="A124" t="str">
        <f>'dataset-unl2018'!B122</f>
        <v>Three new species of the genus Gnamptogenys (Hymenoptera, Formicidae) from southern China with a key to the known Chinese species</v>
      </c>
      <c r="B124">
        <f>'dataset-unl2018'!E122</f>
        <v>0</v>
      </c>
    </row>
    <row r="125" spans="1:2" x14ac:dyDescent="0.2">
      <c r="A125" t="str">
        <f>'dataset-unl2018'!B123</f>
        <v>Aluminum cycling in a tropical montane forest ecosystem in southern Ecuador</v>
      </c>
      <c r="B125">
        <f>'dataset-unl2018'!E123</f>
        <v>0</v>
      </c>
    </row>
    <row r="126" spans="1:2" x14ac:dyDescent="0.2">
      <c r="A126" t="str">
        <f>'dataset-unl2018'!B124</f>
        <v>Wind Power Resource Assessment in Complex Terrain: Villonaco Case-study Using Computational Fluid Dynamics Analysis</v>
      </c>
      <c r="B126">
        <f>'dataset-unl2018'!E124</f>
        <v>0</v>
      </c>
    </row>
    <row r="127" spans="1:2" x14ac:dyDescent="0.2">
      <c r="A127" t="str">
        <f>'dataset-unl2018'!B125</f>
        <v>Processes improvement for software quality assurance based on capability maturity model integration (CMMI-DEV v1.3) for national university of loja</v>
      </c>
      <c r="B127">
        <f>'dataset-unl2018'!E125</f>
        <v>0</v>
      </c>
    </row>
    <row r="128" spans="1:2" x14ac:dyDescent="0.2">
      <c r="A128" t="str">
        <f>'dataset-unl2018'!B126</f>
        <v>Levels as indicators insulin and glucose efficiency productive and reproductive in pospartum cows [Niveles de insulina y glucosa como indicadores de eficiencia reproductiva y productiva en vacas posparto]</v>
      </c>
      <c r="B128">
        <f>'dataset-unl2018'!E126</f>
        <v>0</v>
      </c>
    </row>
    <row r="129" spans="1:2" x14ac:dyDescent="0.2">
      <c r="A129" t="str">
        <f>'dataset-unl2018'!B127</f>
        <v>Internal migration and urbanization without efficiency in developing countries: Evidence for Ecuador [MigraciÃ³n interna y urbanizaciÃ³n sin eficiencia en paÃ­ses en desarrollo: Evidencia para Ecuador]</v>
      </c>
      <c r="B129">
        <f>'dataset-unl2018'!E127</f>
        <v>0</v>
      </c>
    </row>
    <row r="130" spans="1:2" x14ac:dyDescent="0.2">
      <c r="A130" t="str">
        <f>'dataset-unl2018'!B128</f>
        <v>Legal and social concerns for the conservation of ecosystems in Venezuela</v>
      </c>
      <c r="B130">
        <f>'dataset-unl2018'!E128</f>
        <v>0</v>
      </c>
    </row>
    <row r="131" spans="1:2" x14ac:dyDescent="0.2">
      <c r="A131" t="str">
        <f>'dataset-unl2018'!B129</f>
        <v>The advertisement call of Pristimantis subsigillatus (Anura, Craugastoridae)</v>
      </c>
      <c r="B131">
        <f>'dataset-unl2018'!E129</f>
        <v>0</v>
      </c>
    </row>
    <row r="132" spans="1:2" x14ac:dyDescent="0.2">
      <c r="A132" t="str">
        <f>'dataset-unl2018'!B130</f>
        <v>Intelligent systems applied to the control of a distilling binary column [Sistemas Inteligentes aplicados al control de una Columna de DestilaciÃ³n Binaria]</v>
      </c>
      <c r="B132">
        <f>'dataset-unl2018'!E130</f>
        <v>0</v>
      </c>
    </row>
    <row r="133" spans="1:2" x14ac:dyDescent="0.2">
      <c r="A133" t="str">
        <f>'dataset-unl2018'!B131</f>
        <v>Alternativemodels in theservice of teaching and bioethics in Veterinary Medicine [Modelos alternativos al servicio de la enseÃ±anza y la bioÃ©tica en Medicina Veterinaria]</v>
      </c>
      <c r="B133">
        <f>'dataset-unl2018'!E131</f>
        <v>0</v>
      </c>
    </row>
    <row r="134" spans="1:2" x14ac:dyDescent="0.2">
      <c r="A134" t="str">
        <f>'dataset-unl2018'!B132</f>
        <v>Predominant Components of the Trust Models in E-learning Environments</v>
      </c>
      <c r="B134">
        <f>'dataset-unl2018'!E132</f>
        <v>0</v>
      </c>
    </row>
    <row r="135" spans="1:2" x14ac:dyDescent="0.2">
      <c r="A135" t="str">
        <f>'dataset-unl2018'!B134</f>
        <v>Molecular study of the amazonian Macabea cattle history</v>
      </c>
      <c r="B135">
        <f>'dataset-unl2018'!E134</f>
        <v>0</v>
      </c>
    </row>
    <row r="136" spans="1:2" x14ac:dyDescent="0.2">
      <c r="A136" t="str">
        <f>'dataset-unl2018'!B136</f>
        <v>The Neotropical species of Atractodes (Hymenoptera, Ichneumonidae, Cryptinae), II: The A. Pleuripunctatus species-group</v>
      </c>
      <c r="B136">
        <f>'dataset-unl2018'!E136</f>
        <v>0</v>
      </c>
    </row>
    <row r="137" spans="1:2" x14ac:dyDescent="0.2">
      <c r="A137" t="str">
        <f>'dataset-unl2018'!B137</f>
        <v>Survey of ants in dry forests of southwestern Ecuador (Hymenoptera: Formicidae)</v>
      </c>
      <c r="B137">
        <f>'dataset-unl2018'!E137</f>
        <v>0</v>
      </c>
    </row>
    <row r="138" spans="1:2" x14ac:dyDescent="0.2">
      <c r="A138" t="str">
        <f>'dataset-unl2018'!B141</f>
        <v>Treatment of health information in digital platforms Ecuador [Tratamiento de InformaciÃ³n en Salud en Plataformas Digitales de Ecuador]</v>
      </c>
      <c r="B138">
        <f>'dataset-unl2018'!E141</f>
        <v>0</v>
      </c>
    </row>
    <row r="139" spans="1:2" x14ac:dyDescent="0.2">
      <c r="A139" t="str">
        <f>'dataset-unl2018'!B142</f>
        <v>Design and implementation of an architecture and methodology applied to remote monitoring of weather variables [DiseÃ±o e implementaciÃ³n de una arquitectura y metodologÃ­a aplicadas al monitoreo remoto de variables meteorolÃ³gicas]</v>
      </c>
      <c r="B139">
        <f>'dataset-unl2018'!E142</f>
        <v>0</v>
      </c>
    </row>
    <row r="140" spans="1:2" x14ac:dyDescent="0.2">
      <c r="A140" t="str">
        <f>'dataset-unl2018'!B143</f>
        <v>Development of hardware architecture applied to real-Time monitoring in drinking water distribution system of the Loja city [Desarrollo de la arquitectura hardware aplicada al monitoreo en tiempo real del Sistema de DistribuciÃ³n de Agua Potable de la ciudad de Loja]</v>
      </c>
      <c r="B140">
        <f>'dataset-unl2018'!E143</f>
        <v>0</v>
      </c>
    </row>
    <row r="141" spans="1:2" x14ac:dyDescent="0.2">
      <c r="A141" t="str">
        <f>'dataset-unl2018'!B145</f>
        <v>When university quality counts: The law of communication and training of social communicators in Ecuador [CuÃ¡ndo la calidad universitaria cuenta:La Ley de ComunicaciÃ³n y la formaciÃ³n de Comunicadores Sociales en Ecuador]</v>
      </c>
      <c r="B141">
        <f>'dataset-unl2018'!E145</f>
        <v>0</v>
      </c>
    </row>
    <row r="142" spans="1:2" x14ac:dyDescent="0.2">
      <c r="A142" t="str">
        <f>'dataset-unl2018'!B147</f>
        <v>One way to democratize access to information. Analysis of representative cases [Una forma de democratizaciÃ³n del acceso hacia la informaciÃ³n. AnÃ¡lisis de casos representativos.]</v>
      </c>
      <c r="B142">
        <f>'dataset-unl2018'!E147</f>
        <v>0</v>
      </c>
    </row>
    <row r="143" spans="1:2" x14ac:dyDescent="0.2">
      <c r="A143" t="str">
        <f>'dataset-unl2018'!B148</f>
        <v>Semantic analysis of judicial sentences based on text polarity</v>
      </c>
      <c r="B143">
        <f>'dataset-unl2018'!E148</f>
        <v>0</v>
      </c>
    </row>
    <row r="144" spans="1:2" x14ac:dyDescent="0.2">
      <c r="A144" t="str">
        <f>'dataset-unl2018'!B150</f>
        <v>Past and present of ecological restoration in the Venezuelan context [Pasado y presente de la restauraciÃ³n ecolÃ³gica en el contexto Venezolano]</v>
      </c>
      <c r="B144">
        <f>'dataset-unl2018'!E150</f>
        <v>0</v>
      </c>
    </row>
    <row r="145" spans="1:2" x14ac:dyDescent="0.2">
      <c r="A145" t="str">
        <f>'dataset-unl2018'!B151</f>
        <v>Description of the First Species of Trieces (Hymenoptera: Ichneumonidae) with Tyloids in the Male Antennae and New Records of Neotropical Species</v>
      </c>
      <c r="B145">
        <f>'dataset-unl2018'!E151</f>
        <v>0</v>
      </c>
    </row>
    <row r="146" spans="1:2" x14ac:dyDescent="0.2">
      <c r="A146" t="str">
        <f>'dataset-unl2018'!B155</f>
        <v>Morphometric characteristics of indigenous chicken in rural communities of southern Ecuador [CaracterÃ­sticas MorfomÃ©tricas de las Gallinas Criollas de Comunidades Rurales del Sur del Ecuador]</v>
      </c>
      <c r="B146">
        <f>'dataset-unl2018'!E155</f>
        <v>0</v>
      </c>
    </row>
    <row r="147" spans="1:2" x14ac:dyDescent="0.2">
      <c r="A147" t="str">
        <f>'dataset-unl2018'!B157</f>
        <v>Design of a servo-mechanics, which allows the control of a crusher in laboratory scale</v>
      </c>
      <c r="B147">
        <f>'dataset-unl2018'!E157</f>
        <v>0</v>
      </c>
    </row>
    <row r="148" spans="1:2" x14ac:dyDescent="0.2">
      <c r="A148" t="str">
        <f>'dataset-unl2018'!B159</f>
        <v>Identification and control of a laboratory-scale prototype for crushing copper</v>
      </c>
      <c r="B148">
        <f>'dataset-unl2018'!E159</f>
        <v>0</v>
      </c>
    </row>
    <row r="149" spans="1:2" x14ac:dyDescent="0.2">
      <c r="A149" t="str">
        <f>'dataset-unl2018'!B160</f>
        <v>Dimensional variability and drying defects affect yields during brushing processes of Eucalyptus Saligna wood [La variabilidad dimensional y defectos de secado afectan rendimientos en procesos de cepillado de madera de Eucalyptus saligna]</v>
      </c>
      <c r="B149">
        <f>'dataset-unl2018'!E160</f>
        <v>0</v>
      </c>
    </row>
    <row r="150" spans="1:2" x14ac:dyDescent="0.2">
      <c r="A150" t="str">
        <f>'dataset-unl2018'!B161</f>
        <v>Levels of heavy metals in sediments of the Puyango River basin, Ecuador [Niveles de metales pesados en sedimentos de la cuenca del rÃ­o puyango, Ecuador]</v>
      </c>
      <c r="B150">
        <f>'dataset-unl2018'!E161</f>
        <v>0</v>
      </c>
    </row>
    <row r="151" spans="1:2" x14ac:dyDescent="0.2">
      <c r="A151" t="str">
        <f>'dataset-unl2018'!B164</f>
        <v>Ecuadorian teachers communication: Presence and use of academic scientific networks [Docentes ecuatorianos de comunicaciÃ³n: Presencia y uso de las redes cientÃ­ficas acadÃ©micas]</v>
      </c>
      <c r="B151">
        <f>'dataset-unl2018'!E164</f>
        <v>0</v>
      </c>
    </row>
    <row r="152" spans="1:2" x14ac:dyDescent="0.2">
      <c r="A152" t="str">
        <f>'dataset-unl2018'!B165</f>
        <v>Revisionary and natural history notes on some species of the genus Gnamptogenys ROGER, 1863 (Hymenoptera: Formicidae)</v>
      </c>
      <c r="B152">
        <f>'dataset-unl2018'!E165</f>
        <v>0</v>
      </c>
    </row>
    <row r="153" spans="1:2" x14ac:dyDescent="0.2">
      <c r="A153" t="str">
        <f>'dataset-unl2018'!B167</f>
        <v>Predisposing factors to overweight and obesity in students from state schools of Canton Loja, Ecuador [Factores que predisponen al sobrepeso y obesidad en estudiantes de colegios fiscales del CantÃ³n Loja-Ecuador]</v>
      </c>
      <c r="B153">
        <f>'dataset-unl2018'!E167</f>
        <v>0</v>
      </c>
    </row>
    <row r="154" spans="1:2" x14ac:dyDescent="0.2">
      <c r="A154" t="str">
        <f>'dataset-unl2018'!B168</f>
        <v>Using sound waves reduces stress levels and acute postoperative pain [El uso de ondas sonoras reduce los niveles de estrÃ©s y dolor agudo postquirÃºrgico]</v>
      </c>
      <c r="B154">
        <f>'dataset-unl2018'!E168</f>
        <v>0</v>
      </c>
    </row>
    <row r="155" spans="1:2" x14ac:dyDescent="0.2">
      <c r="A155" t="str">
        <f>'dataset-unl2018'!B169</f>
        <v>Molecular screening of tomato genotypes for resistance to meloidogyne incognita, fusarium oxysporum and ralstonia solanacearum for genetic improvement [EvaluaciÃ³n molecular de genotipos de tomate por su resistencia a meloidogyne incognita, fusarium oxysporum y ralstonia solanacearum con fines de mejoramiento]</v>
      </c>
      <c r="B155">
        <f>'dataset-unl2018'!E169</f>
        <v>0</v>
      </c>
    </row>
    <row r="156" spans="1:2" x14ac:dyDescent="0.2">
      <c r="A156" t="str">
        <f>'dataset-unl2018'!B179</f>
        <v>Postpartum reproductive stimulation of jennies under controlled grazing in dry tropical region [EstimulaciÃ³n reproductiva en burras en posparto, bajo pastoreo controlado en regiÃ³n tropical seca]</v>
      </c>
      <c r="B156">
        <f>'dataset-unl2018'!E179</f>
        <v>0</v>
      </c>
    </row>
    <row r="157" spans="1:2" x14ac:dyDescent="0.2">
      <c r="A157" t="str">
        <f>'dataset-unl2018'!B180</f>
        <v>Editorial: Special issue on taxonomy, morphology, and phylogeny of ants</v>
      </c>
      <c r="B157">
        <f>'dataset-unl2018'!E180</f>
        <v>0</v>
      </c>
    </row>
    <row r="158" spans="1:2" x14ac:dyDescent="0.2">
      <c r="A158" t="str">
        <f>'dataset-unl2018'!B196</f>
        <v>How did Quechua Reach Ecuador?</v>
      </c>
      <c r="B158">
        <f>'dataset-unl2018'!E196</f>
        <v>0</v>
      </c>
    </row>
    <row r="159" spans="1:2" x14ac:dyDescent="0.2">
      <c r="A159" t="str">
        <f>'dataset-unl2018'!B229</f>
        <v>Germplasm collection and fruit characterisation of cherimoya (Annona cherimola) in Loja Province, Ecuador, an important centre of biodiversity</v>
      </c>
      <c r="B159">
        <f>'dataset-unl2018'!E229</f>
        <v>0</v>
      </c>
    </row>
    <row r="160" spans="1:2" x14ac:dyDescent="0.2">
      <c r="A160" t="str">
        <f>'dataset-unl2018'!B242</f>
        <v>Improving cherimoya (Annona cherimola Mill.) cultivation Exploring its centre of origin</v>
      </c>
      <c r="B160">
        <f>'dataset-unl2018'!E242</f>
        <v>0</v>
      </c>
    </row>
    <row r="161" spans="1:2" x14ac:dyDescent="0.2">
      <c r="A161" t="str">
        <f>'dataset-unl2018'!B244</f>
        <v>PLanning of hydraulic resources in the andina zone of ecuador [PlanificaciÃ³n de los recursos hidrÃ¡ulicos con fines de riego en la zona andina del ecuador]</v>
      </c>
      <c r="B161">
        <f>'dataset-unl2018'!E244</f>
        <v>0</v>
      </c>
    </row>
  </sheetData>
  <sortState xmlns:xlrd2="http://schemas.microsoft.com/office/spreadsheetml/2017/richdata2" ref="A2:B161">
    <sortCondition descending="1" ref="B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dataset-unl2018</vt:lpstr>
      <vt:lpstr>Leyendas</vt:lpstr>
      <vt:lpstr>Ranking-autor</vt:lpstr>
      <vt:lpstr>Primer-autor</vt:lpstr>
      <vt:lpstr>Anio</vt:lpstr>
      <vt:lpstr>Quartil</vt:lpstr>
      <vt:lpstr>Tipo-Documento</vt:lpstr>
      <vt:lpstr>Facultad</vt:lpstr>
      <vt:lpstr>Citas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Chamba-Eras</dc:creator>
  <cp:lastModifiedBy>Microsoft Office User</cp:lastModifiedBy>
  <dcterms:created xsi:type="dcterms:W3CDTF">2018-04-23T21:00:01Z</dcterms:created>
  <dcterms:modified xsi:type="dcterms:W3CDTF">2019-11-06T08:10:01Z</dcterms:modified>
</cp:coreProperties>
</file>