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mc:AlternateContent xmlns:mc="http://schemas.openxmlformats.org/markup-compatibility/2006">
    <mc:Choice Requires="x15">
      <x15ac:absPath xmlns:x15ac="http://schemas.microsoft.com/office/spreadsheetml/2010/11/ac" url="/Users/luisantonio/Dropbox/UNL/2019/Scopus/Diciembre/"/>
    </mc:Choice>
  </mc:AlternateContent>
  <xr:revisionPtr revIDLastSave="0" documentId="13_ncr:1_{A2EADB1E-ED18-6044-94A4-5C5490B3475F}" xr6:coauthVersionLast="45" xr6:coauthVersionMax="45" xr10:uidLastSave="{00000000-0000-0000-0000-000000000000}"/>
  <bookViews>
    <workbookView xWindow="0" yWindow="460" windowWidth="24560" windowHeight="14760" tabRatio="500" activeTab="5"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'dataset-unl2018'!$A$1:$R$266</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8" i="2" l="1"/>
  <c r="D7" i="2"/>
  <c r="D6" i="2"/>
  <c r="D5" i="2"/>
  <c r="D4" i="2"/>
  <c r="D11" i="3"/>
  <c r="D10" i="3"/>
  <c r="D9" i="3"/>
  <c r="D8" i="3"/>
  <c r="D7" i="3"/>
  <c r="D6" i="3"/>
  <c r="D5" i="3"/>
  <c r="D4" i="3"/>
  <c r="D8" i="4"/>
  <c r="D7" i="4"/>
  <c r="D6" i="4"/>
  <c r="D5" i="4"/>
  <c r="D4" i="4"/>
  <c r="D5" i="6"/>
  <c r="D4" i="6"/>
  <c r="D32" i="5"/>
  <c r="D31" i="5"/>
  <c r="D30" i="5"/>
  <c r="D29" i="5"/>
  <c r="D28" i="5"/>
  <c r="D27" i="5"/>
  <c r="D26" i="5"/>
  <c r="D25" i="5"/>
  <c r="D24" i="5"/>
  <c r="D23" i="5"/>
  <c r="D22" i="5"/>
  <c r="D21" i="5"/>
  <c r="D20" i="5"/>
  <c r="D19" i="5"/>
  <c r="D18" i="5"/>
  <c r="D17" i="5"/>
  <c r="D16" i="5"/>
  <c r="D15" i="5"/>
  <c r="D14" i="5"/>
  <c r="D13" i="5"/>
  <c r="D12" i="5"/>
  <c r="D11" i="5"/>
  <c r="D10" i="5"/>
  <c r="D9" i="5"/>
  <c r="D8" i="5"/>
  <c r="D7" i="5"/>
  <c r="D6" i="5"/>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 i="6"/>
  <c r="D33" i="5" l="1"/>
  <c r="E2" i="10"/>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A1" i="3" l="1"/>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<sst xmlns="http://schemas.openxmlformats.org/spreadsheetml/2006/main" count="3091" uniqueCount="1509">
  <si>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</si>
  <si>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</si>
  <si>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</si>
  <si>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</si>
  <si>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</si>
  <si>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</si>
  <si>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</si>
  <si>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</si>
  <si>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</si>
  <si>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</si>
  <si>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</si>
  <si>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</si>
  <si>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</si>
  <si>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</si>
  <si>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</si>
  <si>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</si>
  <si>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</si>
  <si>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</si>
  <si>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</si>
  <si>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</si>
  <si>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</si>
  <si>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</si>
  <si>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</si>
  <si>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</si>
  <si>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</si>
  <si>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</si>
  <si>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</si>
  <si>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</si>
  <si>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</si>
  <si>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</si>
  <si>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</si>
  <si>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</si>
  <si>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</si>
  <si>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</si>
  <si>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</si>
  <si>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</si>
  <si>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</si>
  <si>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</si>
  <si>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</si>
  <si>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</si>
  <si>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</si>
  <si>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</si>
  <si>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</si>
  <si>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</si>
  <si>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</si>
  <si>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</si>
  <si>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</si>
  <si>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</si>
  <si>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</si>
  <si>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</si>
  <si>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</si>
  <si>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</si>
  <si>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</si>
  <si>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</si>
  <si>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</si>
  <si>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</si>
  <si>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</si>
  <si>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</si>
  <si>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</si>
  <si>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</si>
  <si>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</si>
  <si>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</si>
  <si>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</si>
  <si>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</si>
  <si>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</si>
  <si>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</si>
  <si>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</si>
  <si>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</si>
  <si>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</si>
  <si>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</si>
  <si>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</si>
  <si>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</si>
  <si>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</si>
  <si>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</si>
  <si>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</si>
  <si>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</si>
  <si>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</si>
  <si>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</si>
  <si>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</si>
  <si>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</si>
  <si>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</si>
  <si>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</si>
  <si>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</si>
  <si>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</si>
  <si>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</si>
  <si>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</si>
  <si>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</si>
  <si>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</si>
  <si>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</si>
  <si>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</si>
  <si>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</si>
  <si>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</si>
  <si>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</si>
  <si>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</si>
  <si>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</si>
  <si>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</si>
  <si>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</si>
  <si>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</si>
  <si>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</si>
  <si>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</si>
  <si>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</si>
  <si>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</si>
  <si>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</si>
  <si>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</si>
  <si>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</si>
  <si>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</si>
  <si>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</si>
  <si>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</si>
  <si>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</si>
  <si>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</si>
  <si>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</si>
  <si>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</si>
  <si>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</si>
  <si>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</si>
  <si>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</si>
  <si>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</si>
  <si>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</si>
  <si>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</si>
  <si>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</si>
  <si>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</si>
  <si>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</si>
  <si>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</si>
  <si>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</si>
  <si>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</si>
  <si>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</si>
  <si>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</si>
  <si>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</si>
  <si>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</si>
  <si>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</si>
  <si>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</si>
  <si>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</si>
  <si>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</si>
  <si>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</si>
  <si>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</si>
  <si>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</si>
  <si>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</si>
  <si>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</si>
  <si>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</si>
  <si>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</si>
  <si>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</si>
  <si>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</si>
  <si>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</si>
  <si>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</si>
  <si>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</si>
  <si>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</si>
  <si>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</si>
  <si>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</si>
  <si>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</si>
  <si>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</si>
  <si>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</si>
  <si>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</si>
  <si>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</si>
  <si>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</si>
  <si>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</si>
  <si>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</si>
  <si>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</si>
  <si>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</si>
  <si>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</si>
  <si>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</si>
  <si>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</si>
  <si>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</si>
  <si>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</si>
  <si>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</si>
  <si>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</si>
  <si>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</si>
  <si>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</si>
  <si>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</si>
  <si>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</si>
  <si>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</si>
  <si>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</si>
  <si>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</si>
  <si>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</si>
  <si>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</si>
  <si>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</si>
  <si>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</si>
  <si>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</si>
  <si>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</si>
  <si>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</si>
  <si>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</si>
  <si>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</si>
  <si>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</si>
  <si>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</si>
  <si>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</si>
  <si>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</si>
  <si>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</si>
  <si>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</si>
  <si>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</si>
  <si>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</si>
  <si>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</si>
  <si>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</si>
  <si>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</si>
  <si>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</si>
  <si>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</si>
  <si>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</si>
  <si>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</si>
  <si>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</si>
  <si>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</si>
  <si>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</si>
  <si>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</si>
  <si>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</si>
  <si>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</si>
  <si>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</si>
  <si>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</si>
  <si>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</si>
  <si>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</si>
  <si>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</si>
  <si>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</si>
  <si>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</si>
  <si>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</si>
  <si>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</si>
  <si>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</si>
  <si>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</si>
  <si>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</si>
  <si>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</si>
  <si>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</si>
  <si>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</si>
  <si>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</si>
  <si>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</si>
  <si>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</si>
  <si>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</si>
  <si>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</si>
  <si>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</si>
  <si>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</si>
  <si>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</si>
  <si>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</si>
  <si>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</si>
  <si>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</si>
  <si>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</si>
  <si>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</si>
  <si>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</si>
  <si>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</si>
  <si>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</si>
  <si>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</si>
  <si>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</si>
  <si>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</si>
  <si>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</si>
  <si>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</si>
  <si>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</si>
  <si>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</si>
  <si>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</si>
  <si>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</si>
  <si>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</si>
  <si>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</si>
  <si>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</si>
  <si>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</si>
  <si>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</si>
  <si>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</si>
  <si>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</si>
  <si>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</si>
  <si>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</si>
  <si>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</si>
  <si>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</si>
  <si>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</si>
  <si>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</si>
  <si>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</si>
  <si>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</si>
  <si>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</si>
  <si>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</si>
  <si>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</si>
  <si>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</si>
  <si>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</si>
  <si>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</si>
  <si>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</si>
  <si>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</si>
  <si>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</si>
  <si>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</si>
  <si>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</si>
  <si>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</si>
  <si>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</si>
  <si>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</si>
  <si>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</si>
  <si>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</si>
  <si>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</si>
  <si>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</si>
  <si>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</si>
  <si>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</si>
  <si>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</si>
  <si>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</si>
  <si>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</si>
  <si>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</si>
  <si>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</si>
  <si>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</si>
  <si>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</si>
  <si>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</si>
  <si>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</si>
  <si>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</si>
  <si>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</si>
  <si>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</si>
  <si>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</si>
  <si>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</si>
  <si>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</si>
  <si>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</si>
  <si>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</si>
  <si>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</si>
  <si>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</si>
  <si>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</si>
  <si>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</si>
  <si>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</si>
  <si>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</si>
  <si>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</si>
  <si>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</si>
  <si>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</si>
  <si>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</si>
  <si>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</si>
  <si>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</si>
  <si>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</si>
  <si>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</si>
  <si>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</si>
  <si>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</si>
  <si>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</si>
  <si>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</si>
  <si>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</si>
  <si>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</si>
  <si>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</si>
  <si>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</si>
  <si>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</si>
  <si>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</si>
  <si>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</si>
  <si>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</si>
  <si>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</si>
  <si>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</si>
  <si>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</si>
  <si>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</si>
  <si>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</si>
  <si>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</si>
  <si>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</si>
  <si>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</si>
  <si>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</si>
  <si>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</si>
  <si>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</si>
  <si>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</si>
  <si>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</si>
  <si>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</si>
  <si>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</si>
  <si>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</si>
  <si>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</si>
  <si>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</si>
  <si>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</si>
  <si>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</si>
  <si>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</si>
  <si>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</si>
  <si>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</si>
  <si>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</si>
  <si>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</si>
  <si>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</si>
  <si>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</si>
  <si>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</si>
  <si>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</si>
  <si>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</si>
  <si>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</si>
  <si>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</si>
  <si>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</si>
  <si>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</si>
  <si>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</si>
  <si>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</si>
  <si>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</si>
  <si>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</si>
  <si>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</si>
  <si>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</si>
  <si>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</si>
  <si>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</si>
  <si>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</si>
  <si>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</si>
  <si>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</si>
  <si>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</si>
  <si>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</si>
  <si>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</si>
  <si>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</si>
  <si>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</si>
  <si>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</si>
  <si>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</si>
  <si>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</si>
  <si>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</si>
  <si>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</si>
  <si>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</si>
  <si>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</si>
  <si>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</si>
  <si>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</si>
  <si>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</si>
  <si>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</si>
  <si>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</si>
  <si>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</si>
  <si>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</si>
  <si>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</si>
  <si>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</si>
  <si>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</si>
  <si>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</si>
  <si>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</si>
  <si>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</si>
  <si>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</si>
  <si>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</si>
  <si>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</si>
  <si>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</si>
  <si>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</si>
  <si>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</si>
  <si>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</si>
  <si>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</si>
  <si>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</si>
  <si>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</si>
  <si>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</si>
  <si>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</si>
  <si>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</si>
  <si>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</si>
  <si>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</si>
  <si>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</si>
  <si>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</si>
  <si>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</si>
  <si>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</si>
  <si>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</si>
  <si>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</si>
  <si>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</si>
  <si>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</si>
  <si>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</si>
  <si>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</si>
  <si>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</si>
  <si>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</si>
  <si>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</si>
  <si>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</si>
  <si>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</si>
  <si>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</si>
  <si>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</si>
  <si>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</si>
  <si>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</si>
  <si>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</si>
  <si>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</si>
  <si>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</si>
  <si>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</si>
  <si>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</si>
  <si>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</si>
  <si>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</si>
  <si>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</si>
  <si>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</si>
  <si>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</si>
  <si>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</si>
  <si>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</si>
  <si>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</si>
  <si>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</si>
  <si>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</si>
  <si>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</si>
  <si>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</si>
  <si>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</si>
  <si>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</si>
  <si>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</si>
  <si>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</si>
  <si>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</si>
  <si>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</si>
  <si>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</si>
  <si>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</si>
  <si>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</si>
  <si>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</si>
  <si>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</si>
  <si>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</si>
  <si>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</si>
  <si>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</si>
  <si>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</si>
  <si>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</si>
  <si>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</si>
  <si>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</si>
  <si>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</si>
  <si>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</si>
  <si>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</si>
  <si>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</si>
  <si>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</si>
  <si>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</si>
  <si>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</si>
  <si>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</si>
  <si>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</si>
  <si>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</si>
  <si>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</si>
  <si>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</si>
  <si>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</si>
  <si>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</si>
  <si>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</si>
  <si>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</si>
  <si>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</si>
  <si>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</si>
  <si>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</si>
  <si>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</si>
  <si>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</si>
  <si>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</si>
  <si>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</si>
  <si>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</si>
  <si>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</si>
  <si>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</si>
  <si>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</si>
  <si>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</si>
  <si>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</si>
  <si>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</si>
  <si>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</si>
  <si>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</si>
  <si>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</si>
  <si>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</si>
  <si>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</si>
  <si>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</si>
  <si>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</si>
  <si>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</si>
  <si>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</si>
  <si>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</si>
  <si>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</si>
  <si>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</si>
  <si>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</si>
  <si>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</si>
  <si>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</si>
  <si>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</si>
  <si>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</si>
  <si>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</si>
  <si>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</si>
  <si>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</si>
  <si>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</si>
  <si>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</si>
  <si>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</si>
  <si>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</si>
  <si>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</si>
  <si>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</si>
  <si>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</si>
  <si>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</si>
  <si>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</si>
  <si>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</si>
  <si>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</si>
  <si>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</si>
  <si>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</si>
  <si>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</si>
  <si>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</si>
  <si>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</si>
  <si>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</si>
  <si>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</si>
  <si>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</si>
  <si>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</si>
  <si>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</si>
  <si>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</si>
  <si>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</si>
  <si>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</si>
  <si>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</si>
  <si>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</si>
  <si>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</si>
  <si>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</si>
  <si>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</si>
  <si>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</si>
  <si>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</si>
  <si>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</si>
  <si>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</si>
  <si>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</si>
  <si>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</si>
  <si>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</si>
  <si>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</si>
  <si>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</si>
  <si>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</si>
  <si>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</si>
  <si>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</si>
  <si>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</si>
  <si>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</si>
  <si>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</si>
  <si>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</si>
  <si>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</si>
  <si>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</si>
  <si>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</si>
  <si>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</si>
  <si>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</si>
  <si>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</si>
  <si>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</si>
  <si>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</si>
  <si>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</si>
  <si>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</si>
  <si>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</si>
  <si>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</si>
  <si>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</si>
  <si>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</si>
  <si>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</si>
  <si>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</si>
  <si>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</si>
  <si>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</si>
  <si>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</si>
  <si>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</si>
  <si>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</si>
  <si>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</si>
  <si>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</si>
  <si>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</si>
  <si>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</si>
  <si>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</si>
  <si>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</si>
  <si>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</si>
  <si>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</si>
  <si>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</si>
  <si>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</si>
  <si>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</si>
  <si>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</si>
  <si>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</si>
  <si>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</si>
  <si>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</si>
  <si>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</si>
  <si>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</si>
  <si>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</si>
  <si>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</si>
  <si>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</si>
  <si>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</si>
  <si>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</si>
  <si>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</si>
  <si>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</si>
  <si>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</si>
  <si>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</si>
  <si>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</si>
  <si>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</si>
  <si>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</si>
  <si>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</si>
  <si>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</si>
  <si>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</si>
  <si>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</si>
  <si>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</si>
  <si>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</si>
  <si>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</si>
  <si>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</si>
  <si>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</si>
  <si>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</si>
  <si>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</si>
  <si>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</si>
  <si>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</si>
  <si>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</si>
  <si>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</si>
  <si>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</si>
  <si>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</si>
  <si>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</si>
  <si>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</si>
  <si>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</si>
  <si>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</si>
  <si>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</si>
  <si>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</si>
  <si>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</si>
  <si>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</si>
  <si>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</si>
  <si>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</si>
  <si>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</si>
  <si>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</si>
  <si>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</si>
  <si>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</si>
  <si>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</si>
  <si>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</si>
  <si>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</si>
  <si>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</si>
  <si>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</si>
  <si>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</si>
  <si>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</si>
  <si>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</si>
  <si>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</si>
  <si>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</si>
  <si>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</si>
  <si>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</si>
  <si>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</si>
  <si>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</si>
  <si>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</si>
  <si>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</si>
  <si>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</si>
  <si>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</si>
  <si>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</si>
  <si>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</si>
  <si>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</si>
  <si>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</si>
  <si>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</si>
  <si>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</si>
  <si>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</si>
  <si>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</si>
  <si>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</si>
  <si>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</si>
  <si>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</si>
  <si>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</si>
  <si>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</si>
  <si>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</si>
  <si>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</si>
  <si>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</si>
  <si>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</si>
  <si>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</si>
  <si>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</si>
  <si>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</si>
  <si>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</si>
  <si>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</si>
  <si>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</si>
  <si>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</si>
  <si>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</si>
  <si>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</si>
  <si>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</si>
  <si>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</si>
  <si>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</si>
  <si>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</si>
  <si>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</si>
  <si>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</si>
  <si>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</si>
  <si>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</si>
  <si>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</si>
  <si>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</si>
  <si>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</si>
  <si>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</si>
  <si>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</si>
  <si>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</si>
  <si>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</si>
  <si>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</si>
  <si>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</si>
  <si>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</si>
  <si>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</si>
  <si>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</si>
  <si>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</si>
  <si>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</si>
  <si>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</si>
  <si>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</si>
  <si>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</si>
  <si>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</si>
  <si>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</si>
  <si>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</si>
  <si>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</si>
  <si>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</si>
  <si>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</si>
  <si>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</si>
  <si>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</si>
  <si>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</si>
  <si>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</si>
  <si>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</si>
  <si>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</si>
  <si>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</si>
  <si>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</si>
  <si>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</si>
  <si>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</si>
  <si>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</si>
  <si>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</si>
  <si>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</si>
  <si>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</si>
  <si>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</si>
  <si>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</si>
  <si>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</si>
  <si>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</si>
  <si>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</si>
  <si>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</si>
  <si>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</si>
  <si>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</si>
  <si>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</si>
  <si>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</si>
  <si>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</si>
  <si>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</si>
  <si>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</si>
  <si>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</si>
  <si>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</si>
  <si>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</si>
  <si>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</si>
  <si>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</si>
  <si>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</si>
  <si>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</si>
  <si>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</si>
  <si>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</si>
  <si>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</si>
  <si>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</si>
  <si>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</si>
  <si>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</si>
  <si>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</si>
  <si>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</si>
  <si>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</si>
  <si>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</si>
  <si>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</si>
  <si>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</si>
  <si>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</si>
  <si>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</si>
  <si>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</si>
  <si>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</si>
  <si>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</si>
  <si>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</si>
  <si>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</si>
  <si>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</si>
  <si>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</si>
  <si>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</si>
  <si>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</si>
  <si>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</si>
  <si>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</si>
  <si>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</si>
  <si>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</si>
  <si>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</si>
  <si>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</si>
  <si>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</si>
  <si>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</si>
  <si>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</si>
  <si>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</si>
  <si>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</si>
  <si>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</si>
  <si>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</si>
  <si>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</si>
  <si>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</si>
  <si>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</si>
  <si>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</si>
  <si>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</si>
  <si>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</si>
  <si>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</si>
  <si>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</si>
  <si>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</si>
  <si>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</si>
  <si>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</si>
  <si>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</si>
  <si>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</si>
  <si>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</si>
  <si>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</si>
  <si>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</si>
  <si>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</si>
  <si>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</si>
  <si>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</si>
  <si>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</si>
  <si>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</si>
  <si>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</si>
  <si>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</si>
  <si>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</si>
  <si>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</si>
  <si>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</si>
  <si>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</si>
  <si>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</si>
  <si>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</si>
  <si>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</si>
  <si>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</si>
  <si>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</si>
  <si>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</si>
  <si>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</si>
  <si>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</si>
  <si>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</si>
  <si>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</si>
  <si>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</si>
  <si>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</si>
  <si>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</si>
  <si>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</si>
  <si>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</si>
  <si>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</si>
  <si>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</si>
  <si>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</si>
  <si>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</si>
  <si>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</si>
  <si>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</si>
  <si>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</si>
  <si>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</si>
  <si>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</si>
  <si>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</si>
  <si>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</si>
  <si>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</si>
  <si>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</si>
  <si>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</si>
  <si>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</si>
  <si>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</si>
  <si>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</si>
  <si>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</si>
  <si>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</si>
  <si>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</si>
  <si>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</si>
  <si>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</si>
  <si>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</si>
  <si>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</si>
  <si>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</si>
  <si>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</si>
  <si>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</si>
  <si>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</si>
  <si>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</si>
  <si>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</si>
  <si>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</si>
  <si>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</si>
  <si>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</si>
  <si>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</si>
  <si>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</si>
  <si>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</si>
  <si>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</si>
  <si>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</si>
  <si>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</si>
  <si>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</si>
  <si>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</si>
  <si>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</si>
  <si>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</si>
  <si>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</si>
  <si>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</si>
  <si>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</si>
  <si>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</si>
  <si>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</si>
  <si>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</si>
  <si>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</si>
  <si>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</si>
  <si>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</si>
  <si>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</si>
  <si>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</si>
  <si>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</si>
  <si>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</si>
  <si>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</si>
  <si>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</si>
  <si>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</si>
  <si>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</si>
  <si>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</si>
  <si>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</si>
  <si>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</si>
  <si>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</si>
  <si>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</si>
  <si>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</si>
  <si>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</si>
  <si>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</si>
  <si>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</si>
  <si>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</si>
  <si>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</si>
  <si>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</si>
  <si>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</si>
  <si>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</si>
  <si>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</si>
  <si>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</si>
  <si>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</si>
  <si>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</si>
  <si>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</si>
  <si>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</si>
  <si>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</si>
  <si>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</si>
  <si>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</si>
  <si>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</si>
  <si>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</si>
  <si>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</si>
  <si>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</si>
  <si>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</si>
  <si>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</si>
  <si>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</si>
  <si>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</si>
  <si>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</si>
  <si>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</si>
  <si>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</si>
  <si>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</si>
  <si>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</si>
  <si>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</si>
  <si>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</si>
  <si>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</si>
  <si>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</si>
  <si>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</si>
  <si>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</si>
  <si>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</si>
  <si>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</si>
  <si>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</si>
  <si>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</si>
  <si>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</si>
  <si>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</si>
  <si>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</si>
  <si>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</si>
  <si>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</si>
  <si>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</si>
  <si>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</si>
  <si>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</si>
  <si>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</si>
  <si>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</si>
  <si>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</si>
  <si>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</si>
  <si>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</si>
  <si>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</si>
  <si>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</si>
  <si>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</si>
  <si>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</si>
  <si>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</si>
  <si>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</si>
  <si>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</si>
  <si>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</si>
  <si>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</si>
  <si>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</si>
  <si>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</si>
  <si>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</si>
  <si>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</si>
  <si>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</si>
  <si>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</si>
  <si>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</si>
  <si>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</si>
  <si>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</si>
  <si>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</si>
  <si>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</si>
  <si>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</si>
  <si>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</si>
  <si>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</si>
  <si>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</si>
  <si>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</si>
  <si>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</si>
  <si>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</si>
  <si>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</si>
  <si>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</si>
  <si>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</si>
  <si>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</si>
  <si>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</si>
  <si>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</si>
  <si>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</si>
  <si>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</si>
  <si>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</si>
  <si>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</si>
  <si>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</si>
  <si>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</si>
  <si>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</si>
  <si>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</si>
  <si>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</si>
  <si>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</si>
  <si>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</si>
  <si>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</si>
  <si>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</si>
  <si>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</si>
  <si>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</si>
  <si>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</si>
  <si>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</si>
  <si>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</si>
  <si>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</si>
  <si>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</si>
  <si>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</si>
  <si>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</si>
  <si>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</si>
  <si>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</si>
  <si>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</si>
  <si>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</si>
  <si>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</si>
  <si>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</si>
  <si>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</si>
  <si>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</si>
  <si>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</si>
  <si>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</si>
  <si>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</si>
  <si>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</si>
  <si>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</si>
  <si>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</si>
  <si>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</si>
  <si>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</si>
  <si>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</si>
  <si>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</si>
  <si>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</si>
  <si>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</si>
  <si>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</si>
  <si>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</si>
  <si>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</si>
  <si>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</si>
  <si>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</si>
  <si>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</si>
  <si>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</si>
  <si>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</si>
  <si>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</si>
  <si>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</si>
  <si>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</si>
  <si>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</si>
  <si>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</si>
  <si>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</si>
  <si>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</si>
  <si>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</si>
  <si>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</si>
  <si>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</si>
  <si>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</si>
  <si>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</si>
  <si>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</si>
  <si>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</si>
  <si>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</si>
  <si>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</si>
  <si>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</si>
  <si>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</si>
  <si>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</si>
  <si>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</si>
  <si>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</si>
  <si>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</si>
  <si>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</si>
  <si>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</si>
  <si>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</si>
  <si>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</si>
  <si>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</si>
  <si>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</si>
  <si>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</si>
  <si>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</si>
  <si>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</si>
  <si>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</si>
  <si>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</si>
  <si>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</si>
  <si>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</si>
  <si>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</si>
  <si>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</si>
  <si>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</si>
  <si>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</si>
  <si>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</si>
  <si>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</si>
  <si>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</si>
  <si>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</si>
  <si>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</si>
  <si>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</si>
  <si>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</si>
  <si>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</si>
  <si>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</si>
  <si>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</si>
  <si>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</si>
  <si>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</si>
  <si>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</si>
  <si>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</si>
  <si>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</si>
  <si>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</si>
  <si>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</si>
  <si>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</si>
  <si>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</si>
  <si>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</si>
  <si>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</si>
  <si>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</si>
  <si>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</si>
  <si>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</si>
  <si>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</si>
  <si>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</si>
  <si>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</si>
  <si>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</si>
  <si>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</si>
  <si>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</si>
  <si>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</si>
  <si>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</si>
  <si>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</si>
  <si>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</si>
  <si>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</si>
  <si>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</si>
  <si>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</si>
  <si>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</si>
  <si>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</si>
  <si>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</si>
  <si>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</si>
  <si>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</si>
  <si>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</si>
  <si>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</si>
  <si>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</si>
  <si>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</si>
  <si>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</si>
  <si>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</si>
  <si>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</si>
  <si>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</si>
  <si>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</si>
  <si>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</si>
  <si>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</si>
  <si>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</si>
  <si>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</si>
  <si>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</si>
  <si>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</si>
  <si>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</si>
  <si>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</si>
  <si>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</si>
  <si>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</si>
  <si>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</si>
  <si>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</si>
  <si>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</si>
  <si>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</si>
  <si>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</si>
  <si>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</si>
  <si>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</si>
  <si>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</si>
  <si>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</si>
  <si>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</si>
  <si>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</si>
  <si>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</si>
  <si>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</si>
  <si>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</si>
  <si>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</si>
  <si>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</si>
  <si>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</si>
  <si>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</si>
  <si>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</si>
  <si>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</si>
  <si>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</si>
  <si>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</si>
  <si>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</si>
  <si>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</si>
  <si>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</si>
  <si>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</si>
  <si>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</si>
  <si>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</si>
  <si>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</si>
  <si>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</si>
  <si>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</si>
  <si>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</si>
  <si>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</si>
  <si>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</si>
  <si>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</si>
  <si>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</si>
  <si>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</si>
  <si>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</si>
  <si>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</si>
  <si>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</si>
  <si>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</si>
  <si>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</si>
  <si>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</si>
  <si>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</si>
  <si>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</si>
  <si>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</si>
  <si>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</si>
  <si>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</si>
  <si>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</si>
  <si>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</si>
  <si>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</si>
  <si>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</si>
  <si>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</si>
  <si>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</si>
  <si>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</si>
  <si>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</si>
  <si>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</si>
  <si>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</si>
  <si>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</si>
  <si>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</si>
  <si>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</si>
  <si>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</si>
  <si>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</si>
  <si>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</si>
  <si>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</si>
  <si>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</si>
  <si>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</si>
  <si>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</si>
  <si>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</si>
  <si>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</si>
  <si>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</si>
  <si>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</si>
  <si>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</si>
  <si>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</si>
  <si>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</si>
  <si>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</si>
  <si>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</si>
  <si>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</si>
  <si>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</si>
  <si>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</si>
  <si>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</si>
  <si>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</si>
  <si>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</si>
  <si>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</si>
  <si>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</si>
  <si>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</si>
  <si>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</si>
  <si>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</si>
  <si>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</si>
  <si>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</si>
  <si>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</si>
  <si>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</si>
  <si>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</si>
  <si>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</si>
  <si>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</si>
  <si>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</si>
  <si>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</si>
  <si>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</si>
  <si>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</si>
  <si>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</si>
  <si>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</si>
  <si>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</si>
  <si>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</si>
  <si>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</si>
  <si>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</si>
  <si>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</si>
  <si>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</si>
  <si>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</si>
  <si>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</si>
  <si>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</si>
  <si>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</si>
  <si>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</si>
  <si>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</si>
  <si>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</si>
  <si>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</si>
  <si>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</si>
  <si>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</si>
  <si>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</si>
  <si>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</si>
  <si>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</si>
  <si>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</si>
  <si>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</si>
  <si>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</si>
  <si>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</si>
  <si>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</si>
  <si>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</si>
  <si>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</si>
  <si>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</si>
  <si>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</si>
  <si>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</si>
  <si>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</si>
  <si>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</si>
  <si>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</si>
  <si>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</si>
  <si>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</si>
  <si>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</si>
  <si>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</si>
  <si>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</si>
  <si>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</si>
  <si>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</si>
  <si>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</si>
  <si>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</si>
  <si>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</si>
  <si>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</si>
  <si>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</si>
  <si>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</si>
  <si>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</si>
  <si>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</si>
  <si>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</si>
  <si>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</si>
  <si>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</si>
  <si>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</si>
  <si>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</si>
  <si>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</si>
  <si>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</si>
  <si>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</si>
  <si>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</si>
  <si>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</si>
  <si>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</si>
  <si>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</si>
  <si>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</si>
  <si>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</si>
  <si>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</si>
  <si>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</si>
  <si>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</si>
  <si>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</si>
  <si>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</si>
  <si>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</si>
  <si>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</si>
  <si>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</si>
  <si>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</si>
  <si>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</si>
  <si>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</si>
  <si>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</si>
  <si>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</si>
  <si>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</si>
  <si>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</si>
  <si>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</si>
  <si>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</si>
  <si>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</si>
  <si>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</si>
  <si>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</si>
  <si>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</si>
  <si>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</si>
  <si>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</si>
  <si>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</si>
  <si>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</si>
  <si>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</si>
  <si>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</si>
  <si>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</si>
  <si>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</si>
  <si>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</si>
  <si>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</si>
  <si>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</si>
  <si>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</si>
  <si>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</si>
  <si>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</si>
  <si>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</si>
  <si>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</si>
  <si>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</si>
  <si>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</si>
  <si>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</si>
  <si>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</si>
  <si>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</si>
  <si>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</si>
  <si>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</si>
  <si>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</si>
  <si>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</si>
  <si>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</si>
  <si>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</si>
  <si>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</si>
  <si>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</si>
  <si>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</si>
  <si>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</si>
  <si>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</si>
  <si>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</si>
  <si>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</si>
  <si>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</si>
  <si>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</si>
  <si>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</si>
  <si>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</si>
  <si>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</si>
  <si>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</si>
  <si>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</si>
  <si>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</si>
  <si>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</si>
  <si>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</si>
  <si>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</si>
  <si>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</si>
  <si>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</si>
  <si>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</si>
  <si>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</si>
  <si>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</si>
  <si>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</si>
  <si>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</si>
  <si>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</si>
  <si>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</si>
  <si>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</si>
  <si>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</si>
  <si>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</si>
  <si>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</si>
  <si>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</si>
  <si>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</si>
  <si>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</si>
  <si>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</si>
  <si>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</si>
  <si>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</si>
  <si>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</si>
  <si>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</si>
  <si>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</si>
  <si>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</si>
  <si>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</si>
  <si>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</si>
  <si>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</si>
  <si>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</si>
  <si>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</si>
  <si>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</si>
  <si>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</si>
  <si>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</si>
  <si>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</si>
  <si>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</si>
  <si>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</si>
  <si>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</si>
  <si>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</si>
  <si>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</si>
  <si>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</si>
  <si>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</si>
  <si>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</si>
  <si>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</si>
  <si>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</si>
  <si>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</si>
  <si>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</si>
  <si>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</si>
  <si>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</si>
  <si>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</si>
  <si>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</si>
  <si>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</si>
  <si>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</si>
  <si>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</si>
  <si>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</si>
  <si>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</si>
  <si>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</si>
  <si>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</si>
  <si>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</si>
  <si>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</si>
  <si>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</si>
  <si>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</si>
  <si>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</si>
  <si>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</si>
  <si>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</si>
  <si>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</si>
  <si>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</si>
  <si>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</si>
  <si>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</si>
  <si>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</si>
  <si>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</si>
  <si>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</si>
  <si>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</si>
  <si>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</si>
  <si>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</si>
  <si>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</si>
  <si>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</si>
  <si>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</si>
  <si>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</si>
  <si>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</si>
  <si>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</si>
  <si>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</si>
  <si>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</si>
  <si>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</si>
  <si>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</si>
  <si>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</si>
  <si>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</si>
  <si>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</si>
  <si>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</si>
  <si>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</si>
  <si>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</si>
  <si>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</si>
  <si>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</si>
  <si>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</si>
  <si>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</si>
  <si>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</si>
  <si>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</si>
  <si>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</si>
  <si>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</si>
  <si>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</si>
  <si>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</si>
  <si>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</si>
  <si>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</si>
  <si>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</si>
  <si>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</si>
  <si>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</si>
  <si>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</si>
  <si>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</si>
  <si>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</si>
  <si>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</si>
  <si>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</si>
  <si>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</si>
  <si>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</si>
  <si>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</si>
  <si>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</si>
  <si>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</si>
  <si>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</si>
  <si>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</si>
  <si>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</si>
  <si>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</si>
  <si>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</si>
  <si>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</si>
  <si>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</si>
  <si>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</si>
  <si>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</si>
  <si>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</si>
  <si>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</si>
  <si>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</si>
  <si>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</si>
  <si>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</si>
  <si>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</si>
  <si>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</si>
  <si>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</si>
  <si>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</si>
  <si>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</si>
  <si>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</si>
  <si>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</si>
  <si>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</si>
  <si>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</si>
  <si>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</si>
  <si>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</si>
  <si>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</si>
  <si>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</si>
  <si>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</si>
  <si>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</si>
  <si>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</si>
  <si>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</si>
  <si>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</si>
  <si>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</si>
  <si>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</si>
  <si>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</si>
  <si>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</si>
  <si>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</si>
  <si>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</si>
  <si>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</si>
  <si>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Cuesta F., Tovar C., Llambí L.D., Gosling W.D., Halloy S., Carilla J., Muriel P., Meneses R.I., Beck S., Ulloa-Ulloa C., Yager K., Aguirre N., Viñas P., Jácome J., Suárez-Duque D., Buytaert W., Pauli H.</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</si>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</sst>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25</c:v>
                </c:pt>
                <c:pt idx="1">
                  <c:v>24</c:v>
                </c:pt>
                <c:pt idx="2">
                  <c:v>16</c:v>
                </c:pt>
                <c:pt idx="3">
                  <c:v>14</c:v>
                </c:pt>
                <c:pt idx="4">
                  <c:v>11</c:v>
                </c:pt>
                <c:pt idx="5">
                  <c:v>11</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102</c:v>
                </c:pt>
                <c:pt idx="1">
                  <c:v>163</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(19-12-2019)</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Anio!$D$6:$D$32</c:f>
              <c:numCache>
                <c:formatCode>General</c:formatCode>
                <c:ptCount val="27"/>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58</c:v>
                </c:pt>
                <c:pt idx="26">
                  <c:v>6</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87</c:v>
                </c:pt>
                <c:pt idx="1">
                  <c:v>44</c:v>
                </c:pt>
                <c:pt idx="2">
                  <c:v>48</c:v>
                </c:pt>
                <c:pt idx="3">
                  <c:v>24</c:v>
                </c:pt>
                <c:pt idx="4">
                  <c:v>62</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184</c:v>
                </c:pt>
                <c:pt idx="1">
                  <c:v>5</c:v>
                </c:pt>
                <c:pt idx="2">
                  <c:v>57</c:v>
                </c:pt>
                <c:pt idx="3">
                  <c:v>1</c:v>
                </c:pt>
                <c:pt idx="4">
                  <c:v>11</c:v>
                </c:pt>
                <c:pt idx="5">
                  <c:v>1</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153</c:v>
                </c:pt>
                <c:pt idx="1">
                  <c:v>44</c:v>
                </c:pt>
                <c:pt idx="2">
                  <c:v>15</c:v>
                </c:pt>
                <c:pt idx="3">
                  <c:v>22</c:v>
                </c:pt>
                <c:pt idx="4">
                  <c:v>31</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1994-2020, porcentaje por cada Facultad de la UNL, universo</a:t>
            </a:r>
            <a:r>
              <a:rPr lang="en-US" baseline="0"/>
              <a:t> de </a:t>
            </a:r>
            <a:r>
              <a:rPr lang="en-US"/>
              <a:t>265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153</c:v>
                </c:pt>
                <c:pt idx="1">
                  <c:v>44</c:v>
                </c:pt>
                <c:pt idx="2">
                  <c:v>15</c:v>
                </c:pt>
                <c:pt idx="3">
                  <c:v>22</c:v>
                </c:pt>
                <c:pt idx="4">
                  <c:v>31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6"/>
  <sheetViews>
    <sheetView topLeftCell="I1" workbookViewId="0">
      <selection activeCell="S13" sqref="S13"/>
    </sheetView>
  </sheetViews>
  <sheetFormatPr baseColWidth="10" defaultRowHeight="16" x14ac:dyDescent="0.2"/>
  <cols>
    <col min="1" max="1" width="64.6640625" customWidth="1"/>
    <col min="2" max="2" width="38.83203125" customWidth="1"/>
    <col min="3" max="3" width="10.83203125" customWidth="1"/>
    <col min="4" max="4" width="67"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9"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19" x14ac:dyDescent="0.2">
      <c r="A2" t="s">
        <v>1446</v>
      </c>
      <c r="B2" t="s">
        <v>1447</v>
      </c>
      <c r="C2">
        <v>2020</v>
      </c>
      <c r="D2" t="s">
        <v>713</v>
      </c>
      <c r="F2" t="s">
        <v>1448</v>
      </c>
      <c r="G2" t="s">
        <v>1449</v>
      </c>
      <c r="H2" t="s">
        <v>1450</v>
      </c>
      <c r="I2">
        <v>3781127</v>
      </c>
      <c r="K2" t="s">
        <v>17</v>
      </c>
      <c r="L2" t="s">
        <v>18</v>
      </c>
      <c r="N2" t="s">
        <v>897</v>
      </c>
      <c r="O2">
        <v>1.43</v>
      </c>
      <c r="P2">
        <v>152</v>
      </c>
      <c r="Q2" t="s">
        <v>901</v>
      </c>
      <c r="R2" t="s">
        <v>904</v>
      </c>
    </row>
    <row r="3" spans="1:19" x14ac:dyDescent="0.2">
      <c r="A3" t="s">
        <v>1451</v>
      </c>
      <c r="B3" t="s">
        <v>1452</v>
      </c>
      <c r="C3">
        <v>2020</v>
      </c>
      <c r="D3" t="s">
        <v>57</v>
      </c>
      <c r="F3" t="s">
        <v>1453</v>
      </c>
      <c r="G3" t="s">
        <v>1454</v>
      </c>
      <c r="H3" t="s">
        <v>1455</v>
      </c>
      <c r="I3">
        <v>21945357</v>
      </c>
      <c r="J3">
        <v>9783030320218</v>
      </c>
      <c r="K3" t="s">
        <v>17</v>
      </c>
      <c r="L3" t="s">
        <v>61</v>
      </c>
      <c r="N3" t="s">
        <v>908</v>
      </c>
      <c r="O3" t="s">
        <v>908</v>
      </c>
      <c r="P3" t="s">
        <v>908</v>
      </c>
      <c r="Q3" t="s">
        <v>902</v>
      </c>
      <c r="R3" t="s">
        <v>905</v>
      </c>
    </row>
    <row r="4" spans="1:19" x14ac:dyDescent="0.2">
      <c r="A4" t="s">
        <v>1456</v>
      </c>
      <c r="B4" t="s">
        <v>1457</v>
      </c>
      <c r="C4">
        <v>2020</v>
      </c>
      <c r="D4" t="s">
        <v>57</v>
      </c>
      <c r="F4" t="s">
        <v>1458</v>
      </c>
      <c r="G4" t="s">
        <v>1459</v>
      </c>
      <c r="H4" t="s">
        <v>1460</v>
      </c>
      <c r="I4">
        <v>21945357</v>
      </c>
      <c r="J4">
        <v>9783030320218</v>
      </c>
      <c r="K4" t="s">
        <v>17</v>
      </c>
      <c r="L4" t="s">
        <v>61</v>
      </c>
      <c r="N4" t="s">
        <v>908</v>
      </c>
      <c r="O4" t="s">
        <v>908</v>
      </c>
      <c r="P4" t="s">
        <v>908</v>
      </c>
      <c r="Q4" t="s">
        <v>902</v>
      </c>
      <c r="R4" t="s">
        <v>904</v>
      </c>
    </row>
    <row r="5" spans="1:19" x14ac:dyDescent="0.2">
      <c r="A5" t="s">
        <v>1461</v>
      </c>
      <c r="B5" t="s">
        <v>1462</v>
      </c>
      <c r="C5">
        <v>2020</v>
      </c>
      <c r="D5" t="s">
        <v>57</v>
      </c>
      <c r="F5" t="s">
        <v>1463</v>
      </c>
      <c r="G5" t="s">
        <v>1464</v>
      </c>
      <c r="H5" t="s">
        <v>1465</v>
      </c>
      <c r="I5">
        <v>21945357</v>
      </c>
      <c r="J5">
        <v>9783030320324</v>
      </c>
      <c r="K5" t="s">
        <v>17</v>
      </c>
      <c r="L5" t="s">
        <v>61</v>
      </c>
      <c r="N5" t="s">
        <v>908</v>
      </c>
      <c r="O5" t="s">
        <v>908</v>
      </c>
      <c r="P5" t="s">
        <v>908</v>
      </c>
      <c r="Q5" t="s">
        <v>903</v>
      </c>
      <c r="R5" t="s">
        <v>905</v>
      </c>
    </row>
    <row r="6" spans="1:19" x14ac:dyDescent="0.2">
      <c r="A6" t="s">
        <v>1466</v>
      </c>
      <c r="B6" t="s">
        <v>1467</v>
      </c>
      <c r="C6">
        <v>2020</v>
      </c>
      <c r="D6" t="s">
        <v>57</v>
      </c>
      <c r="F6" t="s">
        <v>1468</v>
      </c>
      <c r="G6" t="s">
        <v>1469</v>
      </c>
      <c r="H6" t="s">
        <v>1470</v>
      </c>
      <c r="I6">
        <v>21945357</v>
      </c>
      <c r="J6">
        <v>9783030320218</v>
      </c>
      <c r="K6" t="s">
        <v>17</v>
      </c>
      <c r="L6" t="s">
        <v>61</v>
      </c>
      <c r="N6" t="s">
        <v>908</v>
      </c>
      <c r="O6" t="s">
        <v>908</v>
      </c>
      <c r="P6" t="s">
        <v>908</v>
      </c>
      <c r="Q6" t="s">
        <v>902</v>
      </c>
      <c r="R6" t="s">
        <v>904</v>
      </c>
    </row>
    <row r="7" spans="1:19" x14ac:dyDescent="0.2">
      <c r="A7" t="s">
        <v>1404</v>
      </c>
      <c r="B7" t="s">
        <v>1405</v>
      </c>
      <c r="C7">
        <v>2020</v>
      </c>
      <c r="D7" t="s">
        <v>1024</v>
      </c>
      <c r="F7" t="s">
        <v>1406</v>
      </c>
      <c r="G7" t="s">
        <v>1407</v>
      </c>
      <c r="H7" t="s">
        <v>1408</v>
      </c>
      <c r="I7">
        <v>9596526</v>
      </c>
      <c r="K7" t="s">
        <v>17</v>
      </c>
      <c r="L7" t="s">
        <v>18</v>
      </c>
      <c r="N7" t="s">
        <v>897</v>
      </c>
      <c r="O7">
        <v>1.62</v>
      </c>
      <c r="P7">
        <v>150</v>
      </c>
      <c r="Q7" t="s">
        <v>903</v>
      </c>
      <c r="R7" t="s">
        <v>904</v>
      </c>
    </row>
    <row r="8" spans="1:19" x14ac:dyDescent="0.2">
      <c r="A8" t="s">
        <v>1342</v>
      </c>
      <c r="B8" t="s">
        <v>1343</v>
      </c>
      <c r="C8">
        <v>2019</v>
      </c>
      <c r="D8" t="s">
        <v>481</v>
      </c>
      <c r="F8" t="s">
        <v>1344</v>
      </c>
      <c r="G8" t="s">
        <v>1345</v>
      </c>
      <c r="H8" t="s">
        <v>1346</v>
      </c>
      <c r="I8">
        <v>13132989</v>
      </c>
      <c r="K8" t="s">
        <v>17</v>
      </c>
      <c r="L8" t="s">
        <v>18</v>
      </c>
      <c r="M8" t="s">
        <v>70</v>
      </c>
      <c r="N8" t="s">
        <v>898</v>
      </c>
      <c r="O8">
        <v>0.63</v>
      </c>
      <c r="P8">
        <v>35</v>
      </c>
      <c r="Q8" t="s">
        <v>901</v>
      </c>
      <c r="R8" t="s">
        <v>904</v>
      </c>
    </row>
    <row r="9" spans="1:19" x14ac:dyDescent="0.2">
      <c r="A9" t="s">
        <v>1503</v>
      </c>
      <c r="B9" t="s">
        <v>1504</v>
      </c>
      <c r="C9">
        <v>2019</v>
      </c>
      <c r="D9" t="s">
        <v>1505</v>
      </c>
      <c r="F9" t="s">
        <v>1506</v>
      </c>
      <c r="G9" t="s">
        <v>1507</v>
      </c>
      <c r="H9" t="s">
        <v>1508</v>
      </c>
      <c r="I9">
        <v>3050270</v>
      </c>
      <c r="K9" t="s">
        <v>17</v>
      </c>
      <c r="L9" t="s">
        <v>18</v>
      </c>
      <c r="M9" t="s">
        <v>70</v>
      </c>
      <c r="N9" t="s">
        <v>897</v>
      </c>
      <c r="O9">
        <v>2.0099999999999998</v>
      </c>
      <c r="P9">
        <v>141</v>
      </c>
      <c r="Q9" t="s">
        <v>901</v>
      </c>
      <c r="R9" t="s">
        <v>904</v>
      </c>
    </row>
    <row r="10" spans="1:19" x14ac:dyDescent="0.2">
      <c r="A10" t="s">
        <v>1492</v>
      </c>
      <c r="B10" t="s">
        <v>1493</v>
      </c>
      <c r="C10">
        <v>2019</v>
      </c>
      <c r="D10" t="s">
        <v>1136</v>
      </c>
      <c r="G10" t="s">
        <v>1494</v>
      </c>
      <c r="H10" t="s">
        <v>1495</v>
      </c>
      <c r="I10">
        <v>16130073</v>
      </c>
      <c r="K10" t="s">
        <v>17</v>
      </c>
      <c r="L10" t="s">
        <v>61</v>
      </c>
      <c r="N10" t="s">
        <v>908</v>
      </c>
      <c r="O10" t="s">
        <v>908</v>
      </c>
      <c r="P10" t="s">
        <v>908</v>
      </c>
      <c r="Q10" t="s">
        <v>903</v>
      </c>
      <c r="R10" t="s">
        <v>905</v>
      </c>
    </row>
    <row r="11" spans="1:19" x14ac:dyDescent="0.2">
      <c r="A11" t="s">
        <v>1496</v>
      </c>
      <c r="B11" t="s">
        <v>1497</v>
      </c>
      <c r="C11">
        <v>2019</v>
      </c>
      <c r="D11" t="s">
        <v>1498</v>
      </c>
      <c r="F11" t="s">
        <v>1499</v>
      </c>
      <c r="G11" t="s">
        <v>1500</v>
      </c>
      <c r="H11" t="s">
        <v>1501</v>
      </c>
      <c r="I11" t="s">
        <v>1502</v>
      </c>
      <c r="K11" t="s">
        <v>17</v>
      </c>
      <c r="L11" t="s">
        <v>18</v>
      </c>
      <c r="N11" t="s">
        <v>898</v>
      </c>
      <c r="O11">
        <v>0.68</v>
      </c>
      <c r="P11">
        <v>25</v>
      </c>
      <c r="Q11" t="s">
        <v>901</v>
      </c>
      <c r="R11" t="s">
        <v>904</v>
      </c>
    </row>
    <row r="12" spans="1:19" x14ac:dyDescent="0.2">
      <c r="A12" t="s">
        <v>1332</v>
      </c>
      <c r="B12" t="s">
        <v>1333</v>
      </c>
      <c r="C12">
        <v>2019</v>
      </c>
      <c r="D12" t="s">
        <v>1044</v>
      </c>
      <c r="F12" t="s">
        <v>1334</v>
      </c>
      <c r="G12" t="s">
        <v>1335</v>
      </c>
      <c r="H12" t="s">
        <v>1336</v>
      </c>
      <c r="I12">
        <v>3029743</v>
      </c>
      <c r="J12">
        <v>9783030243043</v>
      </c>
      <c r="K12" t="s">
        <v>17</v>
      </c>
      <c r="L12" t="s">
        <v>61</v>
      </c>
      <c r="N12" t="s">
        <v>908</v>
      </c>
      <c r="O12" t="s">
        <v>908</v>
      </c>
      <c r="P12" t="s">
        <v>908</v>
      </c>
      <c r="Q12" t="s">
        <v>903</v>
      </c>
      <c r="R12" t="s">
        <v>904</v>
      </c>
    </row>
    <row r="13" spans="1:19" x14ac:dyDescent="0.2">
      <c r="A13" t="s">
        <v>1477</v>
      </c>
      <c r="B13" t="s">
        <v>1478</v>
      </c>
      <c r="C13">
        <v>2019</v>
      </c>
      <c r="D13" t="s">
        <v>1438</v>
      </c>
      <c r="F13" t="s">
        <v>1479</v>
      </c>
      <c r="G13" t="s">
        <v>1480</v>
      </c>
      <c r="H13" t="s">
        <v>1481</v>
      </c>
      <c r="I13">
        <v>18037399</v>
      </c>
      <c r="K13" t="s">
        <v>48</v>
      </c>
      <c r="L13" t="s">
        <v>18</v>
      </c>
      <c r="M13" t="s">
        <v>70</v>
      </c>
      <c r="N13" t="s">
        <v>908</v>
      </c>
      <c r="O13" t="s">
        <v>908</v>
      </c>
      <c r="P13" t="s">
        <v>908</v>
      </c>
      <c r="Q13" t="s">
        <v>907</v>
      </c>
      <c r="R13" t="s">
        <v>905</v>
      </c>
    </row>
    <row r="14" spans="1:19" x14ac:dyDescent="0.2">
      <c r="A14" t="s">
        <v>1482</v>
      </c>
      <c r="B14" t="s">
        <v>1483</v>
      </c>
      <c r="C14">
        <v>2019</v>
      </c>
      <c r="D14" t="s">
        <v>45</v>
      </c>
      <c r="G14" t="s">
        <v>1484</v>
      </c>
      <c r="H14" t="s">
        <v>1485</v>
      </c>
      <c r="I14">
        <v>7981015</v>
      </c>
      <c r="K14" t="s">
        <v>48</v>
      </c>
      <c r="L14" t="s">
        <v>18</v>
      </c>
      <c r="N14" t="s">
        <v>900</v>
      </c>
      <c r="O14">
        <v>0.16</v>
      </c>
      <c r="P14">
        <v>12</v>
      </c>
      <c r="Q14" t="s">
        <v>907</v>
      </c>
      <c r="R14" t="s">
        <v>905</v>
      </c>
    </row>
    <row r="15" spans="1:19" x14ac:dyDescent="0.2">
      <c r="A15" t="s">
        <v>1486</v>
      </c>
      <c r="B15" t="s">
        <v>1487</v>
      </c>
      <c r="C15">
        <v>2019</v>
      </c>
      <c r="D15" t="s">
        <v>1136</v>
      </c>
      <c r="G15" t="s">
        <v>1488</v>
      </c>
      <c r="H15" t="s">
        <v>1489</v>
      </c>
      <c r="I15">
        <v>16130073</v>
      </c>
      <c r="K15" t="s">
        <v>17</v>
      </c>
      <c r="L15" t="s">
        <v>61</v>
      </c>
      <c r="N15" t="s">
        <v>908</v>
      </c>
      <c r="O15" t="s">
        <v>908</v>
      </c>
      <c r="P15" t="s">
        <v>908</v>
      </c>
      <c r="Q15" t="s">
        <v>907</v>
      </c>
      <c r="R15" t="s">
        <v>905</v>
      </c>
    </row>
    <row r="16" spans="1:19" x14ac:dyDescent="0.2">
      <c r="A16" t="s">
        <v>1486</v>
      </c>
      <c r="B16" t="s">
        <v>1490</v>
      </c>
      <c r="C16">
        <v>2019</v>
      </c>
      <c r="D16" t="s">
        <v>1136</v>
      </c>
      <c r="G16" t="s">
        <v>1491</v>
      </c>
      <c r="H16" t="s">
        <v>1489</v>
      </c>
      <c r="I16">
        <v>16130073</v>
      </c>
      <c r="K16" t="s">
        <v>17</v>
      </c>
      <c r="L16" t="s">
        <v>61</v>
      </c>
      <c r="N16" t="s">
        <v>908</v>
      </c>
      <c r="O16" t="s">
        <v>908</v>
      </c>
      <c r="P16" t="s">
        <v>908</v>
      </c>
      <c r="Q16" t="s">
        <v>907</v>
      </c>
      <c r="R16" t="s">
        <v>905</v>
      </c>
    </row>
    <row r="17" spans="1:18" x14ac:dyDescent="0.2">
      <c r="A17" t="s">
        <v>1149</v>
      </c>
      <c r="B17" t="s">
        <v>1150</v>
      </c>
      <c r="C17">
        <v>2019</v>
      </c>
      <c r="D17" t="s">
        <v>89</v>
      </c>
      <c r="E17">
        <v>1</v>
      </c>
      <c r="F17" t="s">
        <v>1151</v>
      </c>
      <c r="G17" t="s">
        <v>1152</v>
      </c>
      <c r="H17" t="s">
        <v>1153</v>
      </c>
      <c r="I17">
        <v>3135926</v>
      </c>
      <c r="K17" t="s">
        <v>17</v>
      </c>
      <c r="L17" t="s">
        <v>18</v>
      </c>
      <c r="N17" t="s">
        <v>897</v>
      </c>
      <c r="O17">
        <v>0.89</v>
      </c>
      <c r="P17">
        <v>21</v>
      </c>
      <c r="Q17" t="s">
        <v>903</v>
      </c>
      <c r="R17" t="s">
        <v>905</v>
      </c>
    </row>
    <row r="18" spans="1:18" x14ac:dyDescent="0.2">
      <c r="A18" t="s">
        <v>1471</v>
      </c>
      <c r="B18" t="s">
        <v>1472</v>
      </c>
      <c r="C18">
        <v>2019</v>
      </c>
      <c r="D18" t="s">
        <v>1473</v>
      </c>
      <c r="F18" t="s">
        <v>1474</v>
      </c>
      <c r="G18" t="s">
        <v>1475</v>
      </c>
      <c r="H18" t="s">
        <v>1476</v>
      </c>
      <c r="I18">
        <v>19961073</v>
      </c>
      <c r="K18" t="s">
        <v>17</v>
      </c>
      <c r="L18" t="s">
        <v>18</v>
      </c>
      <c r="M18" t="s">
        <v>70</v>
      </c>
      <c r="N18" t="s">
        <v>898</v>
      </c>
      <c r="O18">
        <v>0.61</v>
      </c>
      <c r="P18">
        <v>64</v>
      </c>
      <c r="Q18" t="s">
        <v>903</v>
      </c>
      <c r="R18" t="s">
        <v>905</v>
      </c>
    </row>
    <row r="19" spans="1:18" x14ac:dyDescent="0.2">
      <c r="A19" t="s">
        <v>1409</v>
      </c>
      <c r="B19" t="s">
        <v>1410</v>
      </c>
      <c r="C19">
        <v>2019</v>
      </c>
      <c r="D19" t="s">
        <v>1411</v>
      </c>
      <c r="F19" t="s">
        <v>1412</v>
      </c>
      <c r="G19" t="s">
        <v>1413</v>
      </c>
      <c r="H19" t="s">
        <v>1414</v>
      </c>
      <c r="I19">
        <v>20452101</v>
      </c>
      <c r="K19" t="s">
        <v>17</v>
      </c>
      <c r="L19" t="s">
        <v>18</v>
      </c>
      <c r="N19" t="s">
        <v>898</v>
      </c>
      <c r="O19">
        <v>0.33</v>
      </c>
      <c r="P19">
        <v>9</v>
      </c>
      <c r="Q19" t="s">
        <v>903</v>
      </c>
      <c r="R19" t="s">
        <v>904</v>
      </c>
    </row>
    <row r="20" spans="1:18" x14ac:dyDescent="0.2">
      <c r="A20" t="s">
        <v>1304</v>
      </c>
      <c r="B20" t="s">
        <v>1305</v>
      </c>
      <c r="C20">
        <v>2019</v>
      </c>
      <c r="D20" t="s">
        <v>1306</v>
      </c>
      <c r="F20" t="s">
        <v>1307</v>
      </c>
      <c r="G20" t="s">
        <v>1308</v>
      </c>
      <c r="H20" t="s">
        <v>1309</v>
      </c>
      <c r="I20">
        <v>9441344</v>
      </c>
      <c r="K20" t="s">
        <v>17</v>
      </c>
      <c r="L20" t="s">
        <v>18</v>
      </c>
      <c r="N20" t="s">
        <v>897</v>
      </c>
      <c r="O20">
        <v>0.83</v>
      </c>
      <c r="P20">
        <v>82</v>
      </c>
      <c r="Q20" t="s">
        <v>903</v>
      </c>
      <c r="R20" t="s">
        <v>905</v>
      </c>
    </row>
    <row r="21" spans="1:18" x14ac:dyDescent="0.2">
      <c r="A21" t="s">
        <v>1415</v>
      </c>
      <c r="B21" t="s">
        <v>1416</v>
      </c>
      <c r="C21">
        <v>2019</v>
      </c>
      <c r="D21" t="s">
        <v>758</v>
      </c>
      <c r="F21" t="s">
        <v>1417</v>
      </c>
      <c r="G21" t="s">
        <v>1418</v>
      </c>
      <c r="H21" t="s">
        <v>1419</v>
      </c>
      <c r="I21">
        <v>3665232</v>
      </c>
      <c r="K21" t="s">
        <v>48</v>
      </c>
      <c r="L21" t="s">
        <v>18</v>
      </c>
      <c r="M21" t="s">
        <v>70</v>
      </c>
      <c r="N21" t="s">
        <v>899</v>
      </c>
      <c r="O21">
        <v>0.24</v>
      </c>
      <c r="P21">
        <v>12</v>
      </c>
      <c r="Q21" t="s">
        <v>901</v>
      </c>
      <c r="R21" t="s">
        <v>904</v>
      </c>
    </row>
    <row r="22" spans="1:18" x14ac:dyDescent="0.2">
      <c r="A22" t="s">
        <v>1420</v>
      </c>
      <c r="B22" t="s">
        <v>1421</v>
      </c>
      <c r="C22">
        <v>2019</v>
      </c>
      <c r="D22" t="s">
        <v>1422</v>
      </c>
      <c r="G22" t="s">
        <v>1423</v>
      </c>
      <c r="H22" t="s">
        <v>1424</v>
      </c>
      <c r="I22">
        <v>8642141</v>
      </c>
      <c r="K22" t="s">
        <v>48</v>
      </c>
      <c r="L22" t="s">
        <v>18</v>
      </c>
      <c r="N22" t="s">
        <v>899</v>
      </c>
      <c r="O22">
        <v>0.21</v>
      </c>
      <c r="P22">
        <v>11</v>
      </c>
      <c r="Q22" t="s">
        <v>906</v>
      </c>
      <c r="R22" t="s">
        <v>904</v>
      </c>
    </row>
    <row r="23" spans="1:18" x14ac:dyDescent="0.2">
      <c r="A23" t="s">
        <v>1425</v>
      </c>
      <c r="B23" t="s">
        <v>1426</v>
      </c>
      <c r="C23">
        <v>2019</v>
      </c>
      <c r="D23" t="s">
        <v>1427</v>
      </c>
      <c r="G23" t="s">
        <v>1428</v>
      </c>
      <c r="H23" t="s">
        <v>1429</v>
      </c>
      <c r="I23">
        <v>1386557</v>
      </c>
      <c r="K23" t="s">
        <v>48</v>
      </c>
      <c r="L23" t="s">
        <v>18</v>
      </c>
      <c r="N23" t="s">
        <v>900</v>
      </c>
      <c r="O23">
        <v>0.11</v>
      </c>
      <c r="P23">
        <v>7</v>
      </c>
      <c r="Q23" t="s">
        <v>907</v>
      </c>
      <c r="R23" t="s">
        <v>904</v>
      </c>
    </row>
    <row r="24" spans="1:18" x14ac:dyDescent="0.2">
      <c r="A24" t="s">
        <v>1430</v>
      </c>
      <c r="B24" t="s">
        <v>1177</v>
      </c>
      <c r="C24">
        <v>2019</v>
      </c>
      <c r="D24" t="s">
        <v>1178</v>
      </c>
      <c r="F24" t="s">
        <v>1179</v>
      </c>
      <c r="G24" t="s">
        <v>1180</v>
      </c>
      <c r="H24" t="s">
        <v>1431</v>
      </c>
      <c r="I24">
        <v>19994907</v>
      </c>
      <c r="K24" t="s">
        <v>17</v>
      </c>
      <c r="L24" t="s">
        <v>18</v>
      </c>
      <c r="M24" t="s">
        <v>70</v>
      </c>
      <c r="N24" t="s">
        <v>897</v>
      </c>
      <c r="O24">
        <v>0.73</v>
      </c>
      <c r="P24">
        <v>33</v>
      </c>
      <c r="Q24" t="s">
        <v>901</v>
      </c>
      <c r="R24" t="s">
        <v>904</v>
      </c>
    </row>
    <row r="25" spans="1:18" x14ac:dyDescent="0.2">
      <c r="A25" t="s">
        <v>1432</v>
      </c>
      <c r="B25" t="s">
        <v>1433</v>
      </c>
      <c r="C25">
        <v>2019</v>
      </c>
      <c r="D25" t="s">
        <v>45</v>
      </c>
      <c r="G25" t="s">
        <v>1434</v>
      </c>
      <c r="H25" t="s">
        <v>1435</v>
      </c>
      <c r="I25">
        <v>7981015</v>
      </c>
      <c r="K25" t="s">
        <v>48</v>
      </c>
      <c r="L25" t="s">
        <v>18</v>
      </c>
      <c r="N25" t="s">
        <v>899</v>
      </c>
      <c r="O25">
        <v>0.16</v>
      </c>
      <c r="P25">
        <v>12</v>
      </c>
      <c r="Q25" t="s">
        <v>907</v>
      </c>
      <c r="R25" t="s">
        <v>905</v>
      </c>
    </row>
    <row r="26" spans="1:18" x14ac:dyDescent="0.2">
      <c r="A26" t="s">
        <v>1436</v>
      </c>
      <c r="B26" t="s">
        <v>1437</v>
      </c>
      <c r="C26">
        <v>2019</v>
      </c>
      <c r="D26" t="s">
        <v>1438</v>
      </c>
      <c r="F26" t="s">
        <v>1439</v>
      </c>
      <c r="G26" t="s">
        <v>1440</v>
      </c>
      <c r="H26" t="s">
        <v>1441</v>
      </c>
      <c r="I26">
        <v>18037399</v>
      </c>
      <c r="K26" t="s">
        <v>48</v>
      </c>
      <c r="L26" t="s">
        <v>18</v>
      </c>
      <c r="N26" t="s">
        <v>908</v>
      </c>
      <c r="O26" t="s">
        <v>908</v>
      </c>
      <c r="P26" t="s">
        <v>908</v>
      </c>
      <c r="Q26" t="s">
        <v>907</v>
      </c>
      <c r="R26" t="s">
        <v>905</v>
      </c>
    </row>
    <row r="27" spans="1:18" x14ac:dyDescent="0.2">
      <c r="A27" t="s">
        <v>1442</v>
      </c>
      <c r="B27" t="s">
        <v>1443</v>
      </c>
      <c r="C27">
        <v>2019</v>
      </c>
      <c r="D27" t="s">
        <v>45</v>
      </c>
      <c r="G27" t="s">
        <v>1444</v>
      </c>
      <c r="H27" t="s">
        <v>1445</v>
      </c>
      <c r="I27">
        <v>7981015</v>
      </c>
      <c r="K27" t="s">
        <v>48</v>
      </c>
      <c r="L27" t="s">
        <v>18</v>
      </c>
      <c r="N27" t="s">
        <v>899</v>
      </c>
      <c r="O27">
        <v>0.16</v>
      </c>
      <c r="P27">
        <v>12</v>
      </c>
      <c r="Q27" t="s">
        <v>903</v>
      </c>
      <c r="R27" t="s">
        <v>904</v>
      </c>
    </row>
    <row r="28" spans="1:18" x14ac:dyDescent="0.2">
      <c r="A28" t="s">
        <v>1347</v>
      </c>
      <c r="B28" t="s">
        <v>1348</v>
      </c>
      <c r="C28">
        <v>2019</v>
      </c>
      <c r="D28" t="s">
        <v>1349</v>
      </c>
      <c r="F28" t="s">
        <v>1350</v>
      </c>
      <c r="G28" t="s">
        <v>1351</v>
      </c>
      <c r="H28" t="s">
        <v>1352</v>
      </c>
      <c r="I28">
        <v>20452322</v>
      </c>
      <c r="K28" t="s">
        <v>17</v>
      </c>
      <c r="L28" t="s">
        <v>18</v>
      </c>
      <c r="M28" t="s">
        <v>70</v>
      </c>
      <c r="N28" t="s">
        <v>897</v>
      </c>
      <c r="O28">
        <v>1.41</v>
      </c>
      <c r="P28">
        <v>149</v>
      </c>
      <c r="Q28" t="s">
        <v>901</v>
      </c>
      <c r="R28" t="s">
        <v>904</v>
      </c>
    </row>
    <row r="29" spans="1:18" x14ac:dyDescent="0.2">
      <c r="A29" t="s">
        <v>1353</v>
      </c>
      <c r="B29" t="s">
        <v>1354</v>
      </c>
      <c r="C29">
        <v>2019</v>
      </c>
      <c r="D29" t="s">
        <v>1355</v>
      </c>
      <c r="F29" t="s">
        <v>1356</v>
      </c>
      <c r="G29" t="s">
        <v>1357</v>
      </c>
      <c r="H29" t="s">
        <v>1358</v>
      </c>
      <c r="I29">
        <v>3778401</v>
      </c>
      <c r="K29" t="s">
        <v>17</v>
      </c>
      <c r="L29" t="s">
        <v>18</v>
      </c>
      <c r="N29" t="s">
        <v>897</v>
      </c>
      <c r="O29">
        <v>1.1200000000000001</v>
      </c>
      <c r="P29">
        <v>102</v>
      </c>
      <c r="Q29" t="s">
        <v>901</v>
      </c>
      <c r="R29" t="s">
        <v>904</v>
      </c>
    </row>
    <row r="30" spans="1:18" x14ac:dyDescent="0.2">
      <c r="A30" t="s">
        <v>1359</v>
      </c>
      <c r="B30" t="s">
        <v>1360</v>
      </c>
      <c r="C30">
        <v>2019</v>
      </c>
      <c r="D30" t="s">
        <v>329</v>
      </c>
      <c r="F30" t="s">
        <v>1361</v>
      </c>
      <c r="G30" t="s">
        <v>1362</v>
      </c>
      <c r="H30" t="s">
        <v>1363</v>
      </c>
      <c r="I30">
        <v>21660727</v>
      </c>
      <c r="J30">
        <v>9789899843493</v>
      </c>
      <c r="K30" t="s">
        <v>48</v>
      </c>
      <c r="L30" t="s">
        <v>61</v>
      </c>
      <c r="N30" t="s">
        <v>908</v>
      </c>
      <c r="O30">
        <v>0.2</v>
      </c>
      <c r="P30">
        <v>12</v>
      </c>
      <c r="Q30" t="s">
        <v>907</v>
      </c>
      <c r="R30" t="s">
        <v>904</v>
      </c>
    </row>
    <row r="31" spans="1:18" x14ac:dyDescent="0.2">
      <c r="A31" t="s">
        <v>1364</v>
      </c>
      <c r="B31" t="s">
        <v>1365</v>
      </c>
      <c r="C31">
        <v>2019</v>
      </c>
      <c r="D31" t="s">
        <v>329</v>
      </c>
      <c r="F31" t="s">
        <v>1366</v>
      </c>
      <c r="G31" t="s">
        <v>1367</v>
      </c>
      <c r="H31" t="s">
        <v>1368</v>
      </c>
      <c r="I31">
        <v>21660727</v>
      </c>
      <c r="J31">
        <v>9789899843493</v>
      </c>
      <c r="K31" t="s">
        <v>48</v>
      </c>
      <c r="L31" t="s">
        <v>61</v>
      </c>
      <c r="N31" t="s">
        <v>908</v>
      </c>
      <c r="O31">
        <v>0.2</v>
      </c>
      <c r="P31">
        <v>12</v>
      </c>
      <c r="Q31" t="s">
        <v>902</v>
      </c>
      <c r="R31" t="s">
        <v>905</v>
      </c>
    </row>
    <row r="32" spans="1:18" x14ac:dyDescent="0.2">
      <c r="A32" t="s">
        <v>1369</v>
      </c>
      <c r="B32" t="s">
        <v>1370</v>
      </c>
      <c r="C32">
        <v>2019</v>
      </c>
      <c r="D32" t="s">
        <v>329</v>
      </c>
      <c r="F32" t="s">
        <v>1371</v>
      </c>
      <c r="G32" t="s">
        <v>1372</v>
      </c>
      <c r="H32" t="s">
        <v>1373</v>
      </c>
      <c r="I32">
        <v>21660727</v>
      </c>
      <c r="J32">
        <v>9789899843493</v>
      </c>
      <c r="K32" t="s">
        <v>48</v>
      </c>
      <c r="L32" t="s">
        <v>61</v>
      </c>
      <c r="N32" t="s">
        <v>908</v>
      </c>
      <c r="O32">
        <v>0.2</v>
      </c>
      <c r="P32">
        <v>12</v>
      </c>
      <c r="Q32" t="s">
        <v>902</v>
      </c>
      <c r="R32" t="s">
        <v>905</v>
      </c>
    </row>
    <row r="33" spans="1:20" x14ac:dyDescent="0.2">
      <c r="A33" t="s">
        <v>1374</v>
      </c>
      <c r="B33" t="s">
        <v>1375</v>
      </c>
      <c r="C33">
        <v>2019</v>
      </c>
      <c r="D33" t="s">
        <v>329</v>
      </c>
      <c r="F33" t="s">
        <v>1376</v>
      </c>
      <c r="G33" t="s">
        <v>1377</v>
      </c>
      <c r="H33" t="s">
        <v>1378</v>
      </c>
      <c r="I33">
        <v>21660727</v>
      </c>
      <c r="J33">
        <v>9789899843493</v>
      </c>
      <c r="K33" t="s">
        <v>48</v>
      </c>
      <c r="L33" t="s">
        <v>61</v>
      </c>
      <c r="N33" t="s">
        <v>908</v>
      </c>
      <c r="O33">
        <v>0.2</v>
      </c>
      <c r="P33">
        <v>12</v>
      </c>
      <c r="Q33" t="s">
        <v>907</v>
      </c>
      <c r="R33" t="s">
        <v>904</v>
      </c>
    </row>
    <row r="34" spans="1:20" x14ac:dyDescent="0.2">
      <c r="A34" t="s">
        <v>1379</v>
      </c>
      <c r="B34" t="s">
        <v>1380</v>
      </c>
      <c r="C34">
        <v>2019</v>
      </c>
      <c r="D34" t="s">
        <v>329</v>
      </c>
      <c r="F34" t="s">
        <v>1381</v>
      </c>
      <c r="G34" t="s">
        <v>1382</v>
      </c>
      <c r="H34" t="s">
        <v>1383</v>
      </c>
      <c r="I34">
        <v>21660727</v>
      </c>
      <c r="J34">
        <v>9789899843493</v>
      </c>
      <c r="K34" t="s">
        <v>48</v>
      </c>
      <c r="L34" t="s">
        <v>61</v>
      </c>
      <c r="N34" t="s">
        <v>908</v>
      </c>
      <c r="O34">
        <v>0.2</v>
      </c>
      <c r="P34">
        <v>12</v>
      </c>
      <c r="Q34" t="s">
        <v>902</v>
      </c>
      <c r="R34" t="s">
        <v>904</v>
      </c>
    </row>
    <row r="35" spans="1:20" x14ac:dyDescent="0.2">
      <c r="A35" t="s">
        <v>1384</v>
      </c>
      <c r="B35" t="s">
        <v>1385</v>
      </c>
      <c r="C35">
        <v>2019</v>
      </c>
      <c r="D35" t="s">
        <v>1236</v>
      </c>
      <c r="G35" t="s">
        <v>1386</v>
      </c>
      <c r="H35" t="s">
        <v>1387</v>
      </c>
      <c r="I35">
        <v>16469895</v>
      </c>
      <c r="K35" t="s">
        <v>48</v>
      </c>
      <c r="L35" t="s">
        <v>18</v>
      </c>
      <c r="N35" t="s">
        <v>899</v>
      </c>
      <c r="O35">
        <v>0.22</v>
      </c>
      <c r="P35">
        <v>13</v>
      </c>
      <c r="Q35" t="s">
        <v>903</v>
      </c>
      <c r="R35" t="s">
        <v>905</v>
      </c>
    </row>
    <row r="36" spans="1:20" x14ac:dyDescent="0.2">
      <c r="A36" t="s">
        <v>1388</v>
      </c>
      <c r="B36" t="s">
        <v>1389</v>
      </c>
      <c r="C36">
        <v>2019</v>
      </c>
      <c r="D36" t="s">
        <v>1236</v>
      </c>
      <c r="G36" t="s">
        <v>1390</v>
      </c>
      <c r="H36" t="s">
        <v>1391</v>
      </c>
      <c r="I36">
        <v>16469895</v>
      </c>
      <c r="K36" t="s">
        <v>48</v>
      </c>
      <c r="L36" t="s">
        <v>18</v>
      </c>
      <c r="N36" t="s">
        <v>899</v>
      </c>
      <c r="O36">
        <v>0.22</v>
      </c>
      <c r="P36">
        <v>13</v>
      </c>
      <c r="Q36" t="s">
        <v>902</v>
      </c>
      <c r="R36" t="s">
        <v>905</v>
      </c>
    </row>
    <row r="37" spans="1:20" x14ac:dyDescent="0.2">
      <c r="A37" t="s">
        <v>1392</v>
      </c>
      <c r="B37" t="s">
        <v>1393</v>
      </c>
      <c r="C37">
        <v>2019</v>
      </c>
      <c r="D37" t="s">
        <v>1236</v>
      </c>
      <c r="G37" t="s">
        <v>1394</v>
      </c>
      <c r="H37" t="s">
        <v>1395</v>
      </c>
      <c r="I37">
        <v>16469895</v>
      </c>
      <c r="K37" t="s">
        <v>48</v>
      </c>
      <c r="L37" t="s">
        <v>18</v>
      </c>
      <c r="N37" t="s">
        <v>899</v>
      </c>
      <c r="O37">
        <v>0.22</v>
      </c>
      <c r="P37">
        <v>13</v>
      </c>
      <c r="Q37" t="s">
        <v>903</v>
      </c>
      <c r="R37" t="s">
        <v>905</v>
      </c>
    </row>
    <row r="38" spans="1:20" x14ac:dyDescent="0.2">
      <c r="A38" t="s">
        <v>1396</v>
      </c>
      <c r="B38" t="s">
        <v>1397</v>
      </c>
      <c r="C38">
        <v>2019</v>
      </c>
      <c r="D38" t="s">
        <v>1236</v>
      </c>
      <c r="G38" t="s">
        <v>1398</v>
      </c>
      <c r="H38" t="s">
        <v>1399</v>
      </c>
      <c r="I38">
        <v>16469895</v>
      </c>
      <c r="K38" t="s">
        <v>48</v>
      </c>
      <c r="L38" t="s">
        <v>18</v>
      </c>
      <c r="N38" t="s">
        <v>899</v>
      </c>
      <c r="O38">
        <v>0.22</v>
      </c>
      <c r="P38">
        <v>13</v>
      </c>
      <c r="Q38" t="s">
        <v>902</v>
      </c>
      <c r="R38" t="s">
        <v>905</v>
      </c>
    </row>
    <row r="39" spans="1:20" x14ac:dyDescent="0.2">
      <c r="A39" t="s">
        <v>1400</v>
      </c>
      <c r="B39" t="s">
        <v>1401</v>
      </c>
      <c r="C39">
        <v>2019</v>
      </c>
      <c r="D39" t="s">
        <v>1236</v>
      </c>
      <c r="G39" t="s">
        <v>1402</v>
      </c>
      <c r="H39" t="s">
        <v>1403</v>
      </c>
      <c r="I39">
        <v>16469895</v>
      </c>
      <c r="K39" t="s">
        <v>48</v>
      </c>
      <c r="L39" t="s">
        <v>18</v>
      </c>
      <c r="N39" t="s">
        <v>899</v>
      </c>
      <c r="O39">
        <v>0.22</v>
      </c>
      <c r="P39">
        <v>13</v>
      </c>
      <c r="Q39" t="s">
        <v>902</v>
      </c>
      <c r="R39" t="s">
        <v>905</v>
      </c>
    </row>
    <row r="40" spans="1:20" x14ac:dyDescent="0.2">
      <c r="A40" t="s">
        <v>1315</v>
      </c>
      <c r="B40" t="s">
        <v>1316</v>
      </c>
      <c r="C40">
        <v>2019</v>
      </c>
      <c r="D40" t="s">
        <v>1317</v>
      </c>
      <c r="F40" t="s">
        <v>1318</v>
      </c>
      <c r="G40" t="s">
        <v>1319</v>
      </c>
      <c r="H40" t="s">
        <v>1320</v>
      </c>
      <c r="I40" t="s">
        <v>1321</v>
      </c>
      <c r="K40" t="s">
        <v>17</v>
      </c>
      <c r="L40" t="s">
        <v>18</v>
      </c>
      <c r="M40" t="s">
        <v>70</v>
      </c>
      <c r="N40" s="10" t="s">
        <v>897</v>
      </c>
      <c r="O40" s="10">
        <v>1.04</v>
      </c>
      <c r="P40" s="10">
        <v>22</v>
      </c>
      <c r="Q40" s="10" t="s">
        <v>903</v>
      </c>
      <c r="R40" s="10" t="s">
        <v>905</v>
      </c>
      <c r="S40" s="10"/>
      <c r="T40" s="10"/>
    </row>
    <row r="41" spans="1:20" x14ac:dyDescent="0.2">
      <c r="A41" t="s">
        <v>1322</v>
      </c>
      <c r="B41" t="s">
        <v>1323</v>
      </c>
      <c r="C41">
        <v>2019</v>
      </c>
      <c r="D41" t="s">
        <v>211</v>
      </c>
      <c r="F41" t="s">
        <v>1324</v>
      </c>
      <c r="G41" t="s">
        <v>1325</v>
      </c>
      <c r="H41" t="s">
        <v>1326</v>
      </c>
      <c r="I41">
        <v>18711413</v>
      </c>
      <c r="K41" t="s">
        <v>17</v>
      </c>
      <c r="L41" t="s">
        <v>18</v>
      </c>
      <c r="N41" s="10" t="s">
        <v>897</v>
      </c>
      <c r="O41" s="10">
        <v>0.67</v>
      </c>
      <c r="P41" s="10">
        <v>99</v>
      </c>
      <c r="Q41" s="10" t="s">
        <v>901</v>
      </c>
      <c r="R41" s="10" t="s">
        <v>904</v>
      </c>
      <c r="S41" s="8"/>
    </row>
    <row r="42" spans="1:20" x14ac:dyDescent="0.2">
      <c r="A42" t="s">
        <v>1327</v>
      </c>
      <c r="B42" t="s">
        <v>1328</v>
      </c>
      <c r="C42">
        <v>2019</v>
      </c>
      <c r="D42" t="s">
        <v>1329</v>
      </c>
      <c r="G42" t="s">
        <v>1330</v>
      </c>
      <c r="H42" t="s">
        <v>1331</v>
      </c>
      <c r="I42">
        <v>3787818</v>
      </c>
      <c r="K42" t="s">
        <v>48</v>
      </c>
      <c r="L42" t="s">
        <v>18</v>
      </c>
      <c r="N42" s="10" t="s">
        <v>900</v>
      </c>
      <c r="O42" s="10">
        <v>0.13</v>
      </c>
      <c r="P42" s="10">
        <v>6</v>
      </c>
      <c r="Q42" s="10" t="s">
        <v>901</v>
      </c>
      <c r="R42" s="10" t="s">
        <v>905</v>
      </c>
      <c r="S42" s="8"/>
    </row>
    <row r="43" spans="1:20" x14ac:dyDescent="0.2">
      <c r="A43" t="s">
        <v>1332</v>
      </c>
      <c r="B43" t="s">
        <v>1333</v>
      </c>
      <c r="C43">
        <v>2019</v>
      </c>
      <c r="D43" t="s">
        <v>1044</v>
      </c>
      <c r="F43" t="s">
        <v>1334</v>
      </c>
      <c r="G43" t="s">
        <v>1335</v>
      </c>
      <c r="H43" t="s">
        <v>1336</v>
      </c>
      <c r="I43">
        <v>3029743</v>
      </c>
      <c r="J43">
        <v>9783030243043</v>
      </c>
      <c r="K43" t="s">
        <v>17</v>
      </c>
      <c r="L43" t="s">
        <v>61</v>
      </c>
      <c r="N43" s="10" t="s">
        <v>898</v>
      </c>
      <c r="O43" s="10">
        <v>0.28000000000000003</v>
      </c>
      <c r="P43" s="10">
        <v>324</v>
      </c>
      <c r="Q43" s="10" t="s">
        <v>903</v>
      </c>
      <c r="R43" s="10" t="s">
        <v>904</v>
      </c>
      <c r="S43" s="8"/>
    </row>
    <row r="44" spans="1:20" x14ac:dyDescent="0.2">
      <c r="A44" t="s">
        <v>1337</v>
      </c>
      <c r="B44" t="s">
        <v>1338</v>
      </c>
      <c r="C44">
        <v>2019</v>
      </c>
      <c r="D44" t="s">
        <v>205</v>
      </c>
      <c r="F44" t="s">
        <v>1339</v>
      </c>
      <c r="G44" t="s">
        <v>1340</v>
      </c>
      <c r="H44" t="s">
        <v>1341</v>
      </c>
      <c r="I44">
        <v>10612971</v>
      </c>
      <c r="K44" t="s">
        <v>17</v>
      </c>
      <c r="L44" t="s">
        <v>147</v>
      </c>
      <c r="N44" s="10" t="s">
        <v>897</v>
      </c>
      <c r="O44" s="10">
        <v>1.18</v>
      </c>
      <c r="P44" s="10">
        <v>90</v>
      </c>
      <c r="Q44" s="10" t="s">
        <v>901</v>
      </c>
      <c r="R44" s="10" t="s">
        <v>905</v>
      </c>
      <c r="S44" s="8"/>
    </row>
    <row r="45" spans="1:20" x14ac:dyDescent="0.2">
      <c r="A45" t="s">
        <v>1342</v>
      </c>
      <c r="B45" t="s">
        <v>1343</v>
      </c>
      <c r="C45">
        <v>2019</v>
      </c>
      <c r="D45" t="s">
        <v>481</v>
      </c>
      <c r="F45" t="s">
        <v>1344</v>
      </c>
      <c r="G45" t="s">
        <v>1345</v>
      </c>
      <c r="H45" t="s">
        <v>1346</v>
      </c>
      <c r="I45">
        <v>13132989</v>
      </c>
      <c r="K45" t="s">
        <v>17</v>
      </c>
      <c r="L45" t="s">
        <v>18</v>
      </c>
      <c r="M45" t="s">
        <v>70</v>
      </c>
      <c r="N45" s="10" t="s">
        <v>898</v>
      </c>
      <c r="O45" s="10">
        <v>0.63</v>
      </c>
      <c r="P45" s="10">
        <v>35</v>
      </c>
      <c r="Q45" s="10" t="s">
        <v>901</v>
      </c>
      <c r="R45" s="10" t="s">
        <v>904</v>
      </c>
      <c r="S45" s="8"/>
    </row>
    <row r="46" spans="1:20" x14ac:dyDescent="0.2">
      <c r="A46" t="s">
        <v>1257</v>
      </c>
      <c r="B46" t="s">
        <v>1258</v>
      </c>
      <c r="C46">
        <v>2019</v>
      </c>
      <c r="D46" t="s">
        <v>1024</v>
      </c>
      <c r="E46">
        <v>3</v>
      </c>
      <c r="F46" t="s">
        <v>1259</v>
      </c>
      <c r="G46" t="s">
        <v>1260</v>
      </c>
      <c r="H46" t="s">
        <v>1261</v>
      </c>
      <c r="I46">
        <v>9596526</v>
      </c>
      <c r="K46" t="s">
        <v>17</v>
      </c>
      <c r="L46" t="s">
        <v>18</v>
      </c>
      <c r="N46" t="s">
        <v>897</v>
      </c>
      <c r="O46">
        <v>1.62</v>
      </c>
      <c r="P46">
        <v>150</v>
      </c>
      <c r="Q46" t="s">
        <v>903</v>
      </c>
      <c r="R46" t="s">
        <v>904</v>
      </c>
    </row>
    <row r="47" spans="1:20" x14ac:dyDescent="0.2">
      <c r="A47" t="s">
        <v>1262</v>
      </c>
      <c r="B47" t="s">
        <v>1263</v>
      </c>
      <c r="C47">
        <v>2019</v>
      </c>
      <c r="D47" t="s">
        <v>1264</v>
      </c>
      <c r="F47" t="s">
        <v>1265</v>
      </c>
      <c r="G47" t="s">
        <v>1266</v>
      </c>
      <c r="H47" t="s">
        <v>1267</v>
      </c>
      <c r="I47">
        <v>9218009</v>
      </c>
      <c r="K47" t="s">
        <v>17</v>
      </c>
      <c r="L47" t="s">
        <v>147</v>
      </c>
      <c r="N47" t="s">
        <v>897</v>
      </c>
      <c r="O47">
        <v>1.77</v>
      </c>
      <c r="P47">
        <v>174</v>
      </c>
      <c r="Q47" t="s">
        <v>903</v>
      </c>
      <c r="R47" t="s">
        <v>905</v>
      </c>
    </row>
    <row r="48" spans="1:20" x14ac:dyDescent="0.2">
      <c r="A48" t="s">
        <v>1268</v>
      </c>
      <c r="B48" t="s">
        <v>1269</v>
      </c>
      <c r="C48">
        <v>2019</v>
      </c>
      <c r="D48" t="s">
        <v>1270</v>
      </c>
      <c r="F48" t="s">
        <v>1271</v>
      </c>
      <c r="G48" t="s">
        <v>1272</v>
      </c>
      <c r="H48" t="s">
        <v>1273</v>
      </c>
      <c r="I48">
        <v>344257</v>
      </c>
      <c r="K48" t="s">
        <v>17</v>
      </c>
      <c r="L48" t="s">
        <v>18</v>
      </c>
      <c r="N48" t="s">
        <v>897</v>
      </c>
      <c r="O48">
        <v>3.21</v>
      </c>
      <c r="P48">
        <v>238</v>
      </c>
      <c r="Q48" t="s">
        <v>901</v>
      </c>
      <c r="R48" t="s">
        <v>904</v>
      </c>
    </row>
    <row r="49" spans="1:19" x14ac:dyDescent="0.2">
      <c r="A49" t="s">
        <v>1274</v>
      </c>
      <c r="B49" t="s">
        <v>1275</v>
      </c>
      <c r="C49">
        <v>2019</v>
      </c>
      <c r="D49" t="s">
        <v>1276</v>
      </c>
      <c r="F49" t="s">
        <v>1277</v>
      </c>
      <c r="G49" t="s">
        <v>1278</v>
      </c>
      <c r="H49" t="s">
        <v>1279</v>
      </c>
      <c r="J49">
        <v>9781538680971</v>
      </c>
      <c r="K49" t="s">
        <v>17</v>
      </c>
      <c r="L49" t="s">
        <v>61</v>
      </c>
      <c r="N49" t="s">
        <v>908</v>
      </c>
      <c r="O49" t="s">
        <v>908</v>
      </c>
      <c r="P49" t="s">
        <v>908</v>
      </c>
      <c r="Q49" t="s">
        <v>907</v>
      </c>
      <c r="R49" t="s">
        <v>904</v>
      </c>
    </row>
    <row r="50" spans="1:19" x14ac:dyDescent="0.2">
      <c r="A50" t="s">
        <v>1280</v>
      </c>
      <c r="B50" t="s">
        <v>1281</v>
      </c>
      <c r="C50">
        <v>2019</v>
      </c>
      <c r="D50" t="s">
        <v>1282</v>
      </c>
      <c r="F50" t="s">
        <v>1283</v>
      </c>
      <c r="G50" t="s">
        <v>1284</v>
      </c>
      <c r="H50" t="s">
        <v>1285</v>
      </c>
      <c r="I50" t="s">
        <v>1286</v>
      </c>
      <c r="K50" t="s">
        <v>17</v>
      </c>
      <c r="L50" t="s">
        <v>18</v>
      </c>
      <c r="M50" t="s">
        <v>70</v>
      </c>
      <c r="N50" t="s">
        <v>897</v>
      </c>
      <c r="O50">
        <v>1.69</v>
      </c>
      <c r="P50">
        <v>83</v>
      </c>
      <c r="Q50" t="s">
        <v>901</v>
      </c>
      <c r="R50" t="s">
        <v>904</v>
      </c>
    </row>
    <row r="51" spans="1:19" x14ac:dyDescent="0.2">
      <c r="A51" t="s">
        <v>1287</v>
      </c>
      <c r="B51" t="s">
        <v>1288</v>
      </c>
      <c r="C51">
        <v>2019</v>
      </c>
      <c r="D51" t="s">
        <v>1289</v>
      </c>
      <c r="E51">
        <v>1</v>
      </c>
      <c r="F51" t="s">
        <v>1290</v>
      </c>
      <c r="G51" t="s">
        <v>1291</v>
      </c>
      <c r="H51" t="s">
        <v>1292</v>
      </c>
      <c r="I51">
        <v>20738994</v>
      </c>
      <c r="K51" t="s">
        <v>17</v>
      </c>
      <c r="L51" t="s">
        <v>18</v>
      </c>
      <c r="M51" t="s">
        <v>70</v>
      </c>
      <c r="N51" t="s">
        <v>898</v>
      </c>
      <c r="O51">
        <v>0.28999999999999998</v>
      </c>
      <c r="P51">
        <v>24</v>
      </c>
      <c r="Q51" t="s">
        <v>903</v>
      </c>
      <c r="R51" t="s">
        <v>905</v>
      </c>
    </row>
    <row r="52" spans="1:19" x14ac:dyDescent="0.2">
      <c r="A52" t="s">
        <v>1293</v>
      </c>
      <c r="B52" t="s">
        <v>1294</v>
      </c>
      <c r="C52">
        <v>2019</v>
      </c>
      <c r="D52" t="s">
        <v>1295</v>
      </c>
      <c r="F52" t="s">
        <v>1296</v>
      </c>
      <c r="G52" t="s">
        <v>1297</v>
      </c>
      <c r="H52" t="s">
        <v>1298</v>
      </c>
      <c r="J52">
        <v>9781538655863</v>
      </c>
      <c r="K52" t="s">
        <v>17</v>
      </c>
      <c r="L52" t="s">
        <v>61</v>
      </c>
      <c r="N52" t="s">
        <v>908</v>
      </c>
      <c r="O52" t="s">
        <v>908</v>
      </c>
      <c r="P52" t="s">
        <v>908</v>
      </c>
      <c r="Q52" t="s">
        <v>902</v>
      </c>
      <c r="R52" t="s">
        <v>905</v>
      </c>
    </row>
    <row r="53" spans="1:19" x14ac:dyDescent="0.2">
      <c r="A53" t="s">
        <v>1299</v>
      </c>
      <c r="B53" t="s">
        <v>1300</v>
      </c>
      <c r="C53">
        <v>2019</v>
      </c>
      <c r="D53" t="s">
        <v>1295</v>
      </c>
      <c r="F53" t="s">
        <v>1301</v>
      </c>
      <c r="G53" t="s">
        <v>1302</v>
      </c>
      <c r="H53" t="s">
        <v>1303</v>
      </c>
      <c r="J53">
        <v>9781538655863</v>
      </c>
      <c r="K53" t="s">
        <v>17</v>
      </c>
      <c r="L53" t="s">
        <v>61</v>
      </c>
      <c r="N53" t="s">
        <v>908</v>
      </c>
      <c r="O53" t="s">
        <v>908</v>
      </c>
      <c r="P53" t="s">
        <v>908</v>
      </c>
      <c r="Q53" t="s">
        <v>902</v>
      </c>
      <c r="R53" t="s">
        <v>905</v>
      </c>
    </row>
    <row r="54" spans="1:19" x14ac:dyDescent="0.2">
      <c r="A54" t="s">
        <v>1304</v>
      </c>
      <c r="B54" t="s">
        <v>1305</v>
      </c>
      <c r="C54">
        <v>2019</v>
      </c>
      <c r="D54" t="s">
        <v>1306</v>
      </c>
      <c r="F54" t="s">
        <v>1307</v>
      </c>
      <c r="G54" t="s">
        <v>1308</v>
      </c>
      <c r="H54" t="s">
        <v>1309</v>
      </c>
      <c r="I54">
        <v>9441344</v>
      </c>
      <c r="K54" t="s">
        <v>17</v>
      </c>
      <c r="L54" t="s">
        <v>18</v>
      </c>
      <c r="N54" t="s">
        <v>897</v>
      </c>
      <c r="O54">
        <v>0.83</v>
      </c>
      <c r="P54">
        <v>82</v>
      </c>
      <c r="Q54" t="s">
        <v>903</v>
      </c>
      <c r="R54" t="s">
        <v>905</v>
      </c>
    </row>
    <row r="55" spans="1:19" x14ac:dyDescent="0.2">
      <c r="A55" t="s">
        <v>1310</v>
      </c>
      <c r="B55" t="s">
        <v>1311</v>
      </c>
      <c r="C55">
        <v>2019</v>
      </c>
      <c r="D55" t="s">
        <v>1312</v>
      </c>
      <c r="G55" t="s">
        <v>1313</v>
      </c>
      <c r="H55" t="s">
        <v>1314</v>
      </c>
      <c r="I55">
        <v>22498958</v>
      </c>
      <c r="K55" t="s">
        <v>17</v>
      </c>
      <c r="L55" t="s">
        <v>18</v>
      </c>
      <c r="N55" t="s">
        <v>908</v>
      </c>
      <c r="O55" t="s">
        <v>908</v>
      </c>
      <c r="P55" t="s">
        <v>908</v>
      </c>
      <c r="Q55" t="s">
        <v>902</v>
      </c>
      <c r="R55" t="s">
        <v>905</v>
      </c>
    </row>
    <row r="56" spans="1:19" x14ac:dyDescent="0.2">
      <c r="A56" t="s">
        <v>1229</v>
      </c>
      <c r="B56" t="s">
        <v>1230</v>
      </c>
      <c r="C56">
        <v>2019</v>
      </c>
      <c r="D56" t="s">
        <v>211</v>
      </c>
      <c r="F56" t="s">
        <v>1231</v>
      </c>
      <c r="G56" t="s">
        <v>1232</v>
      </c>
      <c r="H56" t="s">
        <v>1233</v>
      </c>
      <c r="I56">
        <v>18711413</v>
      </c>
      <c r="K56" t="s">
        <v>17</v>
      </c>
      <c r="L56" t="s">
        <v>18</v>
      </c>
      <c r="N56" t="s">
        <v>897</v>
      </c>
      <c r="O56">
        <v>0.73</v>
      </c>
      <c r="P56">
        <v>93</v>
      </c>
      <c r="Q56" t="s">
        <v>901</v>
      </c>
      <c r="R56" t="s">
        <v>904</v>
      </c>
      <c r="S56" t="s">
        <v>1246</v>
      </c>
    </row>
    <row r="57" spans="1:19" x14ac:dyDescent="0.2">
      <c r="A57" t="s">
        <v>1234</v>
      </c>
      <c r="B57" t="s">
        <v>1235</v>
      </c>
      <c r="C57">
        <v>2019</v>
      </c>
      <c r="D57" t="s">
        <v>1236</v>
      </c>
      <c r="G57" t="s">
        <v>1237</v>
      </c>
      <c r="H57" t="s">
        <v>1238</v>
      </c>
      <c r="I57">
        <v>16469895</v>
      </c>
      <c r="K57" t="s">
        <v>48</v>
      </c>
      <c r="L57" t="s">
        <v>18</v>
      </c>
      <c r="N57" t="s">
        <v>899</v>
      </c>
      <c r="O57">
        <v>0.21</v>
      </c>
      <c r="P57">
        <v>12</v>
      </c>
      <c r="Q57" t="s">
        <v>902</v>
      </c>
      <c r="R57" t="s">
        <v>905</v>
      </c>
      <c r="S57" t="s">
        <v>908</v>
      </c>
    </row>
    <row r="58" spans="1:19" x14ac:dyDescent="0.2">
      <c r="A58" t="s">
        <v>1239</v>
      </c>
      <c r="B58" t="s">
        <v>1240</v>
      </c>
      <c r="C58">
        <v>2019</v>
      </c>
      <c r="D58" t="s">
        <v>1236</v>
      </c>
      <c r="G58" t="s">
        <v>1241</v>
      </c>
      <c r="H58" t="s">
        <v>1242</v>
      </c>
      <c r="I58">
        <v>16469895</v>
      </c>
      <c r="K58" t="s">
        <v>48</v>
      </c>
      <c r="L58" t="s">
        <v>18</v>
      </c>
      <c r="N58" t="s">
        <v>899</v>
      </c>
      <c r="O58">
        <v>0.21</v>
      </c>
      <c r="P58">
        <v>12</v>
      </c>
      <c r="Q58" t="s">
        <v>902</v>
      </c>
      <c r="R58" t="s">
        <v>905</v>
      </c>
      <c r="S58" t="s">
        <v>908</v>
      </c>
    </row>
    <row r="59" spans="1:19" x14ac:dyDescent="0.2">
      <c r="A59" t="s">
        <v>1203</v>
      </c>
      <c r="B59" t="s">
        <v>1204</v>
      </c>
      <c r="C59">
        <v>2019</v>
      </c>
      <c r="D59" t="s">
        <v>1205</v>
      </c>
      <c r="F59" t="s">
        <v>1206</v>
      </c>
      <c r="G59" t="s">
        <v>1207</v>
      </c>
      <c r="H59" t="s">
        <v>1208</v>
      </c>
      <c r="I59">
        <v>74861</v>
      </c>
      <c r="K59" t="s">
        <v>17</v>
      </c>
      <c r="L59" t="s">
        <v>31</v>
      </c>
      <c r="N59" t="s">
        <v>898</v>
      </c>
      <c r="O59">
        <v>0.53</v>
      </c>
      <c r="P59">
        <v>61</v>
      </c>
      <c r="Q59" t="s">
        <v>901</v>
      </c>
      <c r="R59" t="s">
        <v>905</v>
      </c>
      <c r="S59" t="s">
        <v>1247</v>
      </c>
    </row>
    <row r="60" spans="1:19" x14ac:dyDescent="0.2">
      <c r="A60" t="s">
        <v>1176</v>
      </c>
      <c r="B60" t="s">
        <v>1177</v>
      </c>
      <c r="C60">
        <v>2019</v>
      </c>
      <c r="D60" t="s">
        <v>1178</v>
      </c>
      <c r="F60" t="s">
        <v>1179</v>
      </c>
      <c r="G60" t="s">
        <v>1180</v>
      </c>
      <c r="H60" t="s">
        <v>1181</v>
      </c>
      <c r="I60">
        <v>19994907</v>
      </c>
      <c r="K60" t="s">
        <v>17</v>
      </c>
      <c r="L60" t="s">
        <v>18</v>
      </c>
      <c r="M60" t="s">
        <v>70</v>
      </c>
      <c r="N60" t="s">
        <v>897</v>
      </c>
      <c r="O60">
        <v>0.81</v>
      </c>
      <c r="P60">
        <v>27</v>
      </c>
      <c r="Q60" t="s">
        <v>901</v>
      </c>
      <c r="R60" t="s">
        <v>904</v>
      </c>
      <c r="S60" t="s">
        <v>1249</v>
      </c>
    </row>
    <row r="61" spans="1:19" x14ac:dyDescent="0.2">
      <c r="A61" t="s">
        <v>1182</v>
      </c>
      <c r="B61" t="s">
        <v>1183</v>
      </c>
      <c r="C61">
        <v>2019</v>
      </c>
      <c r="D61" t="s">
        <v>1184</v>
      </c>
      <c r="F61" t="s">
        <v>1185</v>
      </c>
      <c r="G61" t="s">
        <v>1186</v>
      </c>
      <c r="H61" t="s">
        <v>1187</v>
      </c>
      <c r="I61">
        <v>18650929</v>
      </c>
      <c r="J61">
        <v>9783030055318</v>
      </c>
      <c r="K61" t="s">
        <v>17</v>
      </c>
      <c r="L61" t="s">
        <v>61</v>
      </c>
      <c r="N61" t="s">
        <v>899</v>
      </c>
      <c r="O61">
        <v>0.17</v>
      </c>
      <c r="P61">
        <v>35</v>
      </c>
      <c r="Q61" t="s">
        <v>902</v>
      </c>
      <c r="R61" t="s">
        <v>905</v>
      </c>
      <c r="S61" t="s">
        <v>1248</v>
      </c>
    </row>
    <row r="62" spans="1:19" x14ac:dyDescent="0.2">
      <c r="A62" t="s">
        <v>1188</v>
      </c>
      <c r="B62" t="s">
        <v>1189</v>
      </c>
      <c r="C62">
        <v>2019</v>
      </c>
      <c r="D62" t="s">
        <v>1184</v>
      </c>
      <c r="F62" t="s">
        <v>1190</v>
      </c>
      <c r="G62" t="s">
        <v>1191</v>
      </c>
      <c r="H62" t="s">
        <v>1192</v>
      </c>
      <c r="I62">
        <v>18650929</v>
      </c>
      <c r="J62">
        <v>9783030055318</v>
      </c>
      <c r="K62" t="s">
        <v>17</v>
      </c>
      <c r="L62" t="s">
        <v>61</v>
      </c>
      <c r="N62" t="s">
        <v>899</v>
      </c>
      <c r="O62">
        <v>0.17</v>
      </c>
      <c r="P62">
        <v>35</v>
      </c>
      <c r="Q62" t="s">
        <v>902</v>
      </c>
      <c r="R62" t="s">
        <v>905</v>
      </c>
      <c r="S62" t="s">
        <v>1250</v>
      </c>
    </row>
    <row r="63" spans="1:19" x14ac:dyDescent="0.2">
      <c r="A63" t="s">
        <v>1193</v>
      </c>
      <c r="B63" t="s">
        <v>1194</v>
      </c>
      <c r="C63">
        <v>2019</v>
      </c>
      <c r="D63" t="s">
        <v>1184</v>
      </c>
      <c r="F63" t="s">
        <v>1195</v>
      </c>
      <c r="G63" t="s">
        <v>1196</v>
      </c>
      <c r="H63" t="s">
        <v>1197</v>
      </c>
      <c r="I63">
        <v>18650929</v>
      </c>
      <c r="J63">
        <v>9783030055318</v>
      </c>
      <c r="K63" t="s">
        <v>17</v>
      </c>
      <c r="L63" t="s">
        <v>61</v>
      </c>
      <c r="N63" t="s">
        <v>899</v>
      </c>
      <c r="O63">
        <v>0.17</v>
      </c>
      <c r="P63">
        <v>35</v>
      </c>
      <c r="Q63" t="s">
        <v>902</v>
      </c>
      <c r="R63" t="s">
        <v>905</v>
      </c>
      <c r="S63" t="s">
        <v>1251</v>
      </c>
    </row>
    <row r="64" spans="1:19" x14ac:dyDescent="0.2">
      <c r="A64" t="s">
        <v>1139</v>
      </c>
      <c r="B64" t="s">
        <v>1140</v>
      </c>
      <c r="C64">
        <v>2019</v>
      </c>
      <c r="D64" t="s">
        <v>57</v>
      </c>
      <c r="F64" t="s">
        <v>1141</v>
      </c>
      <c r="G64" t="s">
        <v>1142</v>
      </c>
      <c r="H64" t="s">
        <v>1143</v>
      </c>
      <c r="I64">
        <v>21945357</v>
      </c>
      <c r="J64">
        <v>9783030023508</v>
      </c>
      <c r="K64" t="s">
        <v>17</v>
      </c>
      <c r="L64" t="s">
        <v>61</v>
      </c>
      <c r="N64" t="s">
        <v>908</v>
      </c>
      <c r="O64" t="s">
        <v>908</v>
      </c>
      <c r="P64" t="s">
        <v>908</v>
      </c>
      <c r="Q64" t="s">
        <v>902</v>
      </c>
      <c r="R64" t="s">
        <v>905</v>
      </c>
      <c r="S64" t="s">
        <v>1252</v>
      </c>
    </row>
    <row r="65" spans="1:19" x14ac:dyDescent="0.2">
      <c r="A65" t="s">
        <v>1144</v>
      </c>
      <c r="B65" t="s">
        <v>1145</v>
      </c>
      <c r="C65">
        <v>2019</v>
      </c>
      <c r="D65" t="s">
        <v>57</v>
      </c>
      <c r="F65" t="s">
        <v>1146</v>
      </c>
      <c r="G65" t="s">
        <v>1147</v>
      </c>
      <c r="H65" t="s">
        <v>1148</v>
      </c>
      <c r="I65">
        <v>21945357</v>
      </c>
      <c r="J65">
        <v>9783030023508</v>
      </c>
      <c r="K65" t="s">
        <v>17</v>
      </c>
      <c r="L65" t="s">
        <v>61</v>
      </c>
      <c r="N65" t="s">
        <v>908</v>
      </c>
      <c r="O65" t="s">
        <v>908</v>
      </c>
      <c r="P65" t="s">
        <v>908</v>
      </c>
      <c r="Q65" t="s">
        <v>902</v>
      </c>
      <c r="R65" t="s">
        <v>904</v>
      </c>
      <c r="S65" t="s">
        <v>1253</v>
      </c>
    </row>
    <row r="66" spans="1:19" x14ac:dyDescent="0.2">
      <c r="A66" t="s">
        <v>1209</v>
      </c>
      <c r="B66" t="s">
        <v>1210</v>
      </c>
      <c r="C66">
        <v>2018</v>
      </c>
      <c r="D66" t="s">
        <v>1211</v>
      </c>
      <c r="F66" t="s">
        <v>1212</v>
      </c>
      <c r="G66" t="s">
        <v>1213</v>
      </c>
      <c r="H66" t="s">
        <v>1214</v>
      </c>
      <c r="I66">
        <v>15610837</v>
      </c>
      <c r="K66" t="s">
        <v>48</v>
      </c>
      <c r="L66" t="s">
        <v>18</v>
      </c>
      <c r="M66" t="s">
        <v>70</v>
      </c>
      <c r="N66" t="s">
        <v>899</v>
      </c>
      <c r="O66">
        <v>0.17</v>
      </c>
      <c r="P66">
        <v>16</v>
      </c>
      <c r="Q66" t="s">
        <v>901</v>
      </c>
      <c r="R66" t="s">
        <v>904</v>
      </c>
      <c r="S66" t="s">
        <v>908</v>
      </c>
    </row>
    <row r="67" spans="1:19" x14ac:dyDescent="0.2">
      <c r="A67" t="s">
        <v>1215</v>
      </c>
      <c r="B67" t="s">
        <v>1216</v>
      </c>
      <c r="C67">
        <v>2018</v>
      </c>
      <c r="D67" t="s">
        <v>996</v>
      </c>
      <c r="E67">
        <v>1</v>
      </c>
      <c r="F67" t="s">
        <v>1217</v>
      </c>
      <c r="G67" t="s">
        <v>1218</v>
      </c>
      <c r="H67" t="s">
        <v>1219</v>
      </c>
      <c r="I67">
        <v>12575011</v>
      </c>
      <c r="K67" t="s">
        <v>17</v>
      </c>
      <c r="L67" t="s">
        <v>18</v>
      </c>
      <c r="N67" t="s">
        <v>898</v>
      </c>
      <c r="O67">
        <v>0.43</v>
      </c>
      <c r="P67">
        <v>17</v>
      </c>
      <c r="Q67" t="s">
        <v>901</v>
      </c>
      <c r="R67" t="s">
        <v>905</v>
      </c>
      <c r="S67" t="s">
        <v>1254</v>
      </c>
    </row>
    <row r="68" spans="1:19" x14ac:dyDescent="0.2">
      <c r="A68" t="s">
        <v>1220</v>
      </c>
      <c r="B68" t="s">
        <v>1221</v>
      </c>
      <c r="C68">
        <v>2018</v>
      </c>
      <c r="D68" t="s">
        <v>1222</v>
      </c>
      <c r="E68">
        <v>3</v>
      </c>
      <c r="F68" t="s">
        <v>1223</v>
      </c>
      <c r="G68" t="s">
        <v>1224</v>
      </c>
      <c r="H68" t="s">
        <v>1225</v>
      </c>
      <c r="I68" t="s">
        <v>1226</v>
      </c>
      <c r="K68" t="s">
        <v>17</v>
      </c>
      <c r="L68" t="s">
        <v>147</v>
      </c>
      <c r="N68" t="s">
        <v>897</v>
      </c>
      <c r="O68">
        <v>1.21</v>
      </c>
      <c r="P68">
        <v>53</v>
      </c>
      <c r="Q68" t="s">
        <v>906</v>
      </c>
      <c r="R68" t="s">
        <v>904</v>
      </c>
      <c r="S68" t="s">
        <v>1255</v>
      </c>
    </row>
    <row r="69" spans="1:19" x14ac:dyDescent="0.2">
      <c r="A69" t="s">
        <v>1198</v>
      </c>
      <c r="B69" t="s">
        <v>1199</v>
      </c>
      <c r="C69">
        <v>2018</v>
      </c>
      <c r="D69" t="s">
        <v>1200</v>
      </c>
      <c r="G69" t="s">
        <v>1201</v>
      </c>
      <c r="H69" t="s">
        <v>1202</v>
      </c>
      <c r="I69">
        <v>10879595</v>
      </c>
      <c r="K69" t="s">
        <v>17</v>
      </c>
      <c r="L69" t="s">
        <v>18</v>
      </c>
      <c r="N69" t="s">
        <v>899</v>
      </c>
      <c r="O69">
        <v>0.14000000000000001</v>
      </c>
      <c r="P69">
        <v>7</v>
      </c>
      <c r="Q69" t="s">
        <v>903</v>
      </c>
      <c r="R69" t="s">
        <v>905</v>
      </c>
      <c r="S69" t="s">
        <v>908</v>
      </c>
    </row>
    <row r="70" spans="1:19" x14ac:dyDescent="0.2">
      <c r="A70" t="s">
        <v>1167</v>
      </c>
      <c r="B70" t="s">
        <v>1168</v>
      </c>
      <c r="C70">
        <v>2018</v>
      </c>
      <c r="D70" t="s">
        <v>1169</v>
      </c>
      <c r="G70" t="s">
        <v>1170</v>
      </c>
      <c r="H70" t="s">
        <v>1171</v>
      </c>
      <c r="I70">
        <v>11397861</v>
      </c>
      <c r="K70" t="s">
        <v>17</v>
      </c>
      <c r="L70" t="s">
        <v>147</v>
      </c>
      <c r="N70" t="s">
        <v>900</v>
      </c>
      <c r="O70">
        <v>0.19</v>
      </c>
      <c r="P70">
        <v>4</v>
      </c>
      <c r="Q70" t="s">
        <v>903</v>
      </c>
      <c r="R70" t="s">
        <v>904</v>
      </c>
      <c r="S70" t="s">
        <v>908</v>
      </c>
    </row>
    <row r="71" spans="1:19" x14ac:dyDescent="0.2">
      <c r="A71" t="s">
        <v>1161</v>
      </c>
      <c r="B71" t="s">
        <v>1162</v>
      </c>
      <c r="C71">
        <v>2018</v>
      </c>
      <c r="D71" t="s">
        <v>1163</v>
      </c>
      <c r="F71" t="s">
        <v>1164</v>
      </c>
      <c r="G71" t="s">
        <v>1165</v>
      </c>
      <c r="H71" t="s">
        <v>1166</v>
      </c>
      <c r="I71">
        <v>280836</v>
      </c>
      <c r="K71" t="s">
        <v>17</v>
      </c>
      <c r="L71" t="s">
        <v>18</v>
      </c>
      <c r="N71" t="s">
        <v>897</v>
      </c>
      <c r="O71">
        <v>17.87</v>
      </c>
      <c r="P71">
        <v>1052</v>
      </c>
      <c r="Q71" t="s">
        <v>901</v>
      </c>
      <c r="R71" t="s">
        <v>904</v>
      </c>
      <c r="S71" t="s">
        <v>1256</v>
      </c>
    </row>
    <row r="72" spans="1:19" x14ac:dyDescent="0.2">
      <c r="A72" t="s">
        <v>1172</v>
      </c>
      <c r="B72" t="s">
        <v>1173</v>
      </c>
      <c r="C72">
        <v>2018</v>
      </c>
      <c r="D72" t="s">
        <v>432</v>
      </c>
      <c r="G72" t="s">
        <v>1174</v>
      </c>
      <c r="H72" t="s">
        <v>1175</v>
      </c>
      <c r="I72">
        <v>1884999</v>
      </c>
      <c r="K72" t="s">
        <v>17</v>
      </c>
      <c r="L72" t="s">
        <v>18</v>
      </c>
      <c r="N72" t="s">
        <v>900</v>
      </c>
      <c r="O72">
        <v>0.15</v>
      </c>
      <c r="P72">
        <v>14</v>
      </c>
      <c r="Q72" t="s">
        <v>901</v>
      </c>
      <c r="R72" t="s">
        <v>904</v>
      </c>
      <c r="S72" t="s">
        <v>908</v>
      </c>
    </row>
    <row r="73" spans="1:19" x14ac:dyDescent="0.2">
      <c r="A73" t="s">
        <v>1154</v>
      </c>
      <c r="B73" t="s">
        <v>1155</v>
      </c>
      <c r="C73">
        <v>2018</v>
      </c>
      <c r="D73" t="s">
        <v>1156</v>
      </c>
      <c r="F73" t="s">
        <v>1157</v>
      </c>
      <c r="G73" t="s">
        <v>1158</v>
      </c>
      <c r="H73" t="s">
        <v>1159</v>
      </c>
      <c r="I73">
        <v>13903799</v>
      </c>
      <c r="K73" t="s">
        <v>48</v>
      </c>
      <c r="L73" t="s">
        <v>18</v>
      </c>
      <c r="M73" t="s">
        <v>70</v>
      </c>
      <c r="N73" t="s">
        <v>908</v>
      </c>
      <c r="O73" t="s">
        <v>908</v>
      </c>
      <c r="P73" t="s">
        <v>908</v>
      </c>
      <c r="Q73" t="s">
        <v>901</v>
      </c>
      <c r="R73" t="s">
        <v>905</v>
      </c>
    </row>
    <row r="74" spans="1:19" x14ac:dyDescent="0.2">
      <c r="A74" t="s">
        <v>1149</v>
      </c>
      <c r="B74" t="s">
        <v>1150</v>
      </c>
      <c r="C74">
        <v>2018</v>
      </c>
      <c r="D74" t="s">
        <v>89</v>
      </c>
      <c r="F74" t="s">
        <v>1151</v>
      </c>
      <c r="G74" t="s">
        <v>1152</v>
      </c>
      <c r="H74" t="s">
        <v>1153</v>
      </c>
      <c r="I74">
        <v>3135926</v>
      </c>
      <c r="K74" t="s">
        <v>17</v>
      </c>
      <c r="L74" t="s">
        <v>31</v>
      </c>
      <c r="N74" t="s">
        <v>898</v>
      </c>
      <c r="O74">
        <v>0.63</v>
      </c>
      <c r="P74">
        <v>18</v>
      </c>
      <c r="Q74" t="s">
        <v>903</v>
      </c>
      <c r="R74" t="s">
        <v>905</v>
      </c>
    </row>
    <row r="75" spans="1:19" x14ac:dyDescent="0.2">
      <c r="A75" t="s">
        <v>1134</v>
      </c>
      <c r="B75" t="s">
        <v>1135</v>
      </c>
      <c r="C75">
        <v>2018</v>
      </c>
      <c r="D75" t="s">
        <v>1136</v>
      </c>
      <c r="G75" t="s">
        <v>1137</v>
      </c>
      <c r="H75" t="s">
        <v>1138</v>
      </c>
      <c r="I75">
        <v>16130073</v>
      </c>
      <c r="K75" t="s">
        <v>48</v>
      </c>
      <c r="L75" t="s">
        <v>61</v>
      </c>
      <c r="N75" t="s">
        <v>908</v>
      </c>
      <c r="O75">
        <v>0.17</v>
      </c>
      <c r="P75">
        <v>35</v>
      </c>
      <c r="Q75" t="s">
        <v>902</v>
      </c>
      <c r="R75" t="s">
        <v>905</v>
      </c>
    </row>
    <row r="76" spans="1:19" x14ac:dyDescent="0.2">
      <c r="A76" t="s">
        <v>1129</v>
      </c>
      <c r="B76" t="s">
        <v>1130</v>
      </c>
      <c r="C76">
        <v>2018</v>
      </c>
      <c r="D76" t="s">
        <v>1131</v>
      </c>
      <c r="G76" t="s">
        <v>1132</v>
      </c>
      <c r="H76" t="s">
        <v>1133</v>
      </c>
      <c r="I76">
        <v>16957253</v>
      </c>
      <c r="K76" t="s">
        <v>17</v>
      </c>
      <c r="L76" t="s">
        <v>18</v>
      </c>
      <c r="N76" t="s">
        <v>898</v>
      </c>
      <c r="O76">
        <v>0.36</v>
      </c>
      <c r="P76">
        <v>9</v>
      </c>
      <c r="Q76" t="s">
        <v>903</v>
      </c>
      <c r="R76" t="s">
        <v>904</v>
      </c>
    </row>
    <row r="77" spans="1:19" x14ac:dyDescent="0.2">
      <c r="A77" t="s">
        <v>1125</v>
      </c>
      <c r="B77" t="s">
        <v>1126</v>
      </c>
      <c r="C77">
        <v>2018</v>
      </c>
      <c r="D77" t="s">
        <v>124</v>
      </c>
      <c r="G77" t="s">
        <v>1127</v>
      </c>
      <c r="H77" t="s">
        <v>1128</v>
      </c>
      <c r="I77">
        <v>16957504</v>
      </c>
      <c r="K77" t="s">
        <v>48</v>
      </c>
      <c r="L77" t="s">
        <v>18</v>
      </c>
      <c r="N77" t="s">
        <v>900</v>
      </c>
      <c r="O77">
        <v>0.15</v>
      </c>
      <c r="P77">
        <v>4</v>
      </c>
      <c r="Q77" t="s">
        <v>901</v>
      </c>
      <c r="R77" t="s">
        <v>905</v>
      </c>
    </row>
    <row r="78" spans="1:19" x14ac:dyDescent="0.2">
      <c r="A78" t="s">
        <v>1119</v>
      </c>
      <c r="B78" t="s">
        <v>1120</v>
      </c>
      <c r="C78">
        <v>2018</v>
      </c>
      <c r="D78" t="s">
        <v>1121</v>
      </c>
      <c r="F78" t="s">
        <v>1122</v>
      </c>
      <c r="G78" t="s">
        <v>1123</v>
      </c>
      <c r="H78" t="s">
        <v>1124</v>
      </c>
      <c r="I78">
        <v>1039954</v>
      </c>
      <c r="K78" t="s">
        <v>48</v>
      </c>
      <c r="L78" t="s">
        <v>18</v>
      </c>
      <c r="N78" t="s">
        <v>898</v>
      </c>
      <c r="O78">
        <v>0.42</v>
      </c>
      <c r="P78">
        <v>16</v>
      </c>
      <c r="Q78" t="s">
        <v>901</v>
      </c>
      <c r="R78" t="s">
        <v>905</v>
      </c>
    </row>
    <row r="79" spans="1:19" x14ac:dyDescent="0.2">
      <c r="A79" t="s">
        <v>1117</v>
      </c>
      <c r="B79" t="s">
        <v>227</v>
      </c>
      <c r="C79">
        <v>2018</v>
      </c>
      <c r="D79" t="s">
        <v>228</v>
      </c>
      <c r="E79">
        <v>1</v>
      </c>
      <c r="F79" t="s">
        <v>229</v>
      </c>
      <c r="G79" t="s">
        <v>230</v>
      </c>
      <c r="H79" t="s">
        <v>1118</v>
      </c>
      <c r="I79">
        <v>16155289</v>
      </c>
      <c r="K79" t="s">
        <v>17</v>
      </c>
      <c r="L79" t="s">
        <v>18</v>
      </c>
      <c r="N79" t="s">
        <v>898</v>
      </c>
      <c r="O79">
        <v>0.31</v>
      </c>
      <c r="P79">
        <v>31</v>
      </c>
      <c r="Q79" t="s">
        <v>902</v>
      </c>
      <c r="R79" t="s">
        <v>904</v>
      </c>
    </row>
    <row r="80" spans="1:19" x14ac:dyDescent="0.2">
      <c r="A80" t="s">
        <v>1111</v>
      </c>
      <c r="B80" t="s">
        <v>1112</v>
      </c>
      <c r="C80">
        <v>2018</v>
      </c>
      <c r="D80" t="s">
        <v>1116</v>
      </c>
      <c r="F80" t="s">
        <v>1113</v>
      </c>
      <c r="G80" t="s">
        <v>1114</v>
      </c>
      <c r="H80" t="s">
        <v>1115</v>
      </c>
      <c r="I80">
        <v>22547339</v>
      </c>
      <c r="K80" t="s">
        <v>17</v>
      </c>
      <c r="L80" t="s">
        <v>18</v>
      </c>
      <c r="N80" t="s">
        <v>908</v>
      </c>
      <c r="O80" t="s">
        <v>908</v>
      </c>
      <c r="P80">
        <v>1</v>
      </c>
      <c r="Q80" t="s">
        <v>907</v>
      </c>
      <c r="R80" t="s">
        <v>904</v>
      </c>
    </row>
    <row r="81" spans="1:18" x14ac:dyDescent="0.2">
      <c r="A81" t="s">
        <v>1106</v>
      </c>
      <c r="B81" t="s">
        <v>1107</v>
      </c>
      <c r="C81">
        <v>2018</v>
      </c>
      <c r="D81" t="s">
        <v>1108</v>
      </c>
      <c r="F81" t="s">
        <v>1102</v>
      </c>
      <c r="G81" t="s">
        <v>1109</v>
      </c>
      <c r="H81" t="s">
        <v>1110</v>
      </c>
      <c r="I81">
        <v>2137585</v>
      </c>
      <c r="K81" t="s">
        <v>48</v>
      </c>
      <c r="L81" t="s">
        <v>147</v>
      </c>
      <c r="N81" t="s">
        <v>899</v>
      </c>
      <c r="O81">
        <v>0.17</v>
      </c>
      <c r="P81">
        <v>4</v>
      </c>
      <c r="Q81" t="s">
        <v>903</v>
      </c>
      <c r="R81" t="s">
        <v>904</v>
      </c>
    </row>
    <row r="82" spans="1:18" x14ac:dyDescent="0.2">
      <c r="A82" t="s">
        <v>1099</v>
      </c>
      <c r="B82" t="s">
        <v>1100</v>
      </c>
      <c r="C82">
        <v>2018</v>
      </c>
      <c r="D82" t="s">
        <v>1101</v>
      </c>
      <c r="F82" t="s">
        <v>1102</v>
      </c>
      <c r="G82" t="s">
        <v>1103</v>
      </c>
      <c r="H82" t="s">
        <v>1104</v>
      </c>
      <c r="I82">
        <v>3014215</v>
      </c>
      <c r="K82" t="s">
        <v>17</v>
      </c>
      <c r="L82" t="s">
        <v>18</v>
      </c>
      <c r="N82" t="s">
        <v>897</v>
      </c>
      <c r="O82">
        <v>1.99</v>
      </c>
      <c r="P82">
        <v>159</v>
      </c>
      <c r="Q82" t="s">
        <v>902</v>
      </c>
      <c r="R82" t="s">
        <v>905</v>
      </c>
    </row>
    <row r="83" spans="1:18" s="5" customFormat="1" x14ac:dyDescent="0.2">
      <c r="A83" s="5" t="s">
        <v>1053</v>
      </c>
      <c r="B83" s="5" t="s">
        <v>1054</v>
      </c>
      <c r="C83" s="5">
        <v>2018</v>
      </c>
      <c r="D83" s="5" t="s">
        <v>329</v>
      </c>
      <c r="F83" s="5" t="s">
        <v>1055</v>
      </c>
      <c r="G83" s="5" t="s">
        <v>1056</v>
      </c>
      <c r="H83" s="5" t="s">
        <v>1057</v>
      </c>
      <c r="I83" s="5">
        <v>21660727</v>
      </c>
      <c r="J83" s="5">
        <v>9789899843486</v>
      </c>
      <c r="K83" s="5" t="s">
        <v>48</v>
      </c>
      <c r="L83" s="5" t="s">
        <v>61</v>
      </c>
      <c r="N83" s="5" t="s">
        <v>908</v>
      </c>
      <c r="O83" s="5">
        <v>0.14000000000000001</v>
      </c>
      <c r="P83" s="5">
        <v>9</v>
      </c>
      <c r="Q83" t="s">
        <v>902</v>
      </c>
      <c r="R83" t="s">
        <v>904</v>
      </c>
    </row>
    <row r="84" spans="1:18" s="5" customFormat="1" x14ac:dyDescent="0.2">
      <c r="A84" s="5" t="s">
        <v>1058</v>
      </c>
      <c r="B84" s="5" t="s">
        <v>1059</v>
      </c>
      <c r="C84" s="5">
        <v>2018</v>
      </c>
      <c r="D84" s="5" t="s">
        <v>329</v>
      </c>
      <c r="F84" s="5" t="s">
        <v>1060</v>
      </c>
      <c r="G84" s="5" t="s">
        <v>1061</v>
      </c>
      <c r="H84" s="5" t="s">
        <v>1062</v>
      </c>
      <c r="I84" s="5">
        <v>21660727</v>
      </c>
      <c r="J84" s="5">
        <v>9789899843486</v>
      </c>
      <c r="K84" s="5" t="s">
        <v>48</v>
      </c>
      <c r="L84" s="5" t="s">
        <v>61</v>
      </c>
      <c r="N84" s="5" t="s">
        <v>908</v>
      </c>
      <c r="O84" s="5">
        <v>0.14000000000000001</v>
      </c>
      <c r="P84" s="5">
        <v>9</v>
      </c>
      <c r="Q84" t="s">
        <v>907</v>
      </c>
      <c r="R84" s="5" t="s">
        <v>904</v>
      </c>
    </row>
    <row r="85" spans="1:18" s="5" customFormat="1" x14ac:dyDescent="0.2">
      <c r="A85" s="5" t="s">
        <v>1063</v>
      </c>
      <c r="B85" s="5" t="s">
        <v>1064</v>
      </c>
      <c r="C85" s="5">
        <v>2018</v>
      </c>
      <c r="D85" s="5" t="s">
        <v>329</v>
      </c>
      <c r="F85" s="5" t="s">
        <v>1065</v>
      </c>
      <c r="G85" s="5" t="s">
        <v>1066</v>
      </c>
      <c r="H85" s="5" t="s">
        <v>1067</v>
      </c>
      <c r="I85" s="5">
        <v>21660727</v>
      </c>
      <c r="J85" s="5">
        <v>9789899843486</v>
      </c>
      <c r="K85" s="5" t="s">
        <v>48</v>
      </c>
      <c r="L85" s="5" t="s">
        <v>61</v>
      </c>
      <c r="N85" s="5" t="s">
        <v>908</v>
      </c>
      <c r="O85" s="5">
        <v>0.14000000000000001</v>
      </c>
      <c r="P85" s="5">
        <v>9</v>
      </c>
      <c r="Q85" t="s">
        <v>902</v>
      </c>
      <c r="R85" t="s">
        <v>904</v>
      </c>
    </row>
    <row r="86" spans="1:18" s="5" customFormat="1" x14ac:dyDescent="0.2">
      <c r="A86" s="5" t="s">
        <v>1068</v>
      </c>
      <c r="B86" s="5" t="s">
        <v>1069</v>
      </c>
      <c r="C86" s="5">
        <v>2018</v>
      </c>
      <c r="D86" s="5" t="s">
        <v>329</v>
      </c>
      <c r="F86" s="5" t="s">
        <v>1070</v>
      </c>
      <c r="G86" s="5" t="s">
        <v>1071</v>
      </c>
      <c r="H86" s="5" t="s">
        <v>1072</v>
      </c>
      <c r="I86" s="5">
        <v>21660727</v>
      </c>
      <c r="J86" s="5">
        <v>9789899843486</v>
      </c>
      <c r="K86" s="5" t="s">
        <v>48</v>
      </c>
      <c r="L86" s="5" t="s">
        <v>61</v>
      </c>
      <c r="N86" s="5" t="s">
        <v>908</v>
      </c>
      <c r="O86" s="5">
        <v>0.14000000000000001</v>
      </c>
      <c r="P86" s="5">
        <v>9</v>
      </c>
      <c r="Q86" t="s">
        <v>902</v>
      </c>
      <c r="R86" t="s">
        <v>905</v>
      </c>
    </row>
    <row r="87" spans="1:18" s="5" customFormat="1" x14ac:dyDescent="0.2">
      <c r="A87" s="5" t="s">
        <v>1073</v>
      </c>
      <c r="B87" s="5" t="s">
        <v>1074</v>
      </c>
      <c r="C87" s="5">
        <v>2018</v>
      </c>
      <c r="D87" s="5" t="s">
        <v>329</v>
      </c>
      <c r="F87" s="5" t="s">
        <v>1075</v>
      </c>
      <c r="G87" s="5" t="s">
        <v>1076</v>
      </c>
      <c r="H87" s="5" t="s">
        <v>1077</v>
      </c>
      <c r="I87" s="5">
        <v>21660727</v>
      </c>
      <c r="J87" s="5">
        <v>9789899843486</v>
      </c>
      <c r="K87" s="5" t="s">
        <v>48</v>
      </c>
      <c r="L87" s="5" t="s">
        <v>61</v>
      </c>
      <c r="N87" s="5" t="s">
        <v>908</v>
      </c>
      <c r="O87" s="5">
        <v>0.14000000000000001</v>
      </c>
      <c r="P87" s="5">
        <v>9</v>
      </c>
      <c r="Q87" t="s">
        <v>902</v>
      </c>
      <c r="R87" t="s">
        <v>905</v>
      </c>
    </row>
    <row r="88" spans="1:18" s="5" customFormat="1" x14ac:dyDescent="0.2">
      <c r="A88" s="5" t="s">
        <v>1078</v>
      </c>
      <c r="B88" s="5" t="s">
        <v>1079</v>
      </c>
      <c r="C88" s="5">
        <v>2018</v>
      </c>
      <c r="D88" s="5" t="s">
        <v>329</v>
      </c>
      <c r="F88" s="5" t="s">
        <v>1080</v>
      </c>
      <c r="G88" s="5" t="s">
        <v>1081</v>
      </c>
      <c r="H88" s="5" t="s">
        <v>1082</v>
      </c>
      <c r="I88" s="5">
        <v>21660727</v>
      </c>
      <c r="J88" s="5">
        <v>9789899843486</v>
      </c>
      <c r="K88" s="5" t="s">
        <v>17</v>
      </c>
      <c r="L88" s="5" t="s">
        <v>61</v>
      </c>
      <c r="N88" s="5" t="s">
        <v>908</v>
      </c>
      <c r="O88" s="5">
        <v>0.14000000000000001</v>
      </c>
      <c r="P88" s="5">
        <v>9</v>
      </c>
      <c r="Q88" t="s">
        <v>907</v>
      </c>
      <c r="R88" s="5" t="s">
        <v>904</v>
      </c>
    </row>
    <row r="89" spans="1:18" s="5" customFormat="1" x14ac:dyDescent="0.2">
      <c r="A89" s="5" t="s">
        <v>1083</v>
      </c>
      <c r="B89" s="5" t="s">
        <v>1084</v>
      </c>
      <c r="C89" s="5">
        <v>2018</v>
      </c>
      <c r="D89" s="5" t="s">
        <v>329</v>
      </c>
      <c r="F89" s="5" t="s">
        <v>1085</v>
      </c>
      <c r="G89" s="5" t="s">
        <v>1086</v>
      </c>
      <c r="H89" s="5" t="s">
        <v>1087</v>
      </c>
      <c r="I89" s="5">
        <v>21660727</v>
      </c>
      <c r="J89" s="5">
        <v>9789899843486</v>
      </c>
      <c r="K89" s="5" t="s">
        <v>48</v>
      </c>
      <c r="L89" s="5" t="s">
        <v>61</v>
      </c>
      <c r="N89" s="5" t="s">
        <v>908</v>
      </c>
      <c r="O89" s="5">
        <v>0.14000000000000001</v>
      </c>
      <c r="P89" s="5">
        <v>9</v>
      </c>
      <c r="Q89" t="s">
        <v>903</v>
      </c>
      <c r="R89" s="5" t="s">
        <v>904</v>
      </c>
    </row>
    <row r="90" spans="1:18" s="5" customFormat="1" x14ac:dyDescent="0.2">
      <c r="A90" s="5" t="s">
        <v>1088</v>
      </c>
      <c r="B90" s="5" t="s">
        <v>1089</v>
      </c>
      <c r="C90" s="5">
        <v>2018</v>
      </c>
      <c r="D90" s="5" t="s">
        <v>329</v>
      </c>
      <c r="F90" s="5" t="s">
        <v>1090</v>
      </c>
      <c r="G90" s="5" t="s">
        <v>1091</v>
      </c>
      <c r="H90" s="5" t="s">
        <v>1092</v>
      </c>
      <c r="I90" s="5">
        <v>21660727</v>
      </c>
      <c r="J90" s="5">
        <v>9789899843486</v>
      </c>
      <c r="K90" s="5" t="s">
        <v>48</v>
      </c>
      <c r="L90" s="5" t="s">
        <v>61</v>
      </c>
      <c r="N90" s="5" t="s">
        <v>908</v>
      </c>
      <c r="O90" s="5">
        <v>0.14000000000000001</v>
      </c>
      <c r="P90" s="5">
        <v>9</v>
      </c>
      <c r="Q90" t="s">
        <v>902</v>
      </c>
      <c r="R90" t="s">
        <v>904</v>
      </c>
    </row>
    <row r="91" spans="1:18" s="5" customFormat="1" x14ac:dyDescent="0.2">
      <c r="A91" s="5" t="s">
        <v>1093</v>
      </c>
      <c r="B91" s="5" t="s">
        <v>1094</v>
      </c>
      <c r="C91" s="5">
        <v>2018</v>
      </c>
      <c r="D91" s="5" t="s">
        <v>329</v>
      </c>
      <c r="F91" s="5" t="s">
        <v>1095</v>
      </c>
      <c r="G91" s="5" t="s">
        <v>1096</v>
      </c>
      <c r="H91" s="5" t="s">
        <v>1097</v>
      </c>
      <c r="I91" s="5">
        <v>21660727</v>
      </c>
      <c r="J91" s="5">
        <v>9789899843486</v>
      </c>
      <c r="K91" s="5" t="s">
        <v>48</v>
      </c>
      <c r="L91" s="5" t="s">
        <v>61</v>
      </c>
      <c r="N91" s="5" t="s">
        <v>908</v>
      </c>
      <c r="O91" s="5">
        <v>0.14000000000000001</v>
      </c>
      <c r="P91" s="5">
        <v>9</v>
      </c>
      <c r="Q91" t="s">
        <v>902</v>
      </c>
      <c r="R91" t="s">
        <v>904</v>
      </c>
    </row>
    <row r="92" spans="1:18" s="5" customFormat="1" x14ac:dyDescent="0.2">
      <c r="A92" s="5" t="s">
        <v>1048</v>
      </c>
      <c r="B92" s="5" t="s">
        <v>1049</v>
      </c>
      <c r="C92" s="5">
        <v>2018</v>
      </c>
      <c r="D92" s="5" t="s">
        <v>1050</v>
      </c>
      <c r="G92" s="5" t="s">
        <v>1051</v>
      </c>
      <c r="H92" s="5" t="s">
        <v>1052</v>
      </c>
      <c r="I92" s="5">
        <v>2574306</v>
      </c>
      <c r="K92" s="5" t="s">
        <v>17</v>
      </c>
      <c r="L92" s="5" t="s">
        <v>18</v>
      </c>
      <c r="N92" s="5" t="s">
        <v>900</v>
      </c>
      <c r="O92" s="5">
        <v>0.2</v>
      </c>
      <c r="P92" s="5">
        <v>4</v>
      </c>
      <c r="Q92" t="s">
        <v>903</v>
      </c>
      <c r="R92" t="s">
        <v>905</v>
      </c>
    </row>
    <row r="93" spans="1:18" s="5" customFormat="1" x14ac:dyDescent="0.2">
      <c r="A93" s="5" t="s">
        <v>1042</v>
      </c>
      <c r="B93" s="5" t="s">
        <v>1043</v>
      </c>
      <c r="C93" s="5">
        <v>2018</v>
      </c>
      <c r="D93" s="5" t="s">
        <v>1044</v>
      </c>
      <c r="F93" s="5" t="s">
        <v>1045</v>
      </c>
      <c r="G93" s="5" t="s">
        <v>1046</v>
      </c>
      <c r="H93" s="5" t="s">
        <v>1047</v>
      </c>
      <c r="I93" s="5">
        <v>3029743</v>
      </c>
      <c r="J93" s="5">
        <v>9783319951614</v>
      </c>
      <c r="K93" s="5" t="s">
        <v>17</v>
      </c>
      <c r="L93" s="5" t="s">
        <v>61</v>
      </c>
      <c r="N93" s="5" t="s">
        <v>898</v>
      </c>
      <c r="O93" s="5">
        <v>0.29499999999999998</v>
      </c>
      <c r="P93" s="5">
        <v>296</v>
      </c>
      <c r="Q93" t="s">
        <v>907</v>
      </c>
      <c r="R93" s="5" t="s">
        <v>905</v>
      </c>
    </row>
    <row r="94" spans="1:18" x14ac:dyDescent="0.2">
      <c r="A94" t="s">
        <v>1022</v>
      </c>
      <c r="B94" t="s">
        <v>1023</v>
      </c>
      <c r="C94">
        <v>2018</v>
      </c>
      <c r="D94" t="s">
        <v>1024</v>
      </c>
      <c r="F94" t="s">
        <v>1025</v>
      </c>
      <c r="G94" t="s">
        <v>1026</v>
      </c>
      <c r="H94" t="s">
        <v>1027</v>
      </c>
      <c r="I94">
        <v>9596526</v>
      </c>
      <c r="K94" t="s">
        <v>17</v>
      </c>
      <c r="L94" t="s">
        <v>18</v>
      </c>
      <c r="N94" t="s">
        <v>897</v>
      </c>
      <c r="O94">
        <v>1.47</v>
      </c>
      <c r="P94">
        <v>132</v>
      </c>
      <c r="Q94" t="s">
        <v>903</v>
      </c>
      <c r="R94" t="s">
        <v>905</v>
      </c>
    </row>
    <row r="95" spans="1:18" x14ac:dyDescent="0.2">
      <c r="A95" t="s">
        <v>889</v>
      </c>
      <c r="B95" t="s">
        <v>13</v>
      </c>
      <c r="C95">
        <v>2018</v>
      </c>
      <c r="D95" t="s">
        <v>14</v>
      </c>
      <c r="F95" t="s">
        <v>15</v>
      </c>
      <c r="G95" t="s">
        <v>16</v>
      </c>
      <c r="H95" t="s">
        <v>887</v>
      </c>
      <c r="I95" t="s">
        <v>888</v>
      </c>
      <c r="K95" t="s">
        <v>17</v>
      </c>
      <c r="L95" t="s">
        <v>18</v>
      </c>
      <c r="N95" t="s">
        <v>897</v>
      </c>
      <c r="O95">
        <v>1.62</v>
      </c>
      <c r="P95">
        <v>182</v>
      </c>
      <c r="Q95" t="s">
        <v>901</v>
      </c>
      <c r="R95" t="s">
        <v>904</v>
      </c>
    </row>
    <row r="96" spans="1:18" x14ac:dyDescent="0.2">
      <c r="A96" t="s">
        <v>947</v>
      </c>
      <c r="B96" t="s">
        <v>948</v>
      </c>
      <c r="C96">
        <v>2018</v>
      </c>
      <c r="D96" t="s">
        <v>949</v>
      </c>
      <c r="F96" t="s">
        <v>950</v>
      </c>
      <c r="G96" t="s">
        <v>951</v>
      </c>
      <c r="H96" t="s">
        <v>952</v>
      </c>
      <c r="I96" t="s">
        <v>953</v>
      </c>
      <c r="K96" t="s">
        <v>17</v>
      </c>
      <c r="L96" t="s">
        <v>31</v>
      </c>
      <c r="N96" t="s">
        <v>897</v>
      </c>
      <c r="O96">
        <v>0.59</v>
      </c>
      <c r="P96">
        <v>37</v>
      </c>
      <c r="Q96" t="s">
        <v>901</v>
      </c>
      <c r="R96" t="s">
        <v>904</v>
      </c>
    </row>
    <row r="97" spans="1:18" x14ac:dyDescent="0.2">
      <c r="A97" t="s">
        <v>19</v>
      </c>
      <c r="B97" t="s">
        <v>20</v>
      </c>
      <c r="C97">
        <v>2018</v>
      </c>
      <c r="D97" t="s">
        <v>21</v>
      </c>
      <c r="F97" t="s">
        <v>22</v>
      </c>
      <c r="G97" t="s">
        <v>23</v>
      </c>
      <c r="H97" t="s">
        <v>24</v>
      </c>
      <c r="I97">
        <v>1791613</v>
      </c>
      <c r="K97" t="s">
        <v>17</v>
      </c>
      <c r="L97" t="s">
        <v>18</v>
      </c>
      <c r="N97" t="s">
        <v>897</v>
      </c>
      <c r="O97">
        <v>0.82</v>
      </c>
      <c r="P97">
        <v>61</v>
      </c>
      <c r="Q97" t="s">
        <v>901</v>
      </c>
      <c r="R97" t="s">
        <v>904</v>
      </c>
    </row>
    <row r="98" spans="1:18" x14ac:dyDescent="0.2">
      <c r="A98" t="s">
        <v>25</v>
      </c>
      <c r="B98" t="s">
        <v>26</v>
      </c>
      <c r="C98">
        <v>2018</v>
      </c>
      <c r="D98" t="s">
        <v>27</v>
      </c>
      <c r="F98" t="s">
        <v>28</v>
      </c>
      <c r="G98" t="s">
        <v>29</v>
      </c>
      <c r="H98" t="s">
        <v>30</v>
      </c>
      <c r="I98">
        <v>8739749</v>
      </c>
      <c r="K98" t="s">
        <v>17</v>
      </c>
      <c r="L98" t="s">
        <v>31</v>
      </c>
      <c r="N98" t="s">
        <v>898</v>
      </c>
      <c r="O98">
        <v>0.5</v>
      </c>
      <c r="P98">
        <v>25</v>
      </c>
      <c r="Q98" t="s">
        <v>901</v>
      </c>
      <c r="R98" t="s">
        <v>905</v>
      </c>
    </row>
    <row r="99" spans="1:18" x14ac:dyDescent="0.2">
      <c r="A99" t="s">
        <v>1017</v>
      </c>
      <c r="B99" t="s">
        <v>1018</v>
      </c>
      <c r="C99">
        <v>2018</v>
      </c>
      <c r="D99" t="s">
        <v>163</v>
      </c>
      <c r="F99" t="s">
        <v>1019</v>
      </c>
      <c r="G99" t="s">
        <v>1020</v>
      </c>
      <c r="H99" t="s">
        <v>1021</v>
      </c>
      <c r="I99">
        <v>20754450</v>
      </c>
      <c r="K99" t="s">
        <v>17</v>
      </c>
      <c r="L99" t="s">
        <v>18</v>
      </c>
      <c r="N99" t="s">
        <v>897</v>
      </c>
      <c r="O99">
        <v>0.9</v>
      </c>
      <c r="P99">
        <v>19</v>
      </c>
      <c r="Q99" t="s">
        <v>901</v>
      </c>
      <c r="R99" t="s">
        <v>905</v>
      </c>
    </row>
    <row r="100" spans="1:18" x14ac:dyDescent="0.2">
      <c r="A100" t="s">
        <v>1011</v>
      </c>
      <c r="B100" t="s">
        <v>1012</v>
      </c>
      <c r="C100">
        <v>2018</v>
      </c>
      <c r="D100" t="s">
        <v>1013</v>
      </c>
      <c r="E100">
        <v>1</v>
      </c>
      <c r="F100" t="s">
        <v>1014</v>
      </c>
      <c r="G100" t="s">
        <v>1015</v>
      </c>
      <c r="H100" t="s">
        <v>1016</v>
      </c>
      <c r="I100">
        <v>218812</v>
      </c>
      <c r="K100" t="s">
        <v>17</v>
      </c>
      <c r="L100" t="s">
        <v>18</v>
      </c>
      <c r="N100" t="s">
        <v>897</v>
      </c>
      <c r="O100">
        <v>0.85</v>
      </c>
      <c r="P100">
        <v>131</v>
      </c>
      <c r="Q100" t="s">
        <v>901</v>
      </c>
      <c r="R100" t="s">
        <v>904</v>
      </c>
    </row>
    <row r="101" spans="1:18" x14ac:dyDescent="0.2">
      <c r="A101" t="s">
        <v>1005</v>
      </c>
      <c r="B101" t="s">
        <v>1006</v>
      </c>
      <c r="C101">
        <v>2018</v>
      </c>
      <c r="D101" t="s">
        <v>1007</v>
      </c>
      <c r="F101" t="s">
        <v>1008</v>
      </c>
      <c r="G101" t="s">
        <v>1009</v>
      </c>
      <c r="H101" t="s">
        <v>1010</v>
      </c>
      <c r="I101">
        <v>7189516</v>
      </c>
      <c r="K101" t="s">
        <v>17</v>
      </c>
      <c r="L101" t="s">
        <v>18</v>
      </c>
      <c r="N101" t="s">
        <v>897</v>
      </c>
      <c r="O101">
        <v>0.82</v>
      </c>
      <c r="P101">
        <v>24</v>
      </c>
      <c r="Q101" t="s">
        <v>901</v>
      </c>
      <c r="R101" t="s">
        <v>905</v>
      </c>
    </row>
    <row r="102" spans="1:18" x14ac:dyDescent="0.2">
      <c r="A102" t="s">
        <v>32</v>
      </c>
      <c r="B102" t="s">
        <v>33</v>
      </c>
      <c r="C102">
        <v>2018</v>
      </c>
      <c r="D102" t="s">
        <v>34</v>
      </c>
      <c r="F102" t="s">
        <v>35</v>
      </c>
      <c r="G102" t="s">
        <v>36</v>
      </c>
      <c r="H102" t="s">
        <v>37</v>
      </c>
      <c r="I102">
        <v>278424</v>
      </c>
      <c r="K102" t="s">
        <v>17</v>
      </c>
      <c r="L102" t="s">
        <v>18</v>
      </c>
      <c r="N102" t="s">
        <v>897</v>
      </c>
      <c r="O102">
        <v>6.32</v>
      </c>
      <c r="P102">
        <v>648</v>
      </c>
      <c r="Q102" t="s">
        <v>901</v>
      </c>
      <c r="R102" t="s">
        <v>904</v>
      </c>
    </row>
    <row r="103" spans="1:18" x14ac:dyDescent="0.2">
      <c r="A103" t="s">
        <v>38</v>
      </c>
      <c r="B103" t="s">
        <v>39</v>
      </c>
      <c r="C103">
        <v>2018</v>
      </c>
      <c r="D103" t="s">
        <v>40</v>
      </c>
      <c r="E103">
        <v>1</v>
      </c>
      <c r="G103" t="s">
        <v>41</v>
      </c>
      <c r="H103" t="s">
        <v>42</v>
      </c>
      <c r="I103">
        <v>363375</v>
      </c>
      <c r="K103" t="s">
        <v>17</v>
      </c>
      <c r="L103" t="s">
        <v>18</v>
      </c>
      <c r="N103" t="s">
        <v>898</v>
      </c>
      <c r="O103">
        <v>0.48</v>
      </c>
      <c r="P103">
        <v>11</v>
      </c>
      <c r="Q103" t="s">
        <v>901</v>
      </c>
      <c r="R103" t="s">
        <v>904</v>
      </c>
    </row>
    <row r="104" spans="1:18" x14ac:dyDescent="0.2">
      <c r="A104" t="s">
        <v>1000</v>
      </c>
      <c r="B104" t="s">
        <v>1001</v>
      </c>
      <c r="C104">
        <v>2018</v>
      </c>
      <c r="D104" t="s">
        <v>1002</v>
      </c>
      <c r="G104" t="s">
        <v>1003</v>
      </c>
      <c r="H104" t="s">
        <v>1004</v>
      </c>
      <c r="I104">
        <v>15784460</v>
      </c>
      <c r="K104" t="s">
        <v>48</v>
      </c>
      <c r="L104" t="s">
        <v>18</v>
      </c>
      <c r="N104" t="s">
        <v>900</v>
      </c>
      <c r="O104">
        <v>0.17</v>
      </c>
      <c r="P104">
        <v>7</v>
      </c>
      <c r="Q104" t="s">
        <v>903</v>
      </c>
      <c r="R104" t="s">
        <v>905</v>
      </c>
    </row>
    <row r="105" spans="1:18" x14ac:dyDescent="0.2">
      <c r="A105" t="s">
        <v>43</v>
      </c>
      <c r="B105" t="s">
        <v>44</v>
      </c>
      <c r="C105">
        <v>2018</v>
      </c>
      <c r="D105" t="s">
        <v>45</v>
      </c>
      <c r="G105" t="s">
        <v>46</v>
      </c>
      <c r="H105" t="s">
        <v>47</v>
      </c>
      <c r="I105">
        <v>7981015</v>
      </c>
      <c r="K105" t="s">
        <v>48</v>
      </c>
      <c r="L105" t="s">
        <v>18</v>
      </c>
      <c r="N105" t="s">
        <v>899</v>
      </c>
      <c r="O105">
        <v>0.17</v>
      </c>
      <c r="P105">
        <v>3</v>
      </c>
      <c r="Q105" t="s">
        <v>902</v>
      </c>
      <c r="R105" t="s">
        <v>904</v>
      </c>
    </row>
    <row r="106" spans="1:18" x14ac:dyDescent="0.2">
      <c r="A106" t="s">
        <v>49</v>
      </c>
      <c r="B106" t="s">
        <v>50</v>
      </c>
      <c r="C106">
        <v>2018</v>
      </c>
      <c r="D106" t="s">
        <v>51</v>
      </c>
      <c r="F106" t="s">
        <v>52</v>
      </c>
      <c r="G106" t="s">
        <v>53</v>
      </c>
      <c r="H106" t="s">
        <v>54</v>
      </c>
      <c r="I106">
        <v>1401963</v>
      </c>
      <c r="K106" t="s">
        <v>17</v>
      </c>
      <c r="L106" t="s">
        <v>31</v>
      </c>
      <c r="N106" t="s">
        <v>898</v>
      </c>
      <c r="O106">
        <v>0.81</v>
      </c>
      <c r="P106">
        <v>88</v>
      </c>
      <c r="Q106" t="s">
        <v>901</v>
      </c>
      <c r="R106" t="s">
        <v>904</v>
      </c>
    </row>
    <row r="107" spans="1:18" x14ac:dyDescent="0.2">
      <c r="A107" t="s">
        <v>947</v>
      </c>
      <c r="B107" t="s">
        <v>995</v>
      </c>
      <c r="C107">
        <v>2018</v>
      </c>
      <c r="D107" t="s">
        <v>996</v>
      </c>
      <c r="E107">
        <v>2</v>
      </c>
      <c r="F107" t="s">
        <v>997</v>
      </c>
      <c r="G107" t="s">
        <v>998</v>
      </c>
      <c r="H107" t="s">
        <v>999</v>
      </c>
      <c r="I107">
        <v>12575011</v>
      </c>
      <c r="K107" t="s">
        <v>17</v>
      </c>
      <c r="L107" t="s">
        <v>18</v>
      </c>
      <c r="N107" t="s">
        <v>898</v>
      </c>
      <c r="O107">
        <v>0.43</v>
      </c>
      <c r="P107">
        <v>17</v>
      </c>
      <c r="Q107" t="s">
        <v>901</v>
      </c>
      <c r="R107" t="s">
        <v>904</v>
      </c>
    </row>
    <row r="108" spans="1:18" x14ac:dyDescent="0.2">
      <c r="A108" t="s">
        <v>990</v>
      </c>
      <c r="B108" t="s">
        <v>991</v>
      </c>
      <c r="C108">
        <v>2018</v>
      </c>
      <c r="D108" t="s">
        <v>992</v>
      </c>
      <c r="G108" t="s">
        <v>993</v>
      </c>
      <c r="H108" t="s">
        <v>994</v>
      </c>
      <c r="I108">
        <v>18700462</v>
      </c>
      <c r="K108" t="s">
        <v>17</v>
      </c>
      <c r="L108" t="s">
        <v>61</v>
      </c>
      <c r="N108" t="s">
        <v>899</v>
      </c>
      <c r="O108">
        <v>0.17</v>
      </c>
      <c r="P108">
        <v>10</v>
      </c>
      <c r="Q108" t="s">
        <v>901</v>
      </c>
      <c r="R108" t="s">
        <v>904</v>
      </c>
    </row>
    <row r="109" spans="1:18" x14ac:dyDescent="0.2">
      <c r="A109" t="s">
        <v>55</v>
      </c>
      <c r="B109" t="s">
        <v>56</v>
      </c>
      <c r="C109">
        <v>2018</v>
      </c>
      <c r="D109" t="s">
        <v>57</v>
      </c>
      <c r="F109" t="s">
        <v>58</v>
      </c>
      <c r="G109" t="s">
        <v>59</v>
      </c>
      <c r="H109" t="s">
        <v>60</v>
      </c>
      <c r="I109">
        <v>21945357</v>
      </c>
      <c r="J109">
        <v>9783319734491</v>
      </c>
      <c r="K109" t="s">
        <v>17</v>
      </c>
      <c r="L109" t="s">
        <v>61</v>
      </c>
      <c r="N109" t="s">
        <v>908</v>
      </c>
      <c r="O109" t="s">
        <v>908</v>
      </c>
      <c r="P109" t="s">
        <v>908</v>
      </c>
      <c r="Q109" t="s">
        <v>907</v>
      </c>
      <c r="R109" t="s">
        <v>904</v>
      </c>
    </row>
    <row r="110" spans="1:18" x14ac:dyDescent="0.2">
      <c r="A110" t="s">
        <v>941</v>
      </c>
      <c r="B110" t="s">
        <v>942</v>
      </c>
      <c r="C110">
        <v>2018</v>
      </c>
      <c r="D110" t="s">
        <v>943</v>
      </c>
      <c r="F110" t="s">
        <v>944</v>
      </c>
      <c r="G110" t="s">
        <v>945</v>
      </c>
      <c r="H110" t="s">
        <v>946</v>
      </c>
      <c r="J110">
        <v>9781538638941</v>
      </c>
      <c r="K110" t="s">
        <v>17</v>
      </c>
      <c r="L110" t="s">
        <v>61</v>
      </c>
      <c r="N110" t="s">
        <v>908</v>
      </c>
      <c r="O110" t="s">
        <v>908</v>
      </c>
      <c r="P110" t="s">
        <v>908</v>
      </c>
      <c r="Q110" t="s">
        <v>902</v>
      </c>
      <c r="R110" t="s">
        <v>905</v>
      </c>
    </row>
    <row r="111" spans="1:18" x14ac:dyDescent="0.2">
      <c r="A111" t="s">
        <v>62</v>
      </c>
      <c r="B111" t="s">
        <v>63</v>
      </c>
      <c r="C111">
        <v>2018</v>
      </c>
      <c r="D111" t="s">
        <v>64</v>
      </c>
      <c r="E111">
        <v>1</v>
      </c>
      <c r="F111" t="s">
        <v>65</v>
      </c>
      <c r="G111" t="s">
        <v>66</v>
      </c>
      <c r="H111" t="s">
        <v>67</v>
      </c>
      <c r="I111">
        <v>2134853</v>
      </c>
      <c r="K111" t="s">
        <v>68</v>
      </c>
      <c r="L111" t="s">
        <v>69</v>
      </c>
      <c r="M111" t="s">
        <v>70</v>
      </c>
      <c r="N111" t="s">
        <v>898</v>
      </c>
      <c r="O111">
        <v>0.45</v>
      </c>
      <c r="P111">
        <v>26</v>
      </c>
      <c r="Q111" t="s">
        <v>906</v>
      </c>
      <c r="R111" t="s">
        <v>904</v>
      </c>
    </row>
    <row r="112" spans="1:18" x14ac:dyDescent="0.2">
      <c r="A112" t="s">
        <v>71</v>
      </c>
      <c r="B112" t="s">
        <v>72</v>
      </c>
      <c r="C112">
        <v>2017</v>
      </c>
      <c r="D112" t="s">
        <v>73</v>
      </c>
      <c r="F112" t="s">
        <v>74</v>
      </c>
      <c r="G112" t="s">
        <v>75</v>
      </c>
      <c r="H112" t="s">
        <v>76</v>
      </c>
      <c r="J112">
        <v>9781538631232</v>
      </c>
      <c r="K112" t="s">
        <v>48</v>
      </c>
      <c r="L112" t="s">
        <v>61</v>
      </c>
      <c r="N112" t="s">
        <v>908</v>
      </c>
      <c r="O112" t="s">
        <v>908</v>
      </c>
      <c r="P112" t="s">
        <v>908</v>
      </c>
      <c r="Q112" t="s">
        <v>902</v>
      </c>
      <c r="R112" t="s">
        <v>905</v>
      </c>
    </row>
    <row r="113" spans="1:18" x14ac:dyDescent="0.2">
      <c r="A113" t="s">
        <v>77</v>
      </c>
      <c r="B113" t="s">
        <v>78</v>
      </c>
      <c r="C113">
        <v>2017</v>
      </c>
      <c r="D113" t="s">
        <v>73</v>
      </c>
      <c r="F113" t="s">
        <v>79</v>
      </c>
      <c r="G113" t="s">
        <v>80</v>
      </c>
      <c r="H113" t="s">
        <v>81</v>
      </c>
      <c r="J113">
        <v>9781538631232</v>
      </c>
      <c r="K113" t="s">
        <v>48</v>
      </c>
      <c r="L113" t="s">
        <v>61</v>
      </c>
      <c r="N113" t="s">
        <v>908</v>
      </c>
      <c r="O113" t="s">
        <v>908</v>
      </c>
      <c r="P113" t="s">
        <v>908</v>
      </c>
      <c r="Q113" t="s">
        <v>903</v>
      </c>
      <c r="R113" t="s">
        <v>904</v>
      </c>
    </row>
    <row r="114" spans="1:18" x14ac:dyDescent="0.2">
      <c r="A114" t="s">
        <v>82</v>
      </c>
      <c r="B114" t="s">
        <v>83</v>
      </c>
      <c r="C114">
        <v>2017</v>
      </c>
      <c r="D114" t="s">
        <v>73</v>
      </c>
      <c r="F114" t="s">
        <v>84</v>
      </c>
      <c r="G114" t="s">
        <v>85</v>
      </c>
      <c r="H114" t="s">
        <v>86</v>
      </c>
      <c r="J114">
        <v>9781538631232</v>
      </c>
      <c r="K114" t="s">
        <v>17</v>
      </c>
      <c r="L114" t="s">
        <v>61</v>
      </c>
      <c r="N114" t="s">
        <v>908</v>
      </c>
      <c r="O114" t="s">
        <v>908</v>
      </c>
      <c r="P114" t="s">
        <v>908</v>
      </c>
      <c r="Q114" t="s">
        <v>902</v>
      </c>
      <c r="R114" t="s">
        <v>904</v>
      </c>
    </row>
    <row r="115" spans="1:18" x14ac:dyDescent="0.2">
      <c r="A115" t="s">
        <v>87</v>
      </c>
      <c r="B115" t="s">
        <v>88</v>
      </c>
      <c r="C115">
        <v>2017</v>
      </c>
      <c r="D115" t="s">
        <v>89</v>
      </c>
      <c r="F115" t="s">
        <v>90</v>
      </c>
      <c r="G115" t="s">
        <v>91</v>
      </c>
      <c r="H115" t="s">
        <v>92</v>
      </c>
      <c r="I115">
        <v>3135926</v>
      </c>
      <c r="K115" t="s">
        <v>17</v>
      </c>
      <c r="L115" t="s">
        <v>18</v>
      </c>
      <c r="N115" t="s">
        <v>899</v>
      </c>
      <c r="O115">
        <v>0.28999999999999998</v>
      </c>
      <c r="P115">
        <v>17</v>
      </c>
      <c r="Q115" t="s">
        <v>903</v>
      </c>
      <c r="R115" t="s">
        <v>905</v>
      </c>
    </row>
    <row r="116" spans="1:18" x14ac:dyDescent="0.2">
      <c r="A116" t="s">
        <v>93</v>
      </c>
      <c r="B116" t="s">
        <v>94</v>
      </c>
      <c r="C116">
        <v>2017</v>
      </c>
      <c r="D116" t="s">
        <v>95</v>
      </c>
      <c r="G116" t="s">
        <v>96</v>
      </c>
      <c r="H116" t="s">
        <v>97</v>
      </c>
      <c r="I116">
        <v>10999264</v>
      </c>
      <c r="K116" t="s">
        <v>17</v>
      </c>
      <c r="L116" t="s">
        <v>18</v>
      </c>
      <c r="N116" t="s">
        <v>900</v>
      </c>
      <c r="O116">
        <v>0.13</v>
      </c>
      <c r="P116">
        <v>6</v>
      </c>
      <c r="Q116" t="s">
        <v>903</v>
      </c>
      <c r="R116" t="s">
        <v>905</v>
      </c>
    </row>
    <row r="117" spans="1:18" x14ac:dyDescent="0.2">
      <c r="A117" t="s">
        <v>98</v>
      </c>
      <c r="B117" t="s">
        <v>99</v>
      </c>
      <c r="C117">
        <v>2017</v>
      </c>
      <c r="D117" t="s">
        <v>100</v>
      </c>
      <c r="E117">
        <v>1</v>
      </c>
      <c r="F117" t="s">
        <v>101</v>
      </c>
      <c r="G117" t="s">
        <v>102</v>
      </c>
      <c r="H117" t="s">
        <v>103</v>
      </c>
      <c r="I117">
        <v>9067590</v>
      </c>
      <c r="K117" t="s">
        <v>17</v>
      </c>
      <c r="L117" t="s">
        <v>18</v>
      </c>
      <c r="N117" t="s">
        <v>897</v>
      </c>
      <c r="O117">
        <v>3.59</v>
      </c>
      <c r="P117">
        <v>99</v>
      </c>
      <c r="Q117" t="s">
        <v>901</v>
      </c>
      <c r="R117" t="s">
        <v>904</v>
      </c>
    </row>
    <row r="118" spans="1:18" x14ac:dyDescent="0.2">
      <c r="A118" t="s">
        <v>104</v>
      </c>
      <c r="B118" t="s">
        <v>105</v>
      </c>
      <c r="C118">
        <v>2017</v>
      </c>
      <c r="D118" t="s">
        <v>106</v>
      </c>
      <c r="F118" t="s">
        <v>107</v>
      </c>
      <c r="G118" t="s">
        <v>108</v>
      </c>
      <c r="H118" t="s">
        <v>109</v>
      </c>
      <c r="I118">
        <v>19328540</v>
      </c>
      <c r="K118" t="s">
        <v>17</v>
      </c>
      <c r="L118" t="s">
        <v>18</v>
      </c>
      <c r="N118" t="s">
        <v>898</v>
      </c>
      <c r="O118">
        <v>0.26</v>
      </c>
      <c r="P118">
        <v>8</v>
      </c>
      <c r="Q118" t="s">
        <v>902</v>
      </c>
      <c r="R118" t="s">
        <v>905</v>
      </c>
    </row>
    <row r="119" spans="1:18" x14ac:dyDescent="0.2">
      <c r="A119" t="s">
        <v>110</v>
      </c>
      <c r="B119" t="s">
        <v>111</v>
      </c>
      <c r="C119">
        <v>2017</v>
      </c>
      <c r="D119" t="s">
        <v>112</v>
      </c>
      <c r="F119" t="s">
        <v>113</v>
      </c>
      <c r="G119" t="s">
        <v>114</v>
      </c>
      <c r="H119" t="s">
        <v>115</v>
      </c>
      <c r="I119">
        <v>1682563</v>
      </c>
      <c r="K119" t="s">
        <v>17</v>
      </c>
      <c r="L119" t="s">
        <v>18</v>
      </c>
      <c r="N119" t="s">
        <v>897</v>
      </c>
      <c r="O119">
        <v>1.61</v>
      </c>
      <c r="P119">
        <v>120</v>
      </c>
      <c r="Q119" t="s">
        <v>901</v>
      </c>
      <c r="R119" t="s">
        <v>904</v>
      </c>
    </row>
    <row r="120" spans="1:18" x14ac:dyDescent="0.2">
      <c r="A120" t="s">
        <v>116</v>
      </c>
      <c r="B120" t="s">
        <v>117</v>
      </c>
      <c r="C120">
        <v>2017</v>
      </c>
      <c r="D120" t="s">
        <v>118</v>
      </c>
      <c r="F120" t="s">
        <v>119</v>
      </c>
      <c r="G120" t="s">
        <v>120</v>
      </c>
      <c r="H120" t="s">
        <v>121</v>
      </c>
      <c r="I120">
        <v>14137054</v>
      </c>
      <c r="K120" t="s">
        <v>17</v>
      </c>
      <c r="L120" t="s">
        <v>18</v>
      </c>
      <c r="N120" t="s">
        <v>898</v>
      </c>
      <c r="O120">
        <v>0.39</v>
      </c>
      <c r="P120">
        <v>22</v>
      </c>
      <c r="Q120" t="s">
        <v>901</v>
      </c>
      <c r="R120" t="s">
        <v>904</v>
      </c>
    </row>
    <row r="121" spans="1:18" x14ac:dyDescent="0.2">
      <c r="A121" t="s">
        <v>122</v>
      </c>
      <c r="B121" t="s">
        <v>123</v>
      </c>
      <c r="C121">
        <v>2017</v>
      </c>
      <c r="D121" t="s">
        <v>124</v>
      </c>
      <c r="G121" t="s">
        <v>125</v>
      </c>
      <c r="H121" t="s">
        <v>126</v>
      </c>
      <c r="I121">
        <v>16957504</v>
      </c>
      <c r="K121" t="s">
        <v>68</v>
      </c>
      <c r="L121" t="s">
        <v>18</v>
      </c>
      <c r="N121" t="s">
        <v>899</v>
      </c>
      <c r="O121">
        <v>0.19</v>
      </c>
      <c r="P121">
        <v>3</v>
      </c>
      <c r="Q121" t="s">
        <v>901</v>
      </c>
      <c r="R121" t="s">
        <v>905</v>
      </c>
    </row>
    <row r="122" spans="1:18" x14ac:dyDescent="0.2">
      <c r="A122" t="s">
        <v>127</v>
      </c>
      <c r="B122" t="s">
        <v>128</v>
      </c>
      <c r="C122">
        <v>2017</v>
      </c>
      <c r="D122" t="s">
        <v>129</v>
      </c>
      <c r="F122" t="s">
        <v>130</v>
      </c>
      <c r="G122" t="s">
        <v>131</v>
      </c>
      <c r="H122" t="s">
        <v>890</v>
      </c>
      <c r="I122">
        <v>3017036</v>
      </c>
      <c r="K122" t="s">
        <v>68</v>
      </c>
      <c r="L122" t="s">
        <v>18</v>
      </c>
      <c r="M122" t="s">
        <v>70</v>
      </c>
      <c r="N122" t="s">
        <v>900</v>
      </c>
      <c r="O122">
        <v>0.12</v>
      </c>
      <c r="P122">
        <v>4</v>
      </c>
      <c r="Q122" t="s">
        <v>903</v>
      </c>
      <c r="R122" t="s">
        <v>905</v>
      </c>
    </row>
    <row r="123" spans="1:18" x14ac:dyDescent="0.2">
      <c r="A123" t="s">
        <v>132</v>
      </c>
      <c r="B123" t="s">
        <v>133</v>
      </c>
      <c r="C123">
        <v>2017</v>
      </c>
      <c r="D123" t="s">
        <v>134</v>
      </c>
      <c r="G123" t="s">
        <v>135</v>
      </c>
      <c r="H123" t="s">
        <v>136</v>
      </c>
      <c r="I123">
        <v>8642125</v>
      </c>
      <c r="K123" t="s">
        <v>48</v>
      </c>
      <c r="L123" t="s">
        <v>18</v>
      </c>
      <c r="N123" t="s">
        <v>900</v>
      </c>
      <c r="O123">
        <v>0.12</v>
      </c>
      <c r="P123">
        <v>9</v>
      </c>
      <c r="Q123" t="s">
        <v>906</v>
      </c>
      <c r="R123" t="s">
        <v>904</v>
      </c>
    </row>
    <row r="124" spans="1:18" x14ac:dyDescent="0.2">
      <c r="A124" t="s">
        <v>137</v>
      </c>
      <c r="B124" t="s">
        <v>138</v>
      </c>
      <c r="C124">
        <v>2017</v>
      </c>
      <c r="D124" t="s">
        <v>139</v>
      </c>
      <c r="E124">
        <v>2</v>
      </c>
      <c r="F124" t="s">
        <v>140</v>
      </c>
      <c r="G124" t="s">
        <v>141</v>
      </c>
      <c r="H124" t="s">
        <v>142</v>
      </c>
      <c r="I124">
        <v>9528369</v>
      </c>
      <c r="K124" t="s">
        <v>17</v>
      </c>
      <c r="L124" t="s">
        <v>18</v>
      </c>
      <c r="N124" t="s">
        <v>897</v>
      </c>
      <c r="O124">
        <v>1.0900000000000001</v>
      </c>
      <c r="P124">
        <v>78</v>
      </c>
      <c r="Q124" t="s">
        <v>901</v>
      </c>
      <c r="R124" t="s">
        <v>904</v>
      </c>
    </row>
    <row r="125" spans="1:18" x14ac:dyDescent="0.2">
      <c r="A125" t="s">
        <v>143</v>
      </c>
      <c r="B125" t="s">
        <v>144</v>
      </c>
      <c r="C125">
        <v>2017</v>
      </c>
      <c r="D125" t="s">
        <v>124</v>
      </c>
      <c r="G125" t="s">
        <v>145</v>
      </c>
      <c r="H125" t="s">
        <v>146</v>
      </c>
      <c r="I125">
        <v>16957504</v>
      </c>
      <c r="K125" t="s">
        <v>48</v>
      </c>
      <c r="L125" t="s">
        <v>147</v>
      </c>
      <c r="N125" t="s">
        <v>899</v>
      </c>
      <c r="O125">
        <v>0.19</v>
      </c>
      <c r="P125">
        <v>3</v>
      </c>
      <c r="Q125" t="s">
        <v>901</v>
      </c>
      <c r="R125" t="s">
        <v>905</v>
      </c>
    </row>
    <row r="126" spans="1:18" x14ac:dyDescent="0.2">
      <c r="A126" t="s">
        <v>148</v>
      </c>
      <c r="B126" t="s">
        <v>149</v>
      </c>
      <c r="C126">
        <v>2017</v>
      </c>
      <c r="D126" t="s">
        <v>150</v>
      </c>
      <c r="E126">
        <v>1</v>
      </c>
      <c r="F126" t="s">
        <v>151</v>
      </c>
      <c r="G126" t="s">
        <v>152</v>
      </c>
      <c r="H126" t="s">
        <v>153</v>
      </c>
      <c r="I126">
        <v>1694286</v>
      </c>
      <c r="K126" t="s">
        <v>17</v>
      </c>
      <c r="L126" t="s">
        <v>18</v>
      </c>
      <c r="N126" t="s">
        <v>897</v>
      </c>
      <c r="O126">
        <v>0.74</v>
      </c>
      <c r="P126">
        <v>39</v>
      </c>
      <c r="Q126" t="s">
        <v>901</v>
      </c>
      <c r="R126" t="s">
        <v>904</v>
      </c>
    </row>
    <row r="127" spans="1:18" x14ac:dyDescent="0.2">
      <c r="A127" t="s">
        <v>154</v>
      </c>
      <c r="B127" t="s">
        <v>155</v>
      </c>
      <c r="C127">
        <v>2017</v>
      </c>
      <c r="D127" t="s">
        <v>156</v>
      </c>
      <c r="F127" t="s">
        <v>157</v>
      </c>
      <c r="G127" t="s">
        <v>158</v>
      </c>
      <c r="H127" t="s">
        <v>159</v>
      </c>
      <c r="I127" t="s">
        <v>160</v>
      </c>
      <c r="K127" t="s">
        <v>17</v>
      </c>
      <c r="L127" t="s">
        <v>18</v>
      </c>
      <c r="N127" t="s">
        <v>898</v>
      </c>
      <c r="O127">
        <v>0.79</v>
      </c>
      <c r="P127">
        <v>91</v>
      </c>
      <c r="Q127" t="s">
        <v>901</v>
      </c>
      <c r="R127" t="s">
        <v>904</v>
      </c>
    </row>
    <row r="128" spans="1:18" x14ac:dyDescent="0.2">
      <c r="A128" t="s">
        <v>161</v>
      </c>
      <c r="B128" t="s">
        <v>162</v>
      </c>
      <c r="C128">
        <v>2017</v>
      </c>
      <c r="D128" t="s">
        <v>163</v>
      </c>
      <c r="F128" t="s">
        <v>164</v>
      </c>
      <c r="G128" t="s">
        <v>165</v>
      </c>
      <c r="H128" t="s">
        <v>166</v>
      </c>
      <c r="I128">
        <v>20754450</v>
      </c>
      <c r="K128" t="s">
        <v>17</v>
      </c>
      <c r="L128" t="s">
        <v>18</v>
      </c>
      <c r="N128" t="s">
        <v>897</v>
      </c>
      <c r="O128">
        <v>0.78</v>
      </c>
      <c r="P128">
        <v>15</v>
      </c>
      <c r="Q128" t="s">
        <v>901</v>
      </c>
      <c r="R128" t="s">
        <v>904</v>
      </c>
    </row>
    <row r="129" spans="1:18" x14ac:dyDescent="0.2">
      <c r="A129" t="s">
        <v>167</v>
      </c>
      <c r="B129" t="s">
        <v>168</v>
      </c>
      <c r="C129">
        <v>2017</v>
      </c>
      <c r="D129" t="s">
        <v>169</v>
      </c>
      <c r="F129" t="s">
        <v>170</v>
      </c>
      <c r="G129" t="s">
        <v>171</v>
      </c>
      <c r="H129" t="s">
        <v>172</v>
      </c>
      <c r="I129" t="s">
        <v>173</v>
      </c>
      <c r="K129" t="s">
        <v>17</v>
      </c>
      <c r="L129" t="s">
        <v>18</v>
      </c>
      <c r="M129" t="s">
        <v>70</v>
      </c>
      <c r="N129" t="s">
        <v>899</v>
      </c>
      <c r="O129">
        <v>0.36</v>
      </c>
      <c r="P129">
        <v>14</v>
      </c>
      <c r="Q129" t="s">
        <v>901</v>
      </c>
      <c r="R129" t="s">
        <v>905</v>
      </c>
    </row>
    <row r="130" spans="1:18" x14ac:dyDescent="0.2">
      <c r="A130" t="s">
        <v>174</v>
      </c>
      <c r="B130" t="s">
        <v>175</v>
      </c>
      <c r="C130">
        <v>2017</v>
      </c>
      <c r="D130" t="s">
        <v>176</v>
      </c>
      <c r="F130" t="s">
        <v>177</v>
      </c>
      <c r="G130" t="s">
        <v>178</v>
      </c>
      <c r="H130" t="s">
        <v>179</v>
      </c>
      <c r="J130">
        <v>9781509048304</v>
      </c>
      <c r="K130" t="s">
        <v>17</v>
      </c>
      <c r="L130" t="s">
        <v>61</v>
      </c>
      <c r="N130" t="s">
        <v>908</v>
      </c>
      <c r="O130" t="s">
        <v>908</v>
      </c>
      <c r="P130" t="s">
        <v>908</v>
      </c>
      <c r="Q130" t="s">
        <v>902</v>
      </c>
      <c r="R130" t="s">
        <v>905</v>
      </c>
    </row>
    <row r="131" spans="1:18" x14ac:dyDescent="0.2">
      <c r="A131" t="s">
        <v>180</v>
      </c>
      <c r="B131" t="s">
        <v>181</v>
      </c>
      <c r="C131">
        <v>2017</v>
      </c>
      <c r="D131" t="s">
        <v>182</v>
      </c>
      <c r="E131">
        <v>1</v>
      </c>
      <c r="F131" t="s">
        <v>183</v>
      </c>
      <c r="G131" t="s">
        <v>184</v>
      </c>
      <c r="H131" t="s">
        <v>185</v>
      </c>
      <c r="I131">
        <v>2689146</v>
      </c>
      <c r="K131" t="s">
        <v>17</v>
      </c>
      <c r="L131" t="s">
        <v>18</v>
      </c>
      <c r="N131" t="s">
        <v>897</v>
      </c>
      <c r="O131">
        <v>0.73</v>
      </c>
      <c r="P131">
        <v>70</v>
      </c>
      <c r="Q131" t="s">
        <v>901</v>
      </c>
      <c r="R131" t="s">
        <v>904</v>
      </c>
    </row>
    <row r="132" spans="1:18" x14ac:dyDescent="0.2">
      <c r="A132" t="s">
        <v>186</v>
      </c>
      <c r="B132" t="s">
        <v>187</v>
      </c>
      <c r="C132">
        <v>2017</v>
      </c>
      <c r="D132" t="s">
        <v>188</v>
      </c>
      <c r="E132">
        <v>1</v>
      </c>
      <c r="F132" t="s">
        <v>189</v>
      </c>
      <c r="G132" t="s">
        <v>190</v>
      </c>
      <c r="H132" t="s">
        <v>191</v>
      </c>
      <c r="I132">
        <v>17341140</v>
      </c>
      <c r="K132" t="s">
        <v>17</v>
      </c>
      <c r="L132" t="s">
        <v>18</v>
      </c>
      <c r="N132" t="s">
        <v>898</v>
      </c>
      <c r="O132">
        <v>0.85</v>
      </c>
      <c r="P132">
        <v>64</v>
      </c>
      <c r="Q132" t="s">
        <v>906</v>
      </c>
      <c r="R132" t="s">
        <v>904</v>
      </c>
    </row>
    <row r="133" spans="1:18" x14ac:dyDescent="0.2">
      <c r="A133" t="s">
        <v>192</v>
      </c>
      <c r="B133" t="s">
        <v>193</v>
      </c>
      <c r="C133">
        <v>2017</v>
      </c>
      <c r="D133" t="s">
        <v>182</v>
      </c>
      <c r="E133">
        <v>3</v>
      </c>
      <c r="F133" t="s">
        <v>194</v>
      </c>
      <c r="G133" t="s">
        <v>195</v>
      </c>
      <c r="H133" t="s">
        <v>196</v>
      </c>
      <c r="I133">
        <v>2689146</v>
      </c>
      <c r="K133" t="s">
        <v>17</v>
      </c>
      <c r="L133" t="s">
        <v>18</v>
      </c>
      <c r="N133" t="s">
        <v>897</v>
      </c>
      <c r="O133">
        <v>0.73</v>
      </c>
      <c r="P133">
        <v>70</v>
      </c>
      <c r="Q133" t="s">
        <v>901</v>
      </c>
      <c r="R133" t="s">
        <v>904</v>
      </c>
    </row>
    <row r="134" spans="1:18" x14ac:dyDescent="0.2">
      <c r="A134" t="s">
        <v>197</v>
      </c>
      <c r="B134" t="s">
        <v>198</v>
      </c>
      <c r="C134">
        <v>2017</v>
      </c>
      <c r="D134" t="s">
        <v>199</v>
      </c>
      <c r="F134" t="s">
        <v>200</v>
      </c>
      <c r="G134" t="s">
        <v>201</v>
      </c>
      <c r="H134" t="s">
        <v>202</v>
      </c>
      <c r="J134">
        <v>9781509051052</v>
      </c>
      <c r="K134" t="s">
        <v>17</v>
      </c>
      <c r="L134" t="s">
        <v>61</v>
      </c>
      <c r="N134" t="s">
        <v>908</v>
      </c>
      <c r="O134" t="s">
        <v>908</v>
      </c>
      <c r="P134" t="s">
        <v>908</v>
      </c>
      <c r="Q134" t="s">
        <v>902</v>
      </c>
      <c r="R134" t="s">
        <v>905</v>
      </c>
    </row>
    <row r="135" spans="1:18" x14ac:dyDescent="0.2">
      <c r="A135" t="s">
        <v>915</v>
      </c>
      <c r="B135" t="s">
        <v>916</v>
      </c>
      <c r="C135">
        <v>2017</v>
      </c>
      <c r="D135" t="s">
        <v>112</v>
      </c>
      <c r="F135" t="s">
        <v>917</v>
      </c>
      <c r="G135" t="s">
        <v>918</v>
      </c>
      <c r="H135" t="s">
        <v>919</v>
      </c>
      <c r="I135">
        <v>1682563</v>
      </c>
      <c r="K135" t="s">
        <v>17</v>
      </c>
      <c r="L135" t="s">
        <v>18</v>
      </c>
      <c r="N135" t="s">
        <v>897</v>
      </c>
      <c r="O135">
        <v>1.61</v>
      </c>
      <c r="P135">
        <v>120</v>
      </c>
      <c r="Q135" t="s">
        <v>901</v>
      </c>
      <c r="R135" t="s">
        <v>904</v>
      </c>
    </row>
    <row r="136" spans="1:18" x14ac:dyDescent="0.2">
      <c r="A136" t="s">
        <v>203</v>
      </c>
      <c r="B136" t="s">
        <v>204</v>
      </c>
      <c r="C136">
        <v>2017</v>
      </c>
      <c r="D136" t="s">
        <v>205</v>
      </c>
      <c r="E136">
        <v>1</v>
      </c>
      <c r="F136" t="s">
        <v>206</v>
      </c>
      <c r="G136" t="s">
        <v>207</v>
      </c>
      <c r="H136" t="s">
        <v>208</v>
      </c>
      <c r="I136">
        <v>10612971</v>
      </c>
      <c r="K136" t="s">
        <v>17</v>
      </c>
      <c r="L136" t="s">
        <v>18</v>
      </c>
      <c r="N136" t="s">
        <v>897</v>
      </c>
      <c r="O136">
        <v>0.97</v>
      </c>
      <c r="P136">
        <v>80</v>
      </c>
      <c r="Q136" t="s">
        <v>901</v>
      </c>
      <c r="R136" t="s">
        <v>904</v>
      </c>
    </row>
    <row r="137" spans="1:18" x14ac:dyDescent="0.2">
      <c r="A137" t="s">
        <v>209</v>
      </c>
      <c r="B137" t="s">
        <v>210</v>
      </c>
      <c r="C137">
        <v>2017</v>
      </c>
      <c r="D137" t="s">
        <v>211</v>
      </c>
      <c r="F137" t="s">
        <v>212</v>
      </c>
      <c r="G137" t="s">
        <v>213</v>
      </c>
      <c r="H137" t="s">
        <v>214</v>
      </c>
      <c r="I137">
        <v>18711413</v>
      </c>
      <c r="K137" t="s">
        <v>17</v>
      </c>
      <c r="L137" t="s">
        <v>18</v>
      </c>
      <c r="N137" t="s">
        <v>897</v>
      </c>
      <c r="O137">
        <v>0.81</v>
      </c>
      <c r="P137">
        <v>88</v>
      </c>
      <c r="Q137" t="s">
        <v>901</v>
      </c>
      <c r="R137" t="s">
        <v>904</v>
      </c>
    </row>
    <row r="138" spans="1:18" x14ac:dyDescent="0.2">
      <c r="A138" t="s">
        <v>215</v>
      </c>
      <c r="B138" t="s">
        <v>216</v>
      </c>
      <c r="C138">
        <v>2017</v>
      </c>
      <c r="D138" t="s">
        <v>217</v>
      </c>
      <c r="F138" t="s">
        <v>218</v>
      </c>
      <c r="G138" t="s">
        <v>219</v>
      </c>
      <c r="H138" t="s">
        <v>220</v>
      </c>
      <c r="I138">
        <v>10709428</v>
      </c>
      <c r="K138" t="s">
        <v>17</v>
      </c>
      <c r="L138" t="s">
        <v>18</v>
      </c>
      <c r="M138" t="s">
        <v>70</v>
      </c>
      <c r="N138" t="s">
        <v>898</v>
      </c>
      <c r="O138">
        <v>0.42</v>
      </c>
      <c r="P138">
        <v>12</v>
      </c>
      <c r="Q138" t="s">
        <v>901</v>
      </c>
      <c r="R138" t="s">
        <v>904</v>
      </c>
    </row>
    <row r="139" spans="1:18" x14ac:dyDescent="0.2">
      <c r="A139" t="s">
        <v>221</v>
      </c>
      <c r="B139" t="s">
        <v>222</v>
      </c>
      <c r="C139">
        <v>2017</v>
      </c>
      <c r="D139" t="s">
        <v>223</v>
      </c>
      <c r="F139" t="s">
        <v>224</v>
      </c>
      <c r="G139" t="s">
        <v>225</v>
      </c>
      <c r="H139" t="s">
        <v>226</v>
      </c>
      <c r="I139">
        <v>167061</v>
      </c>
      <c r="K139" t="s">
        <v>17</v>
      </c>
      <c r="L139" t="s">
        <v>18</v>
      </c>
      <c r="N139" t="s">
        <v>897</v>
      </c>
      <c r="O139">
        <v>1.55</v>
      </c>
      <c r="P139">
        <v>121</v>
      </c>
      <c r="Q139" t="s">
        <v>901</v>
      </c>
      <c r="R139" t="s">
        <v>904</v>
      </c>
    </row>
    <row r="140" spans="1:18" x14ac:dyDescent="0.2">
      <c r="A140" t="s">
        <v>231</v>
      </c>
      <c r="B140" t="s">
        <v>232</v>
      </c>
      <c r="C140">
        <v>2017</v>
      </c>
      <c r="D140" t="s">
        <v>233</v>
      </c>
      <c r="F140" t="s">
        <v>234</v>
      </c>
      <c r="G140" t="s">
        <v>235</v>
      </c>
      <c r="H140" t="s">
        <v>236</v>
      </c>
      <c r="I140">
        <v>18766102</v>
      </c>
      <c r="K140" t="s">
        <v>17</v>
      </c>
      <c r="L140" t="s">
        <v>61</v>
      </c>
      <c r="M140" t="s">
        <v>70</v>
      </c>
      <c r="N140" t="s">
        <v>908</v>
      </c>
      <c r="O140">
        <v>0.47</v>
      </c>
      <c r="P140">
        <v>51</v>
      </c>
      <c r="Q140" t="s">
        <v>902</v>
      </c>
      <c r="R140" t="s">
        <v>904</v>
      </c>
    </row>
    <row r="141" spans="1:18" x14ac:dyDescent="0.2">
      <c r="A141" t="s">
        <v>237</v>
      </c>
      <c r="B141" t="s">
        <v>238</v>
      </c>
      <c r="C141">
        <v>2017</v>
      </c>
      <c r="D141" t="s">
        <v>239</v>
      </c>
      <c r="G141" t="s">
        <v>240</v>
      </c>
      <c r="H141" t="s">
        <v>241</v>
      </c>
      <c r="J141">
        <v>9781510843967</v>
      </c>
      <c r="K141" t="s">
        <v>48</v>
      </c>
      <c r="L141" t="s">
        <v>61</v>
      </c>
      <c r="N141" t="s">
        <v>908</v>
      </c>
      <c r="O141" t="s">
        <v>908</v>
      </c>
      <c r="P141" t="s">
        <v>908</v>
      </c>
      <c r="Q141" t="s">
        <v>902</v>
      </c>
      <c r="R141" t="s">
        <v>905</v>
      </c>
    </row>
    <row r="142" spans="1:18" x14ac:dyDescent="0.2">
      <c r="A142" t="s">
        <v>242</v>
      </c>
      <c r="B142" t="s">
        <v>243</v>
      </c>
      <c r="C142">
        <v>2017</v>
      </c>
      <c r="D142" t="s">
        <v>124</v>
      </c>
      <c r="G142" t="s">
        <v>244</v>
      </c>
      <c r="H142" t="s">
        <v>245</v>
      </c>
      <c r="I142">
        <v>16957504</v>
      </c>
      <c r="K142" t="s">
        <v>48</v>
      </c>
      <c r="L142" t="s">
        <v>18</v>
      </c>
      <c r="N142" t="s">
        <v>899</v>
      </c>
      <c r="O142">
        <v>0.19</v>
      </c>
      <c r="P142">
        <v>3</v>
      </c>
      <c r="Q142" t="s">
        <v>901</v>
      </c>
      <c r="R142" t="s">
        <v>905</v>
      </c>
    </row>
    <row r="143" spans="1:18" x14ac:dyDescent="0.2">
      <c r="A143" t="s">
        <v>246</v>
      </c>
      <c r="B143" t="s">
        <v>247</v>
      </c>
      <c r="C143">
        <v>2017</v>
      </c>
      <c r="D143" t="s">
        <v>248</v>
      </c>
      <c r="F143" t="s">
        <v>249</v>
      </c>
      <c r="G143" t="s">
        <v>250</v>
      </c>
      <c r="H143" t="s">
        <v>251</v>
      </c>
      <c r="I143">
        <v>14057425</v>
      </c>
      <c r="K143" t="s">
        <v>48</v>
      </c>
      <c r="L143" t="s">
        <v>18</v>
      </c>
      <c r="N143" t="s">
        <v>899</v>
      </c>
      <c r="O143">
        <v>0.15</v>
      </c>
      <c r="P143">
        <v>6</v>
      </c>
      <c r="Q143" t="s">
        <v>903</v>
      </c>
      <c r="R143" t="s">
        <v>905</v>
      </c>
    </row>
    <row r="144" spans="1:18" x14ac:dyDescent="0.2">
      <c r="A144" t="s">
        <v>252</v>
      </c>
      <c r="B144" t="s">
        <v>253</v>
      </c>
      <c r="C144">
        <v>2017</v>
      </c>
      <c r="D144" t="s">
        <v>254</v>
      </c>
      <c r="G144" t="s">
        <v>255</v>
      </c>
      <c r="H144" t="s">
        <v>256</v>
      </c>
      <c r="J144">
        <v>9781634859561</v>
      </c>
      <c r="L144" t="s">
        <v>257</v>
      </c>
      <c r="N144" t="s">
        <v>908</v>
      </c>
      <c r="O144" t="s">
        <v>908</v>
      </c>
      <c r="P144" t="s">
        <v>908</v>
      </c>
      <c r="Q144" t="s">
        <v>901</v>
      </c>
      <c r="R144" t="s">
        <v>905</v>
      </c>
    </row>
    <row r="145" spans="1:18" x14ac:dyDescent="0.2">
      <c r="A145" t="s">
        <v>258</v>
      </c>
      <c r="B145" t="s">
        <v>259</v>
      </c>
      <c r="C145">
        <v>2017</v>
      </c>
      <c r="D145" t="s">
        <v>260</v>
      </c>
      <c r="F145" t="s">
        <v>261</v>
      </c>
      <c r="G145" t="s">
        <v>262</v>
      </c>
      <c r="H145" t="s">
        <v>263</v>
      </c>
      <c r="I145">
        <v>18279635</v>
      </c>
      <c r="K145" t="s">
        <v>17</v>
      </c>
      <c r="L145" t="s">
        <v>18</v>
      </c>
      <c r="N145" t="s">
        <v>899</v>
      </c>
      <c r="O145">
        <v>0.36</v>
      </c>
      <c r="P145">
        <v>10</v>
      </c>
      <c r="Q145" t="s">
        <v>906</v>
      </c>
      <c r="R145" t="s">
        <v>904</v>
      </c>
    </row>
    <row r="146" spans="1:18" x14ac:dyDescent="0.2">
      <c r="A146" t="s">
        <v>264</v>
      </c>
      <c r="B146" t="s">
        <v>265</v>
      </c>
      <c r="C146">
        <v>2016</v>
      </c>
      <c r="D146" t="s">
        <v>266</v>
      </c>
      <c r="F146" t="s">
        <v>267</v>
      </c>
      <c r="G146" t="s">
        <v>268</v>
      </c>
      <c r="H146" t="s">
        <v>269</v>
      </c>
      <c r="J146">
        <v>9781509011476</v>
      </c>
      <c r="K146" t="s">
        <v>48</v>
      </c>
      <c r="L146" t="s">
        <v>61</v>
      </c>
      <c r="N146" t="s">
        <v>908</v>
      </c>
      <c r="O146" t="s">
        <v>908</v>
      </c>
      <c r="P146" t="s">
        <v>908</v>
      </c>
      <c r="Q146" t="s">
        <v>902</v>
      </c>
      <c r="R146" t="s">
        <v>905</v>
      </c>
    </row>
    <row r="147" spans="1:18" x14ac:dyDescent="0.2">
      <c r="A147" t="s">
        <v>270</v>
      </c>
      <c r="B147" t="s">
        <v>271</v>
      </c>
      <c r="C147">
        <v>2016</v>
      </c>
      <c r="D147" t="s">
        <v>124</v>
      </c>
      <c r="G147" t="s">
        <v>272</v>
      </c>
      <c r="H147" t="s">
        <v>273</v>
      </c>
      <c r="I147">
        <v>16957504</v>
      </c>
      <c r="K147" t="s">
        <v>48</v>
      </c>
      <c r="L147" t="s">
        <v>18</v>
      </c>
      <c r="N147" t="s">
        <v>899</v>
      </c>
      <c r="O147">
        <v>0.19</v>
      </c>
      <c r="P147">
        <v>3</v>
      </c>
      <c r="Q147" t="s">
        <v>901</v>
      </c>
      <c r="R147" t="s">
        <v>904</v>
      </c>
    </row>
    <row r="148" spans="1:18" x14ac:dyDescent="0.2">
      <c r="A148" t="s">
        <v>274</v>
      </c>
      <c r="B148" t="s">
        <v>275</v>
      </c>
      <c r="C148">
        <v>2016</v>
      </c>
      <c r="D148" t="s">
        <v>276</v>
      </c>
      <c r="F148" t="s">
        <v>277</v>
      </c>
      <c r="G148" t="s">
        <v>278</v>
      </c>
      <c r="H148" t="s">
        <v>279</v>
      </c>
      <c r="I148">
        <v>15480992</v>
      </c>
      <c r="K148" t="s">
        <v>48</v>
      </c>
      <c r="L148" t="s">
        <v>18</v>
      </c>
      <c r="N148" t="s">
        <v>898</v>
      </c>
      <c r="O148">
        <v>0.25</v>
      </c>
      <c r="P148">
        <v>15</v>
      </c>
      <c r="Q148" t="s">
        <v>902</v>
      </c>
      <c r="R148" t="s">
        <v>905</v>
      </c>
    </row>
    <row r="149" spans="1:18" x14ac:dyDescent="0.2">
      <c r="A149" t="s">
        <v>280</v>
      </c>
      <c r="B149" t="s">
        <v>281</v>
      </c>
      <c r="C149">
        <v>2016</v>
      </c>
      <c r="D149" t="s">
        <v>282</v>
      </c>
      <c r="E149">
        <v>1</v>
      </c>
      <c r="F149" t="s">
        <v>283</v>
      </c>
      <c r="G149" t="s">
        <v>284</v>
      </c>
      <c r="H149" t="s">
        <v>285</v>
      </c>
      <c r="I149">
        <v>19400829</v>
      </c>
      <c r="K149" t="s">
        <v>17</v>
      </c>
      <c r="L149" t="s">
        <v>18</v>
      </c>
      <c r="N149" t="s">
        <v>898</v>
      </c>
      <c r="O149">
        <v>0.63</v>
      </c>
      <c r="P149">
        <v>16</v>
      </c>
      <c r="Q149" t="s">
        <v>901</v>
      </c>
      <c r="R149" t="s">
        <v>905</v>
      </c>
    </row>
    <row r="150" spans="1:18" x14ac:dyDescent="0.2">
      <c r="A150" t="s">
        <v>286</v>
      </c>
      <c r="B150" t="s">
        <v>287</v>
      </c>
      <c r="C150">
        <v>2016</v>
      </c>
      <c r="D150" t="s">
        <v>288</v>
      </c>
      <c r="F150" t="s">
        <v>289</v>
      </c>
      <c r="G150" t="s">
        <v>290</v>
      </c>
      <c r="H150" t="s">
        <v>291</v>
      </c>
      <c r="I150">
        <v>19326203</v>
      </c>
      <c r="K150" t="s">
        <v>17</v>
      </c>
      <c r="L150" t="s">
        <v>18</v>
      </c>
      <c r="M150" t="s">
        <v>70</v>
      </c>
      <c r="N150" t="s">
        <v>897</v>
      </c>
      <c r="O150">
        <v>1.2</v>
      </c>
      <c r="P150">
        <v>218</v>
      </c>
      <c r="Q150" t="s">
        <v>901</v>
      </c>
      <c r="R150" t="s">
        <v>904</v>
      </c>
    </row>
    <row r="151" spans="1:18" x14ac:dyDescent="0.2">
      <c r="A151" t="s">
        <v>292</v>
      </c>
      <c r="B151" t="s">
        <v>293</v>
      </c>
      <c r="C151">
        <v>2016</v>
      </c>
      <c r="D151" t="s">
        <v>169</v>
      </c>
      <c r="E151">
        <v>1</v>
      </c>
      <c r="F151" t="s">
        <v>294</v>
      </c>
      <c r="G151" t="s">
        <v>295</v>
      </c>
      <c r="H151" t="s">
        <v>296</v>
      </c>
      <c r="I151" t="s">
        <v>173</v>
      </c>
      <c r="K151" t="s">
        <v>17</v>
      </c>
      <c r="L151" t="s">
        <v>18</v>
      </c>
      <c r="M151" t="s">
        <v>70</v>
      </c>
      <c r="N151" t="s">
        <v>899</v>
      </c>
      <c r="O151">
        <v>0.36</v>
      </c>
      <c r="P151">
        <v>14</v>
      </c>
      <c r="Q151" t="s">
        <v>901</v>
      </c>
      <c r="R151" t="s">
        <v>904</v>
      </c>
    </row>
    <row r="152" spans="1:18" x14ac:dyDescent="0.2">
      <c r="A152" t="s">
        <v>297</v>
      </c>
      <c r="B152" t="s">
        <v>298</v>
      </c>
      <c r="C152">
        <v>2016</v>
      </c>
      <c r="D152" t="s">
        <v>299</v>
      </c>
      <c r="F152" t="s">
        <v>300</v>
      </c>
      <c r="G152" t="s">
        <v>301</v>
      </c>
      <c r="H152" t="s">
        <v>302</v>
      </c>
      <c r="I152">
        <v>11755326</v>
      </c>
      <c r="K152" t="s">
        <v>17</v>
      </c>
      <c r="L152" t="s">
        <v>18</v>
      </c>
      <c r="N152" t="s">
        <v>899</v>
      </c>
      <c r="O152">
        <v>0.36</v>
      </c>
      <c r="P152">
        <v>59</v>
      </c>
      <c r="Q152" t="s">
        <v>901</v>
      </c>
      <c r="R152" t="s">
        <v>904</v>
      </c>
    </row>
    <row r="153" spans="1:18" x14ac:dyDescent="0.2">
      <c r="A153" t="s">
        <v>303</v>
      </c>
      <c r="B153" t="s">
        <v>304</v>
      </c>
      <c r="C153">
        <v>2016</v>
      </c>
      <c r="D153" t="s">
        <v>305</v>
      </c>
      <c r="F153" t="s">
        <v>306</v>
      </c>
      <c r="G153" t="s">
        <v>307</v>
      </c>
      <c r="H153" t="s">
        <v>308</v>
      </c>
      <c r="I153">
        <v>3616525</v>
      </c>
      <c r="K153" t="s">
        <v>17</v>
      </c>
      <c r="L153" t="s">
        <v>147</v>
      </c>
      <c r="N153" t="s">
        <v>898</v>
      </c>
      <c r="O153">
        <v>0.49</v>
      </c>
      <c r="P153">
        <v>33</v>
      </c>
      <c r="Q153" t="s">
        <v>901</v>
      </c>
      <c r="R153" t="s">
        <v>904</v>
      </c>
    </row>
    <row r="154" spans="1:18" x14ac:dyDescent="0.2">
      <c r="A154" t="s">
        <v>309</v>
      </c>
      <c r="B154" t="s">
        <v>310</v>
      </c>
      <c r="C154">
        <v>2016</v>
      </c>
      <c r="D154" t="s">
        <v>311</v>
      </c>
      <c r="E154">
        <v>11</v>
      </c>
      <c r="F154" t="s">
        <v>312</v>
      </c>
      <c r="G154" t="s">
        <v>313</v>
      </c>
      <c r="H154" t="s">
        <v>314</v>
      </c>
      <c r="I154">
        <v>13652656</v>
      </c>
      <c r="K154" t="s">
        <v>17</v>
      </c>
      <c r="L154" t="s">
        <v>18</v>
      </c>
      <c r="N154" t="s">
        <v>897</v>
      </c>
      <c r="O154">
        <v>2.96</v>
      </c>
      <c r="P154">
        <v>129</v>
      </c>
      <c r="Q154" t="s">
        <v>901</v>
      </c>
      <c r="R154" t="s">
        <v>904</v>
      </c>
    </row>
    <row r="155" spans="1:18" x14ac:dyDescent="0.2">
      <c r="A155" t="s">
        <v>315</v>
      </c>
      <c r="B155" t="s">
        <v>316</v>
      </c>
      <c r="C155">
        <v>2016</v>
      </c>
      <c r="D155" t="s">
        <v>317</v>
      </c>
      <c r="E155">
        <v>3</v>
      </c>
      <c r="F155" t="s">
        <v>318</v>
      </c>
      <c r="G155" t="s">
        <v>319</v>
      </c>
      <c r="H155" t="s">
        <v>320</v>
      </c>
      <c r="I155">
        <v>9311890</v>
      </c>
      <c r="K155" t="s">
        <v>17</v>
      </c>
      <c r="L155" t="s">
        <v>18</v>
      </c>
      <c r="N155" t="s">
        <v>897</v>
      </c>
      <c r="O155">
        <v>0.64</v>
      </c>
      <c r="P155">
        <v>66</v>
      </c>
      <c r="Q155" t="s">
        <v>901</v>
      </c>
      <c r="R155" t="s">
        <v>904</v>
      </c>
    </row>
    <row r="156" spans="1:18" x14ac:dyDescent="0.2">
      <c r="A156" t="s">
        <v>321</v>
      </c>
      <c r="B156" t="s">
        <v>322</v>
      </c>
      <c r="C156">
        <v>2016</v>
      </c>
      <c r="D156" t="s">
        <v>323</v>
      </c>
      <c r="E156">
        <v>4</v>
      </c>
      <c r="F156" t="s">
        <v>324</v>
      </c>
      <c r="G156" t="s">
        <v>325</v>
      </c>
      <c r="H156" t="s">
        <v>326</v>
      </c>
      <c r="I156">
        <v>904341</v>
      </c>
      <c r="K156" t="s">
        <v>17</v>
      </c>
      <c r="L156" t="s">
        <v>18</v>
      </c>
      <c r="N156" t="s">
        <v>898</v>
      </c>
      <c r="O156">
        <v>0.83</v>
      </c>
      <c r="P156">
        <v>90</v>
      </c>
      <c r="Q156" t="s">
        <v>901</v>
      </c>
      <c r="R156" t="s">
        <v>905</v>
      </c>
    </row>
    <row r="157" spans="1:18" x14ac:dyDescent="0.2">
      <c r="A157" t="s">
        <v>327</v>
      </c>
      <c r="B157" t="s">
        <v>328</v>
      </c>
      <c r="C157">
        <v>2016</v>
      </c>
      <c r="D157" t="s">
        <v>329</v>
      </c>
      <c r="F157" t="s">
        <v>330</v>
      </c>
      <c r="G157" t="s">
        <v>331</v>
      </c>
      <c r="H157" t="s">
        <v>332</v>
      </c>
      <c r="I157">
        <v>21660727</v>
      </c>
      <c r="J157">
        <v>9789899843462</v>
      </c>
      <c r="K157" t="s">
        <v>48</v>
      </c>
      <c r="L157" t="s">
        <v>61</v>
      </c>
      <c r="N157" t="s">
        <v>908</v>
      </c>
      <c r="O157">
        <v>0.14000000000000001</v>
      </c>
      <c r="P157">
        <v>8</v>
      </c>
      <c r="Q157" t="s">
        <v>907</v>
      </c>
      <c r="R157" t="s">
        <v>905</v>
      </c>
    </row>
    <row r="158" spans="1:18" x14ac:dyDescent="0.2">
      <c r="A158" t="s">
        <v>333</v>
      </c>
      <c r="B158" t="s">
        <v>334</v>
      </c>
      <c r="C158">
        <v>2016</v>
      </c>
      <c r="D158" t="s">
        <v>329</v>
      </c>
      <c r="F158" t="s">
        <v>335</v>
      </c>
      <c r="G158" t="s">
        <v>336</v>
      </c>
      <c r="H158" t="s">
        <v>337</v>
      </c>
      <c r="I158">
        <v>21660727</v>
      </c>
      <c r="J158">
        <v>9789899843462</v>
      </c>
      <c r="K158" t="s">
        <v>48</v>
      </c>
      <c r="L158" t="s">
        <v>61</v>
      </c>
      <c r="N158" t="s">
        <v>908</v>
      </c>
      <c r="O158">
        <v>0.14000000000000001</v>
      </c>
      <c r="P158">
        <v>8</v>
      </c>
      <c r="Q158" t="s">
        <v>902</v>
      </c>
      <c r="R158" t="s">
        <v>905</v>
      </c>
    </row>
    <row r="159" spans="1:18" x14ac:dyDescent="0.2">
      <c r="A159" t="s">
        <v>338</v>
      </c>
      <c r="B159" t="s">
        <v>339</v>
      </c>
      <c r="C159">
        <v>2016</v>
      </c>
      <c r="D159" t="s">
        <v>329</v>
      </c>
      <c r="F159" t="s">
        <v>340</v>
      </c>
      <c r="G159" t="s">
        <v>341</v>
      </c>
      <c r="H159" t="s">
        <v>342</v>
      </c>
      <c r="I159">
        <v>21660727</v>
      </c>
      <c r="J159">
        <v>9789899843462</v>
      </c>
      <c r="K159" t="s">
        <v>48</v>
      </c>
      <c r="L159" t="s">
        <v>61</v>
      </c>
      <c r="N159" t="s">
        <v>908</v>
      </c>
      <c r="O159">
        <v>0.14000000000000001</v>
      </c>
      <c r="P159">
        <v>8</v>
      </c>
      <c r="Q159" t="s">
        <v>902</v>
      </c>
      <c r="R159" t="s">
        <v>905</v>
      </c>
    </row>
    <row r="160" spans="1:18" x14ac:dyDescent="0.2">
      <c r="A160" t="s">
        <v>920</v>
      </c>
      <c r="B160" t="s">
        <v>921</v>
      </c>
      <c r="C160">
        <v>2016</v>
      </c>
      <c r="D160" t="s">
        <v>922</v>
      </c>
      <c r="E160">
        <v>6</v>
      </c>
      <c r="F160" t="s">
        <v>923</v>
      </c>
      <c r="G160" t="s">
        <v>924</v>
      </c>
      <c r="H160" t="s">
        <v>925</v>
      </c>
      <c r="I160">
        <v>22966463</v>
      </c>
      <c r="K160" t="s">
        <v>17</v>
      </c>
      <c r="L160" t="s">
        <v>18</v>
      </c>
      <c r="N160" t="s">
        <v>899</v>
      </c>
      <c r="O160">
        <v>0.16</v>
      </c>
      <c r="P160">
        <v>4</v>
      </c>
      <c r="Q160" t="s">
        <v>901</v>
      </c>
      <c r="R160" t="s">
        <v>904</v>
      </c>
    </row>
    <row r="161" spans="1:18" x14ac:dyDescent="0.2">
      <c r="A161" t="s">
        <v>343</v>
      </c>
      <c r="B161" t="s">
        <v>344</v>
      </c>
      <c r="C161">
        <v>2016</v>
      </c>
      <c r="D161" t="s">
        <v>329</v>
      </c>
      <c r="F161" t="s">
        <v>345</v>
      </c>
      <c r="G161" t="s">
        <v>346</v>
      </c>
      <c r="H161" t="s">
        <v>347</v>
      </c>
      <c r="I161">
        <v>21660727</v>
      </c>
      <c r="J161">
        <v>9789899843462</v>
      </c>
      <c r="K161" t="s">
        <v>48</v>
      </c>
      <c r="L161" t="s">
        <v>61</v>
      </c>
      <c r="N161" t="s">
        <v>908</v>
      </c>
      <c r="O161">
        <v>0.14000000000000001</v>
      </c>
      <c r="P161">
        <v>8</v>
      </c>
      <c r="Q161" t="s">
        <v>907</v>
      </c>
      <c r="R161" t="s">
        <v>905</v>
      </c>
    </row>
    <row r="162" spans="1:18" x14ac:dyDescent="0.2">
      <c r="A162" t="s">
        <v>348</v>
      </c>
      <c r="B162" t="s">
        <v>349</v>
      </c>
      <c r="C162">
        <v>2016</v>
      </c>
      <c r="D162" t="s">
        <v>329</v>
      </c>
      <c r="E162">
        <v>1</v>
      </c>
      <c r="F162" t="s">
        <v>350</v>
      </c>
      <c r="G162" t="s">
        <v>351</v>
      </c>
      <c r="H162" t="s">
        <v>352</v>
      </c>
      <c r="I162">
        <v>21660727</v>
      </c>
      <c r="J162">
        <v>9789899843462</v>
      </c>
      <c r="K162" t="s">
        <v>48</v>
      </c>
      <c r="L162" t="s">
        <v>61</v>
      </c>
      <c r="N162" t="s">
        <v>908</v>
      </c>
      <c r="O162">
        <v>0.14000000000000001</v>
      </c>
      <c r="P162">
        <v>8</v>
      </c>
      <c r="Q162" t="s">
        <v>907</v>
      </c>
      <c r="R162" t="s">
        <v>904</v>
      </c>
    </row>
    <row r="163" spans="1:18" x14ac:dyDescent="0.2">
      <c r="A163" t="s">
        <v>353</v>
      </c>
      <c r="B163" t="s">
        <v>354</v>
      </c>
      <c r="C163">
        <v>2016</v>
      </c>
      <c r="D163" t="s">
        <v>329</v>
      </c>
      <c r="F163" t="s">
        <v>355</v>
      </c>
      <c r="G163" t="s">
        <v>356</v>
      </c>
      <c r="H163" t="s">
        <v>357</v>
      </c>
      <c r="I163">
        <v>21660727</v>
      </c>
      <c r="J163">
        <v>9789899843462</v>
      </c>
      <c r="K163" t="s">
        <v>48</v>
      </c>
      <c r="L163" t="s">
        <v>61</v>
      </c>
      <c r="N163" t="s">
        <v>908</v>
      </c>
      <c r="O163">
        <v>0.14000000000000001</v>
      </c>
      <c r="P163">
        <v>8</v>
      </c>
      <c r="Q163" t="s">
        <v>907</v>
      </c>
      <c r="R163" t="s">
        <v>905</v>
      </c>
    </row>
    <row r="164" spans="1:18" x14ac:dyDescent="0.2">
      <c r="A164" t="s">
        <v>358</v>
      </c>
      <c r="B164" t="s">
        <v>359</v>
      </c>
      <c r="C164">
        <v>2016</v>
      </c>
      <c r="D164" t="s">
        <v>329</v>
      </c>
      <c r="F164" t="s">
        <v>360</v>
      </c>
      <c r="G164" t="s">
        <v>361</v>
      </c>
      <c r="H164" t="s">
        <v>891</v>
      </c>
      <c r="I164">
        <v>21660727</v>
      </c>
      <c r="J164">
        <v>9789899843462</v>
      </c>
      <c r="K164" t="s">
        <v>17</v>
      </c>
      <c r="L164" t="s">
        <v>61</v>
      </c>
      <c r="N164" t="s">
        <v>908</v>
      </c>
      <c r="O164">
        <v>0.14000000000000001</v>
      </c>
      <c r="P164">
        <v>8</v>
      </c>
      <c r="Q164" t="s">
        <v>902</v>
      </c>
      <c r="R164" t="s">
        <v>904</v>
      </c>
    </row>
    <row r="165" spans="1:18" x14ac:dyDescent="0.2">
      <c r="A165" t="s">
        <v>297</v>
      </c>
      <c r="B165" t="s">
        <v>362</v>
      </c>
      <c r="C165">
        <v>2016</v>
      </c>
      <c r="D165" t="s">
        <v>299</v>
      </c>
      <c r="E165">
        <v>1</v>
      </c>
      <c r="F165" t="s">
        <v>363</v>
      </c>
      <c r="G165" t="s">
        <v>364</v>
      </c>
      <c r="H165" t="s">
        <v>302</v>
      </c>
      <c r="I165">
        <v>11755326</v>
      </c>
      <c r="K165" t="s">
        <v>17</v>
      </c>
      <c r="L165" t="s">
        <v>18</v>
      </c>
      <c r="N165" t="s">
        <v>899</v>
      </c>
      <c r="O165">
        <v>0.36</v>
      </c>
      <c r="P165">
        <v>59</v>
      </c>
      <c r="Q165" t="s">
        <v>901</v>
      </c>
      <c r="R165" t="s">
        <v>904</v>
      </c>
    </row>
    <row r="166" spans="1:18" x14ac:dyDescent="0.2">
      <c r="A166" t="s">
        <v>365</v>
      </c>
      <c r="B166" t="s">
        <v>366</v>
      </c>
      <c r="C166">
        <v>2016</v>
      </c>
      <c r="D166" t="s">
        <v>367</v>
      </c>
      <c r="G166" t="s">
        <v>368</v>
      </c>
      <c r="H166" t="s">
        <v>369</v>
      </c>
      <c r="I166">
        <v>3781844</v>
      </c>
      <c r="K166" t="s">
        <v>48</v>
      </c>
      <c r="L166" t="s">
        <v>18</v>
      </c>
      <c r="N166" t="s">
        <v>899</v>
      </c>
      <c r="O166">
        <v>0.18</v>
      </c>
      <c r="P166">
        <v>29</v>
      </c>
      <c r="Q166" t="s">
        <v>901</v>
      </c>
      <c r="R166" t="s">
        <v>905</v>
      </c>
    </row>
    <row r="167" spans="1:18" x14ac:dyDescent="0.2">
      <c r="A167" t="s">
        <v>370</v>
      </c>
      <c r="B167" t="s">
        <v>371</v>
      </c>
      <c r="C167">
        <v>2016</v>
      </c>
      <c r="D167" t="s">
        <v>372</v>
      </c>
      <c r="F167" t="s">
        <v>373</v>
      </c>
      <c r="G167" t="s">
        <v>374</v>
      </c>
      <c r="H167" t="s">
        <v>375</v>
      </c>
      <c r="I167" t="s">
        <v>376</v>
      </c>
      <c r="K167" t="s">
        <v>17</v>
      </c>
      <c r="L167" t="s">
        <v>18</v>
      </c>
      <c r="N167" t="s">
        <v>898</v>
      </c>
      <c r="O167">
        <v>0.46</v>
      </c>
      <c r="P167">
        <v>37</v>
      </c>
      <c r="Q167" t="s">
        <v>901</v>
      </c>
      <c r="R167" t="s">
        <v>905</v>
      </c>
    </row>
    <row r="168" spans="1:18" x14ac:dyDescent="0.2">
      <c r="A168" t="s">
        <v>377</v>
      </c>
      <c r="B168" t="s">
        <v>378</v>
      </c>
      <c r="C168">
        <v>2016</v>
      </c>
      <c r="D168" t="s">
        <v>379</v>
      </c>
      <c r="E168">
        <v>2</v>
      </c>
      <c r="F168" t="s">
        <v>380</v>
      </c>
      <c r="G168" t="s">
        <v>381</v>
      </c>
      <c r="H168" t="s">
        <v>382</v>
      </c>
      <c r="I168">
        <v>16972473</v>
      </c>
      <c r="K168" t="s">
        <v>48</v>
      </c>
      <c r="L168" t="s">
        <v>18</v>
      </c>
      <c r="N168" t="s">
        <v>900</v>
      </c>
      <c r="O168">
        <v>0.16</v>
      </c>
      <c r="P168">
        <v>2</v>
      </c>
      <c r="Q168" t="s">
        <v>901</v>
      </c>
      <c r="R168" t="s">
        <v>904</v>
      </c>
    </row>
    <row r="169" spans="1:18" x14ac:dyDescent="0.2">
      <c r="A169" t="s">
        <v>383</v>
      </c>
      <c r="B169" t="s">
        <v>384</v>
      </c>
      <c r="C169">
        <v>2016</v>
      </c>
      <c r="D169" t="s">
        <v>385</v>
      </c>
      <c r="E169">
        <v>17</v>
      </c>
      <c r="F169" t="s">
        <v>386</v>
      </c>
      <c r="G169" t="s">
        <v>387</v>
      </c>
      <c r="H169" t="s">
        <v>388</v>
      </c>
      <c r="I169">
        <v>17264170</v>
      </c>
      <c r="K169" t="s">
        <v>17</v>
      </c>
      <c r="L169" t="s">
        <v>18</v>
      </c>
      <c r="M169" t="s">
        <v>70</v>
      </c>
      <c r="N169" t="s">
        <v>897</v>
      </c>
      <c r="O169">
        <v>2.33</v>
      </c>
      <c r="P169">
        <v>88</v>
      </c>
      <c r="Q169" t="s">
        <v>901</v>
      </c>
      <c r="R169" t="s">
        <v>904</v>
      </c>
    </row>
    <row r="170" spans="1:18" x14ac:dyDescent="0.2">
      <c r="A170" t="s">
        <v>389</v>
      </c>
      <c r="B170" t="s">
        <v>390</v>
      </c>
      <c r="C170">
        <v>2016</v>
      </c>
      <c r="D170" t="s">
        <v>391</v>
      </c>
      <c r="E170">
        <v>3</v>
      </c>
      <c r="F170" t="s">
        <v>392</v>
      </c>
      <c r="G170" t="s">
        <v>393</v>
      </c>
      <c r="H170" t="s">
        <v>394</v>
      </c>
      <c r="I170">
        <v>9406360</v>
      </c>
      <c r="K170" t="s">
        <v>17</v>
      </c>
      <c r="L170" t="s">
        <v>18</v>
      </c>
      <c r="N170" t="s">
        <v>897</v>
      </c>
      <c r="O170">
        <v>1.0900000000000001</v>
      </c>
      <c r="P170">
        <v>70</v>
      </c>
      <c r="Q170" t="s">
        <v>901</v>
      </c>
      <c r="R170" t="s">
        <v>904</v>
      </c>
    </row>
    <row r="171" spans="1:18" x14ac:dyDescent="0.2">
      <c r="A171" t="s">
        <v>395</v>
      </c>
      <c r="B171" t="s">
        <v>396</v>
      </c>
      <c r="C171">
        <v>2016</v>
      </c>
      <c r="D171" t="s">
        <v>397</v>
      </c>
      <c r="F171" t="s">
        <v>398</v>
      </c>
      <c r="G171" t="s">
        <v>399</v>
      </c>
      <c r="H171" t="s">
        <v>400</v>
      </c>
      <c r="I171">
        <v>16823419</v>
      </c>
      <c r="K171" t="s">
        <v>48</v>
      </c>
      <c r="L171" t="s">
        <v>18</v>
      </c>
      <c r="N171" t="s">
        <v>899</v>
      </c>
      <c r="O171">
        <v>0.18</v>
      </c>
      <c r="P171">
        <v>4</v>
      </c>
      <c r="Q171" t="s">
        <v>901</v>
      </c>
      <c r="R171" t="s">
        <v>904</v>
      </c>
    </row>
    <row r="172" spans="1:18" x14ac:dyDescent="0.2">
      <c r="A172" t="s">
        <v>401</v>
      </c>
      <c r="B172" t="s">
        <v>402</v>
      </c>
      <c r="C172">
        <v>2016</v>
      </c>
      <c r="D172" t="s">
        <v>403</v>
      </c>
      <c r="E172">
        <v>4</v>
      </c>
      <c r="F172" t="s">
        <v>404</v>
      </c>
      <c r="G172" t="s">
        <v>405</v>
      </c>
      <c r="H172" t="s">
        <v>406</v>
      </c>
      <c r="I172">
        <v>9312668</v>
      </c>
      <c r="K172" t="s">
        <v>17</v>
      </c>
      <c r="L172" t="s">
        <v>18</v>
      </c>
      <c r="N172" t="s">
        <v>897</v>
      </c>
      <c r="O172">
        <v>0.88</v>
      </c>
      <c r="P172">
        <v>41</v>
      </c>
      <c r="Q172" t="s">
        <v>901</v>
      </c>
      <c r="R172" t="s">
        <v>904</v>
      </c>
    </row>
    <row r="173" spans="1:18" x14ac:dyDescent="0.2">
      <c r="A173" t="s">
        <v>407</v>
      </c>
      <c r="B173" t="s">
        <v>408</v>
      </c>
      <c r="C173">
        <v>2016</v>
      </c>
      <c r="D173" t="s">
        <v>409</v>
      </c>
      <c r="F173" t="s">
        <v>410</v>
      </c>
      <c r="G173" t="s">
        <v>411</v>
      </c>
      <c r="H173" t="s">
        <v>412</v>
      </c>
      <c r="J173">
        <v>9781467387569</v>
      </c>
      <c r="K173" t="s">
        <v>48</v>
      </c>
      <c r="L173" t="s">
        <v>61</v>
      </c>
      <c r="N173" t="s">
        <v>908</v>
      </c>
      <c r="O173" t="s">
        <v>908</v>
      </c>
      <c r="P173" t="s">
        <v>908</v>
      </c>
      <c r="Q173" t="s">
        <v>902</v>
      </c>
      <c r="R173" t="s">
        <v>905</v>
      </c>
    </row>
    <row r="174" spans="1:18" x14ac:dyDescent="0.2">
      <c r="A174" t="s">
        <v>413</v>
      </c>
      <c r="B174" t="s">
        <v>414</v>
      </c>
      <c r="C174">
        <v>2016</v>
      </c>
      <c r="D174" t="s">
        <v>415</v>
      </c>
      <c r="E174">
        <v>3</v>
      </c>
      <c r="F174" t="s">
        <v>416</v>
      </c>
      <c r="G174" t="s">
        <v>417</v>
      </c>
      <c r="H174" t="s">
        <v>418</v>
      </c>
      <c r="I174">
        <v>2648377</v>
      </c>
      <c r="K174" t="s">
        <v>17</v>
      </c>
      <c r="L174" t="s">
        <v>18</v>
      </c>
      <c r="N174" t="s">
        <v>897</v>
      </c>
      <c r="O174">
        <v>1.38</v>
      </c>
      <c r="P174">
        <v>77</v>
      </c>
      <c r="Q174" t="s">
        <v>901</v>
      </c>
      <c r="R174" t="s">
        <v>904</v>
      </c>
    </row>
    <row r="175" spans="1:18" x14ac:dyDescent="0.2">
      <c r="A175" t="s">
        <v>419</v>
      </c>
      <c r="B175" t="s">
        <v>420</v>
      </c>
      <c r="C175">
        <v>2016</v>
      </c>
      <c r="D175" t="s">
        <v>276</v>
      </c>
      <c r="F175" t="s">
        <v>421</v>
      </c>
      <c r="G175" t="s">
        <v>422</v>
      </c>
      <c r="H175" t="s">
        <v>423</v>
      </c>
      <c r="I175">
        <v>15480992</v>
      </c>
      <c r="K175" t="s">
        <v>48</v>
      </c>
      <c r="L175" t="s">
        <v>18</v>
      </c>
      <c r="N175" t="s">
        <v>898</v>
      </c>
      <c r="O175">
        <v>0.25</v>
      </c>
      <c r="P175">
        <v>15</v>
      </c>
      <c r="Q175" t="s">
        <v>902</v>
      </c>
      <c r="R175" t="s">
        <v>905</v>
      </c>
    </row>
    <row r="176" spans="1:18" x14ac:dyDescent="0.2">
      <c r="A176" t="s">
        <v>424</v>
      </c>
      <c r="B176" t="s">
        <v>425</v>
      </c>
      <c r="C176">
        <v>2016</v>
      </c>
      <c r="D176" t="s">
        <v>426</v>
      </c>
      <c r="F176" t="s">
        <v>427</v>
      </c>
      <c r="G176" t="s">
        <v>428</v>
      </c>
      <c r="H176" t="s">
        <v>429</v>
      </c>
      <c r="I176">
        <v>3048799</v>
      </c>
      <c r="K176" t="s">
        <v>48</v>
      </c>
      <c r="L176" t="s">
        <v>18</v>
      </c>
      <c r="N176" t="s">
        <v>899</v>
      </c>
      <c r="O176">
        <v>0.22</v>
      </c>
      <c r="P176">
        <v>12</v>
      </c>
      <c r="Q176" t="s">
        <v>901</v>
      </c>
      <c r="R176" t="s">
        <v>905</v>
      </c>
    </row>
    <row r="177" spans="1:18" x14ac:dyDescent="0.2">
      <c r="A177" t="s">
        <v>430</v>
      </c>
      <c r="B177" t="s">
        <v>431</v>
      </c>
      <c r="C177">
        <v>2016</v>
      </c>
      <c r="D177" t="s">
        <v>432</v>
      </c>
      <c r="F177" t="s">
        <v>433</v>
      </c>
      <c r="G177" t="s">
        <v>434</v>
      </c>
      <c r="H177" t="s">
        <v>435</v>
      </c>
      <c r="I177">
        <v>1884999</v>
      </c>
      <c r="K177" t="s">
        <v>68</v>
      </c>
      <c r="L177" t="s">
        <v>18</v>
      </c>
      <c r="N177" t="s">
        <v>899</v>
      </c>
      <c r="O177">
        <v>0.18</v>
      </c>
      <c r="P177">
        <v>13</v>
      </c>
      <c r="Q177" t="s">
        <v>901</v>
      </c>
      <c r="R177" t="s">
        <v>905</v>
      </c>
    </row>
    <row r="178" spans="1:18" x14ac:dyDescent="0.2">
      <c r="A178" t="s">
        <v>436</v>
      </c>
      <c r="B178" t="s">
        <v>437</v>
      </c>
      <c r="C178">
        <v>2016</v>
      </c>
      <c r="D178" t="s">
        <v>438</v>
      </c>
      <c r="E178">
        <v>6</v>
      </c>
      <c r="F178" t="s">
        <v>439</v>
      </c>
      <c r="G178" t="s">
        <v>440</v>
      </c>
      <c r="H178" t="s">
        <v>441</v>
      </c>
      <c r="I178">
        <v>140015</v>
      </c>
      <c r="K178" t="s">
        <v>17</v>
      </c>
      <c r="L178" t="s">
        <v>18</v>
      </c>
      <c r="N178" t="s">
        <v>899</v>
      </c>
      <c r="O178">
        <v>0.26</v>
      </c>
      <c r="P178">
        <v>26</v>
      </c>
      <c r="Q178" t="s">
        <v>901</v>
      </c>
      <c r="R178" t="s">
        <v>904</v>
      </c>
    </row>
    <row r="179" spans="1:18" x14ac:dyDescent="0.2">
      <c r="A179" t="s">
        <v>442</v>
      </c>
      <c r="B179" t="s">
        <v>443</v>
      </c>
      <c r="C179">
        <v>2016</v>
      </c>
      <c r="D179" t="s">
        <v>438</v>
      </c>
      <c r="E179">
        <v>6</v>
      </c>
      <c r="F179" t="s">
        <v>444</v>
      </c>
      <c r="G179" t="s">
        <v>445</v>
      </c>
      <c r="H179" t="s">
        <v>446</v>
      </c>
      <c r="I179">
        <v>140015</v>
      </c>
      <c r="K179" t="s">
        <v>17</v>
      </c>
      <c r="L179" t="s">
        <v>18</v>
      </c>
      <c r="N179" t="s">
        <v>899</v>
      </c>
      <c r="O179">
        <v>0.26</v>
      </c>
      <c r="P179">
        <v>26</v>
      </c>
      <c r="Q179" t="s">
        <v>901</v>
      </c>
      <c r="R179" t="s">
        <v>904</v>
      </c>
    </row>
    <row r="180" spans="1:18" x14ac:dyDescent="0.2">
      <c r="A180" t="s">
        <v>447</v>
      </c>
      <c r="B180" t="s">
        <v>448</v>
      </c>
      <c r="C180">
        <v>2016</v>
      </c>
      <c r="D180" t="s">
        <v>449</v>
      </c>
      <c r="G180" t="s">
        <v>450</v>
      </c>
      <c r="H180" t="s">
        <v>451</v>
      </c>
      <c r="I180">
        <v>11321873</v>
      </c>
      <c r="K180" t="s">
        <v>48</v>
      </c>
      <c r="L180" t="s">
        <v>18</v>
      </c>
      <c r="N180" t="s">
        <v>900</v>
      </c>
      <c r="O180">
        <v>0.13</v>
      </c>
      <c r="P180">
        <v>3</v>
      </c>
      <c r="Q180" t="s">
        <v>907</v>
      </c>
      <c r="R180" t="s">
        <v>905</v>
      </c>
    </row>
    <row r="181" spans="1:18" x14ac:dyDescent="0.2">
      <c r="A181" t="s">
        <v>452</v>
      </c>
      <c r="B181" t="s">
        <v>453</v>
      </c>
      <c r="C181">
        <v>2016</v>
      </c>
      <c r="D181" t="s">
        <v>454</v>
      </c>
      <c r="G181" t="s">
        <v>455</v>
      </c>
      <c r="H181" t="s">
        <v>456</v>
      </c>
      <c r="I181">
        <v>19944136</v>
      </c>
      <c r="K181" t="s">
        <v>17</v>
      </c>
      <c r="L181" t="s">
        <v>18</v>
      </c>
      <c r="N181" t="s">
        <v>897</v>
      </c>
      <c r="O181">
        <v>1.07</v>
      </c>
      <c r="P181">
        <v>24</v>
      </c>
      <c r="Q181" t="s">
        <v>901</v>
      </c>
      <c r="R181" t="s">
        <v>905</v>
      </c>
    </row>
    <row r="182" spans="1:18" x14ac:dyDescent="0.2">
      <c r="A182" t="s">
        <v>457</v>
      </c>
      <c r="B182" t="s">
        <v>458</v>
      </c>
      <c r="C182">
        <v>2016</v>
      </c>
      <c r="D182" t="s">
        <v>459</v>
      </c>
      <c r="E182">
        <v>2</v>
      </c>
      <c r="F182" t="s">
        <v>460</v>
      </c>
      <c r="G182" t="s">
        <v>461</v>
      </c>
      <c r="H182" t="s">
        <v>462</v>
      </c>
      <c r="I182">
        <v>9603115</v>
      </c>
      <c r="K182" t="s">
        <v>17</v>
      </c>
      <c r="L182" t="s">
        <v>18</v>
      </c>
      <c r="N182" t="s">
        <v>897</v>
      </c>
      <c r="O182">
        <v>1.17</v>
      </c>
      <c r="P182">
        <v>100</v>
      </c>
      <c r="Q182" t="s">
        <v>901</v>
      </c>
      <c r="R182" t="s">
        <v>905</v>
      </c>
    </row>
    <row r="183" spans="1:18" x14ac:dyDescent="0.2">
      <c r="A183" t="s">
        <v>463</v>
      </c>
      <c r="B183" t="s">
        <v>464</v>
      </c>
      <c r="C183">
        <v>2016</v>
      </c>
      <c r="D183" t="s">
        <v>465</v>
      </c>
      <c r="G183" t="s">
        <v>466</v>
      </c>
      <c r="H183" t="s">
        <v>467</v>
      </c>
      <c r="I183" t="s">
        <v>468</v>
      </c>
      <c r="K183" t="s">
        <v>48</v>
      </c>
      <c r="L183" t="s">
        <v>147</v>
      </c>
      <c r="N183" t="s">
        <v>908</v>
      </c>
      <c r="O183" t="s">
        <v>908</v>
      </c>
      <c r="P183" t="s">
        <v>908</v>
      </c>
      <c r="Q183" t="s">
        <v>906</v>
      </c>
      <c r="R183" t="s">
        <v>904</v>
      </c>
    </row>
    <row r="184" spans="1:18" x14ac:dyDescent="0.2">
      <c r="A184" t="s">
        <v>469</v>
      </c>
      <c r="B184" t="s">
        <v>470</v>
      </c>
      <c r="C184">
        <v>2016</v>
      </c>
      <c r="D184" t="s">
        <v>471</v>
      </c>
      <c r="G184" t="s">
        <v>472</v>
      </c>
      <c r="H184" t="s">
        <v>473</v>
      </c>
      <c r="I184">
        <v>1851012</v>
      </c>
      <c r="K184" t="s">
        <v>48</v>
      </c>
      <c r="L184" t="s">
        <v>18</v>
      </c>
      <c r="N184" t="s">
        <v>900</v>
      </c>
      <c r="O184">
        <v>0.13</v>
      </c>
      <c r="P184">
        <v>6</v>
      </c>
      <c r="Q184" t="s">
        <v>906</v>
      </c>
      <c r="R184" t="s">
        <v>905</v>
      </c>
    </row>
    <row r="185" spans="1:18" x14ac:dyDescent="0.2">
      <c r="A185" t="s">
        <v>474</v>
      </c>
      <c r="B185" t="s">
        <v>475</v>
      </c>
      <c r="C185">
        <v>2016</v>
      </c>
      <c r="D185" t="s">
        <v>476</v>
      </c>
      <c r="G185" t="s">
        <v>477</v>
      </c>
      <c r="H185" t="s">
        <v>478</v>
      </c>
      <c r="I185">
        <v>13163361</v>
      </c>
      <c r="K185" t="s">
        <v>48</v>
      </c>
      <c r="L185" t="s">
        <v>18</v>
      </c>
      <c r="N185" t="s">
        <v>899</v>
      </c>
      <c r="O185">
        <v>0.28000000000000003</v>
      </c>
      <c r="P185">
        <v>5</v>
      </c>
      <c r="Q185" t="s">
        <v>901</v>
      </c>
      <c r="R185" t="s">
        <v>904</v>
      </c>
    </row>
    <row r="186" spans="1:18" x14ac:dyDescent="0.2">
      <c r="A186" t="s">
        <v>479</v>
      </c>
      <c r="B186" t="s">
        <v>480</v>
      </c>
      <c r="C186">
        <v>2016</v>
      </c>
      <c r="D186" t="s">
        <v>481</v>
      </c>
      <c r="E186">
        <v>1</v>
      </c>
      <c r="F186" t="s">
        <v>482</v>
      </c>
      <c r="G186" t="s">
        <v>483</v>
      </c>
      <c r="H186" t="s">
        <v>484</v>
      </c>
      <c r="I186">
        <v>13132989</v>
      </c>
      <c r="K186" t="s">
        <v>17</v>
      </c>
      <c r="L186" t="s">
        <v>18</v>
      </c>
      <c r="M186" t="s">
        <v>70</v>
      </c>
      <c r="N186" t="s">
        <v>898</v>
      </c>
      <c r="O186">
        <v>0.53</v>
      </c>
      <c r="P186">
        <v>26</v>
      </c>
      <c r="Q186" t="s">
        <v>901</v>
      </c>
      <c r="R186" t="s">
        <v>904</v>
      </c>
    </row>
    <row r="187" spans="1:18" x14ac:dyDescent="0.2">
      <c r="A187" t="s">
        <v>485</v>
      </c>
      <c r="B187" t="s">
        <v>486</v>
      </c>
      <c r="C187">
        <v>2016</v>
      </c>
      <c r="D187" t="s">
        <v>438</v>
      </c>
      <c r="E187">
        <v>3</v>
      </c>
      <c r="F187" t="s">
        <v>487</v>
      </c>
      <c r="G187" t="s">
        <v>488</v>
      </c>
      <c r="H187" t="s">
        <v>489</v>
      </c>
      <c r="I187">
        <v>140015</v>
      </c>
      <c r="K187" t="s">
        <v>17</v>
      </c>
      <c r="L187" t="s">
        <v>18</v>
      </c>
      <c r="N187" t="s">
        <v>899</v>
      </c>
      <c r="O187">
        <v>0.26</v>
      </c>
      <c r="P187">
        <v>26</v>
      </c>
      <c r="Q187" t="s">
        <v>901</v>
      </c>
      <c r="R187" t="s">
        <v>904</v>
      </c>
    </row>
    <row r="188" spans="1:18" x14ac:dyDescent="0.2">
      <c r="A188" t="s">
        <v>490</v>
      </c>
      <c r="B188" t="s">
        <v>491</v>
      </c>
      <c r="C188">
        <v>2015</v>
      </c>
      <c r="D188" t="s">
        <v>492</v>
      </c>
      <c r="E188">
        <v>2</v>
      </c>
      <c r="F188" t="s">
        <v>493</v>
      </c>
      <c r="G188" t="s">
        <v>494</v>
      </c>
      <c r="H188" t="s">
        <v>495</v>
      </c>
      <c r="J188">
        <v>9781479987078</v>
      </c>
      <c r="K188" t="s">
        <v>17</v>
      </c>
      <c r="L188" t="s">
        <v>61</v>
      </c>
      <c r="N188" t="s">
        <v>908</v>
      </c>
      <c r="O188" t="s">
        <v>908</v>
      </c>
      <c r="P188" t="s">
        <v>908</v>
      </c>
      <c r="Q188" t="s">
        <v>907</v>
      </c>
      <c r="R188" t="s">
        <v>904</v>
      </c>
    </row>
    <row r="189" spans="1:18" x14ac:dyDescent="0.2">
      <c r="A189" t="s">
        <v>496</v>
      </c>
      <c r="B189" t="s">
        <v>497</v>
      </c>
      <c r="C189">
        <v>2015</v>
      </c>
      <c r="D189" t="s">
        <v>498</v>
      </c>
      <c r="E189">
        <v>9</v>
      </c>
      <c r="F189" t="s">
        <v>499</v>
      </c>
      <c r="G189" t="s">
        <v>500</v>
      </c>
      <c r="H189" t="s">
        <v>501</v>
      </c>
      <c r="I189">
        <v>243205</v>
      </c>
      <c r="K189" t="s">
        <v>17</v>
      </c>
      <c r="L189" t="s">
        <v>18</v>
      </c>
      <c r="N189" t="s">
        <v>897</v>
      </c>
      <c r="O189">
        <v>1.04</v>
      </c>
      <c r="P189">
        <v>138</v>
      </c>
      <c r="Q189" t="s">
        <v>906</v>
      </c>
      <c r="R189" t="s">
        <v>904</v>
      </c>
    </row>
    <row r="190" spans="1:18" x14ac:dyDescent="0.2">
      <c r="A190" t="s">
        <v>502</v>
      </c>
      <c r="B190" t="s">
        <v>503</v>
      </c>
      <c r="C190">
        <v>2015</v>
      </c>
      <c r="D190" t="s">
        <v>504</v>
      </c>
      <c r="E190">
        <v>10</v>
      </c>
      <c r="F190" t="s">
        <v>505</v>
      </c>
      <c r="G190" t="s">
        <v>506</v>
      </c>
      <c r="H190" t="s">
        <v>507</v>
      </c>
      <c r="I190">
        <v>9218181</v>
      </c>
      <c r="K190" t="s">
        <v>17</v>
      </c>
      <c r="L190" t="s">
        <v>18</v>
      </c>
      <c r="N190" t="s">
        <v>897</v>
      </c>
      <c r="O190">
        <v>1.74</v>
      </c>
      <c r="P190">
        <v>104</v>
      </c>
      <c r="Q190" t="s">
        <v>901</v>
      </c>
      <c r="R190" t="s">
        <v>905</v>
      </c>
    </row>
    <row r="191" spans="1:18" x14ac:dyDescent="0.2">
      <c r="A191" t="s">
        <v>508</v>
      </c>
      <c r="B191" t="s">
        <v>509</v>
      </c>
      <c r="C191">
        <v>2015</v>
      </c>
      <c r="D191" t="s">
        <v>510</v>
      </c>
      <c r="E191">
        <v>40</v>
      </c>
      <c r="F191" t="s">
        <v>511</v>
      </c>
      <c r="G191" t="s">
        <v>512</v>
      </c>
      <c r="H191" t="s">
        <v>513</v>
      </c>
      <c r="I191">
        <v>9254439</v>
      </c>
      <c r="K191" t="s">
        <v>17</v>
      </c>
      <c r="L191" t="s">
        <v>18</v>
      </c>
      <c r="M191" t="s">
        <v>70</v>
      </c>
      <c r="N191" t="s">
        <v>897</v>
      </c>
      <c r="O191">
        <v>2.5</v>
      </c>
      <c r="P191">
        <v>113</v>
      </c>
      <c r="Q191" t="s">
        <v>906</v>
      </c>
      <c r="R191" t="s">
        <v>904</v>
      </c>
    </row>
    <row r="192" spans="1:18" x14ac:dyDescent="0.2">
      <c r="A192" t="s">
        <v>514</v>
      </c>
      <c r="B192" t="s">
        <v>515</v>
      </c>
      <c r="C192">
        <v>2015</v>
      </c>
      <c r="D192" t="s">
        <v>288</v>
      </c>
      <c r="E192">
        <v>7</v>
      </c>
      <c r="F192" t="s">
        <v>516</v>
      </c>
      <c r="G192" t="s">
        <v>517</v>
      </c>
      <c r="H192" t="s">
        <v>518</v>
      </c>
      <c r="I192">
        <v>19326203</v>
      </c>
      <c r="K192" t="s">
        <v>17</v>
      </c>
      <c r="L192" t="s">
        <v>18</v>
      </c>
      <c r="M192" t="s">
        <v>70</v>
      </c>
      <c r="N192" t="s">
        <v>897</v>
      </c>
      <c r="O192">
        <v>1.2</v>
      </c>
      <c r="P192">
        <v>218</v>
      </c>
      <c r="Q192" t="s">
        <v>901</v>
      </c>
      <c r="R192" t="s">
        <v>904</v>
      </c>
    </row>
    <row r="193" spans="1:18" x14ac:dyDescent="0.2">
      <c r="A193" t="s">
        <v>519</v>
      </c>
      <c r="B193" t="s">
        <v>520</v>
      </c>
      <c r="C193">
        <v>2015</v>
      </c>
      <c r="D193" t="s">
        <v>521</v>
      </c>
      <c r="E193">
        <v>8</v>
      </c>
      <c r="F193" t="s">
        <v>522</v>
      </c>
      <c r="G193" t="s">
        <v>523</v>
      </c>
      <c r="H193" t="s">
        <v>524</v>
      </c>
      <c r="I193">
        <v>5315565</v>
      </c>
      <c r="K193" t="s">
        <v>17</v>
      </c>
      <c r="L193" t="s">
        <v>18</v>
      </c>
      <c r="N193" t="s">
        <v>897</v>
      </c>
      <c r="O193">
        <v>1.58</v>
      </c>
      <c r="P193">
        <v>115</v>
      </c>
      <c r="Q193" t="s">
        <v>906</v>
      </c>
      <c r="R193" t="s">
        <v>904</v>
      </c>
    </row>
    <row r="194" spans="1:18" x14ac:dyDescent="0.2">
      <c r="A194" t="s">
        <v>525</v>
      </c>
      <c r="B194" t="s">
        <v>526</v>
      </c>
      <c r="C194">
        <v>2015</v>
      </c>
      <c r="D194" t="s">
        <v>305</v>
      </c>
      <c r="E194">
        <v>1</v>
      </c>
      <c r="F194" t="s">
        <v>527</v>
      </c>
      <c r="G194" t="s">
        <v>528</v>
      </c>
      <c r="H194" t="s">
        <v>529</v>
      </c>
      <c r="I194">
        <v>3616525</v>
      </c>
      <c r="K194" t="s">
        <v>17</v>
      </c>
      <c r="L194" t="s">
        <v>18</v>
      </c>
      <c r="N194" t="s">
        <v>898</v>
      </c>
      <c r="O194">
        <v>0.49</v>
      </c>
      <c r="P194">
        <v>33</v>
      </c>
      <c r="Q194" t="s">
        <v>901</v>
      </c>
      <c r="R194" t="s">
        <v>905</v>
      </c>
    </row>
    <row r="195" spans="1:18" x14ac:dyDescent="0.2">
      <c r="A195" t="s">
        <v>530</v>
      </c>
      <c r="B195" t="s">
        <v>531</v>
      </c>
      <c r="C195">
        <v>2015</v>
      </c>
      <c r="D195" t="s">
        <v>532</v>
      </c>
      <c r="G195" t="s">
        <v>533</v>
      </c>
      <c r="H195" t="s">
        <v>534</v>
      </c>
      <c r="I195">
        <v>40592</v>
      </c>
      <c r="K195" t="s">
        <v>48</v>
      </c>
      <c r="L195" t="s">
        <v>18</v>
      </c>
      <c r="N195" t="s">
        <v>900</v>
      </c>
      <c r="O195">
        <v>0.2</v>
      </c>
      <c r="P195">
        <v>11</v>
      </c>
      <c r="Q195" t="s">
        <v>901</v>
      </c>
      <c r="R195" t="s">
        <v>905</v>
      </c>
    </row>
    <row r="196" spans="1:18" x14ac:dyDescent="0.2">
      <c r="A196" t="s">
        <v>535</v>
      </c>
      <c r="B196" t="s">
        <v>536</v>
      </c>
      <c r="C196">
        <v>2015</v>
      </c>
      <c r="D196" t="s">
        <v>305</v>
      </c>
      <c r="G196" t="s">
        <v>537</v>
      </c>
      <c r="H196" t="s">
        <v>538</v>
      </c>
      <c r="I196">
        <v>3616525</v>
      </c>
      <c r="K196" t="s">
        <v>17</v>
      </c>
      <c r="L196" t="s">
        <v>539</v>
      </c>
      <c r="N196" t="s">
        <v>898</v>
      </c>
      <c r="O196">
        <v>0.49</v>
      </c>
      <c r="P196">
        <v>33</v>
      </c>
      <c r="Q196" t="s">
        <v>901</v>
      </c>
      <c r="R196" t="s">
        <v>904</v>
      </c>
    </row>
    <row r="197" spans="1:18" x14ac:dyDescent="0.2">
      <c r="A197" t="s">
        <v>540</v>
      </c>
      <c r="B197" t="s">
        <v>541</v>
      </c>
      <c r="C197">
        <v>2015</v>
      </c>
      <c r="D197" t="s">
        <v>542</v>
      </c>
      <c r="E197">
        <v>3</v>
      </c>
      <c r="F197" t="s">
        <v>543</v>
      </c>
      <c r="G197" t="s">
        <v>544</v>
      </c>
      <c r="H197" t="s">
        <v>545</v>
      </c>
      <c r="I197" t="s">
        <v>546</v>
      </c>
      <c r="K197" t="s">
        <v>17</v>
      </c>
      <c r="L197" t="s">
        <v>18</v>
      </c>
      <c r="N197" t="s">
        <v>897</v>
      </c>
      <c r="O197">
        <v>1.27</v>
      </c>
      <c r="P197">
        <v>143</v>
      </c>
      <c r="Q197" t="s">
        <v>901</v>
      </c>
      <c r="R197" t="s">
        <v>904</v>
      </c>
    </row>
    <row r="198" spans="1:18" x14ac:dyDescent="0.2">
      <c r="A198" t="s">
        <v>547</v>
      </c>
      <c r="B198" t="s">
        <v>548</v>
      </c>
      <c r="C198">
        <v>2015</v>
      </c>
      <c r="D198" t="s">
        <v>549</v>
      </c>
      <c r="E198">
        <v>1</v>
      </c>
      <c r="G198" t="s">
        <v>550</v>
      </c>
      <c r="H198" t="s">
        <v>551</v>
      </c>
      <c r="I198">
        <v>363634</v>
      </c>
      <c r="K198" t="s">
        <v>17</v>
      </c>
      <c r="L198" t="s">
        <v>18</v>
      </c>
      <c r="N198" t="s">
        <v>898</v>
      </c>
      <c r="O198">
        <v>0.83</v>
      </c>
      <c r="P198">
        <v>44</v>
      </c>
      <c r="Q198" t="s">
        <v>906</v>
      </c>
      <c r="R198" t="s">
        <v>904</v>
      </c>
    </row>
    <row r="199" spans="1:18" x14ac:dyDescent="0.2">
      <c r="A199" t="s">
        <v>552</v>
      </c>
      <c r="B199" t="s">
        <v>553</v>
      </c>
      <c r="C199">
        <v>2015</v>
      </c>
      <c r="D199" t="s">
        <v>554</v>
      </c>
      <c r="E199">
        <v>3</v>
      </c>
      <c r="F199" t="s">
        <v>555</v>
      </c>
      <c r="G199" t="s">
        <v>556</v>
      </c>
      <c r="H199" t="s">
        <v>557</v>
      </c>
      <c r="J199">
        <v>9783642386701</v>
      </c>
      <c r="L199" t="s">
        <v>257</v>
      </c>
      <c r="N199" t="s">
        <v>908</v>
      </c>
      <c r="O199" t="s">
        <v>908</v>
      </c>
      <c r="P199" t="s">
        <v>908</v>
      </c>
      <c r="Q199" t="s">
        <v>901</v>
      </c>
      <c r="R199" t="s">
        <v>904</v>
      </c>
    </row>
    <row r="200" spans="1:18" x14ac:dyDescent="0.2">
      <c r="A200" t="s">
        <v>558</v>
      </c>
      <c r="B200" t="s">
        <v>559</v>
      </c>
      <c r="C200">
        <v>2015</v>
      </c>
      <c r="D200" t="s">
        <v>560</v>
      </c>
      <c r="E200">
        <v>14</v>
      </c>
      <c r="F200" t="s">
        <v>561</v>
      </c>
      <c r="G200" t="s">
        <v>562</v>
      </c>
      <c r="H200" t="s">
        <v>563</v>
      </c>
      <c r="I200">
        <v>14737175</v>
      </c>
      <c r="K200" t="s">
        <v>17</v>
      </c>
      <c r="L200" t="s">
        <v>147</v>
      </c>
      <c r="N200" t="s">
        <v>897</v>
      </c>
      <c r="O200">
        <v>1.06</v>
      </c>
      <c r="P200">
        <v>59</v>
      </c>
      <c r="Q200" t="s">
        <v>906</v>
      </c>
      <c r="R200" t="s">
        <v>904</v>
      </c>
    </row>
    <row r="201" spans="1:18" x14ac:dyDescent="0.2">
      <c r="A201" t="s">
        <v>564</v>
      </c>
      <c r="B201" t="s">
        <v>565</v>
      </c>
      <c r="C201">
        <v>2014</v>
      </c>
      <c r="D201" t="s">
        <v>566</v>
      </c>
      <c r="E201">
        <v>4</v>
      </c>
      <c r="F201" t="s">
        <v>567</v>
      </c>
      <c r="G201" t="s">
        <v>568</v>
      </c>
      <c r="H201" t="s">
        <v>569</v>
      </c>
      <c r="I201">
        <v>221694</v>
      </c>
      <c r="K201" t="s">
        <v>17</v>
      </c>
      <c r="L201" t="s">
        <v>18</v>
      </c>
      <c r="N201" t="s">
        <v>897</v>
      </c>
      <c r="O201">
        <v>1.74</v>
      </c>
      <c r="P201">
        <v>169</v>
      </c>
      <c r="Q201" t="s">
        <v>901</v>
      </c>
      <c r="R201" t="s">
        <v>904</v>
      </c>
    </row>
    <row r="202" spans="1:18" x14ac:dyDescent="0.2">
      <c r="A202" t="s">
        <v>570</v>
      </c>
      <c r="B202" t="s">
        <v>571</v>
      </c>
      <c r="C202">
        <v>2014</v>
      </c>
      <c r="D202" t="s">
        <v>572</v>
      </c>
      <c r="E202">
        <v>5</v>
      </c>
      <c r="F202" t="s">
        <v>573</v>
      </c>
      <c r="G202" t="s">
        <v>574</v>
      </c>
      <c r="H202" t="s">
        <v>575</v>
      </c>
      <c r="I202" t="s">
        <v>576</v>
      </c>
      <c r="K202" t="s">
        <v>17</v>
      </c>
      <c r="L202" t="s">
        <v>18</v>
      </c>
      <c r="N202" t="s">
        <v>898</v>
      </c>
      <c r="O202">
        <v>0.42</v>
      </c>
      <c r="P202">
        <v>40</v>
      </c>
      <c r="Q202" t="s">
        <v>901</v>
      </c>
      <c r="R202" t="s">
        <v>904</v>
      </c>
    </row>
    <row r="203" spans="1:18" x14ac:dyDescent="0.2">
      <c r="A203" t="s">
        <v>577</v>
      </c>
      <c r="B203" t="s">
        <v>578</v>
      </c>
      <c r="C203">
        <v>2014</v>
      </c>
      <c r="D203" t="s">
        <v>150</v>
      </c>
      <c r="E203">
        <v>7</v>
      </c>
      <c r="F203" t="s">
        <v>579</v>
      </c>
      <c r="G203" t="s">
        <v>580</v>
      </c>
      <c r="H203" t="s">
        <v>581</v>
      </c>
      <c r="I203">
        <v>1694286</v>
      </c>
      <c r="K203" t="s">
        <v>17</v>
      </c>
      <c r="L203" t="s">
        <v>18</v>
      </c>
      <c r="N203" t="s">
        <v>897</v>
      </c>
      <c r="O203">
        <v>0.74</v>
      </c>
      <c r="P203">
        <v>39</v>
      </c>
      <c r="Q203" t="s">
        <v>901</v>
      </c>
      <c r="R203" t="s">
        <v>905</v>
      </c>
    </row>
    <row r="204" spans="1:18" x14ac:dyDescent="0.2">
      <c r="A204" t="s">
        <v>540</v>
      </c>
      <c r="B204" t="s">
        <v>582</v>
      </c>
      <c r="C204">
        <v>2014</v>
      </c>
      <c r="D204" t="s">
        <v>542</v>
      </c>
      <c r="E204">
        <v>8</v>
      </c>
      <c r="F204" t="s">
        <v>583</v>
      </c>
      <c r="G204" t="s">
        <v>584</v>
      </c>
      <c r="H204" t="s">
        <v>585</v>
      </c>
      <c r="I204" t="s">
        <v>546</v>
      </c>
      <c r="K204" t="s">
        <v>17</v>
      </c>
      <c r="L204" t="s">
        <v>18</v>
      </c>
      <c r="N204" t="s">
        <v>897</v>
      </c>
      <c r="O204">
        <v>1.27</v>
      </c>
      <c r="P204">
        <v>143</v>
      </c>
      <c r="Q204" t="s">
        <v>901</v>
      </c>
      <c r="R204" t="s">
        <v>904</v>
      </c>
    </row>
    <row r="205" spans="1:18" x14ac:dyDescent="0.2">
      <c r="A205" t="s">
        <v>586</v>
      </c>
      <c r="B205" t="s">
        <v>587</v>
      </c>
      <c r="C205">
        <v>2014</v>
      </c>
      <c r="D205" t="s">
        <v>588</v>
      </c>
      <c r="E205">
        <v>1</v>
      </c>
      <c r="G205" t="s">
        <v>589</v>
      </c>
      <c r="H205" t="s">
        <v>590</v>
      </c>
      <c r="I205">
        <v>8643466</v>
      </c>
      <c r="K205" t="s">
        <v>68</v>
      </c>
      <c r="L205" t="s">
        <v>18</v>
      </c>
      <c r="N205" t="s">
        <v>899</v>
      </c>
      <c r="O205">
        <v>0.24</v>
      </c>
      <c r="P205">
        <v>7</v>
      </c>
      <c r="Q205" t="s">
        <v>906</v>
      </c>
      <c r="R205" t="s">
        <v>905</v>
      </c>
    </row>
    <row r="206" spans="1:18" x14ac:dyDescent="0.2">
      <c r="A206" t="s">
        <v>591</v>
      </c>
      <c r="B206" t="s">
        <v>592</v>
      </c>
      <c r="C206">
        <v>2014</v>
      </c>
      <c r="D206" t="s">
        <v>593</v>
      </c>
      <c r="E206">
        <v>26</v>
      </c>
      <c r="F206" t="s">
        <v>594</v>
      </c>
      <c r="G206" t="s">
        <v>595</v>
      </c>
      <c r="H206" t="s">
        <v>596</v>
      </c>
      <c r="I206">
        <v>20411723</v>
      </c>
      <c r="K206" t="s">
        <v>17</v>
      </c>
      <c r="L206" t="s">
        <v>18</v>
      </c>
      <c r="N206" t="s">
        <v>897</v>
      </c>
      <c r="O206">
        <v>6.4</v>
      </c>
      <c r="P206">
        <v>169</v>
      </c>
      <c r="Q206" t="s">
        <v>901</v>
      </c>
      <c r="R206" t="s">
        <v>904</v>
      </c>
    </row>
    <row r="207" spans="1:18" x14ac:dyDescent="0.2">
      <c r="A207" t="s">
        <v>597</v>
      </c>
      <c r="B207" t="s">
        <v>598</v>
      </c>
      <c r="C207">
        <v>2013</v>
      </c>
      <c r="D207" t="s">
        <v>599</v>
      </c>
      <c r="E207">
        <v>7</v>
      </c>
      <c r="F207" t="s">
        <v>600</v>
      </c>
      <c r="G207" t="s">
        <v>601</v>
      </c>
      <c r="H207" t="s">
        <v>602</v>
      </c>
      <c r="I207">
        <v>14368730</v>
      </c>
      <c r="K207" t="s">
        <v>17</v>
      </c>
      <c r="L207" t="s">
        <v>18</v>
      </c>
      <c r="N207" t="s">
        <v>897</v>
      </c>
      <c r="O207">
        <v>0.81</v>
      </c>
      <c r="P207">
        <v>67</v>
      </c>
      <c r="Q207" t="s">
        <v>901</v>
      </c>
      <c r="R207" t="s">
        <v>904</v>
      </c>
    </row>
    <row r="208" spans="1:18" x14ac:dyDescent="0.2">
      <c r="A208" t="s">
        <v>603</v>
      </c>
      <c r="B208" t="s">
        <v>604</v>
      </c>
      <c r="C208">
        <v>2013</v>
      </c>
      <c r="D208" t="s">
        <v>605</v>
      </c>
      <c r="E208">
        <v>3</v>
      </c>
      <c r="G208" t="s">
        <v>606</v>
      </c>
      <c r="H208" t="s">
        <v>607</v>
      </c>
      <c r="I208">
        <v>20072422</v>
      </c>
      <c r="K208" t="s">
        <v>48</v>
      </c>
      <c r="L208" t="s">
        <v>18</v>
      </c>
      <c r="N208" t="s">
        <v>900</v>
      </c>
      <c r="O208">
        <v>0.11</v>
      </c>
      <c r="P208">
        <v>8</v>
      </c>
      <c r="Q208" t="s">
        <v>901</v>
      </c>
      <c r="R208" t="s">
        <v>904</v>
      </c>
    </row>
    <row r="209" spans="1:18" x14ac:dyDescent="0.2">
      <c r="A209" t="s">
        <v>926</v>
      </c>
      <c r="B209" t="s">
        <v>927</v>
      </c>
      <c r="C209">
        <v>2013</v>
      </c>
      <c r="D209" t="s">
        <v>741</v>
      </c>
      <c r="E209">
        <v>21</v>
      </c>
      <c r="F209" t="s">
        <v>928</v>
      </c>
      <c r="G209" t="s">
        <v>929</v>
      </c>
      <c r="H209" t="s">
        <v>930</v>
      </c>
      <c r="I209">
        <v>8866236</v>
      </c>
      <c r="K209" t="s">
        <v>17</v>
      </c>
      <c r="L209" t="s">
        <v>18</v>
      </c>
      <c r="N209" t="s">
        <v>897</v>
      </c>
      <c r="O209">
        <v>2.7</v>
      </c>
      <c r="P209">
        <v>148</v>
      </c>
      <c r="Q209" t="s">
        <v>901</v>
      </c>
      <c r="R209" t="s">
        <v>904</v>
      </c>
    </row>
    <row r="210" spans="1:18" x14ac:dyDescent="0.2">
      <c r="A210" t="s">
        <v>608</v>
      </c>
      <c r="B210" t="s">
        <v>609</v>
      </c>
      <c r="C210">
        <v>2013</v>
      </c>
      <c r="D210" t="s">
        <v>610</v>
      </c>
      <c r="E210">
        <v>21</v>
      </c>
      <c r="F210" t="s">
        <v>611</v>
      </c>
      <c r="G210" t="s">
        <v>612</v>
      </c>
      <c r="H210" t="s">
        <v>613</v>
      </c>
      <c r="I210" t="s">
        <v>614</v>
      </c>
      <c r="K210" t="s">
        <v>17</v>
      </c>
      <c r="L210" t="s">
        <v>18</v>
      </c>
      <c r="N210" t="s">
        <v>897</v>
      </c>
      <c r="O210">
        <v>2.0299999999999998</v>
      </c>
      <c r="P210">
        <v>100</v>
      </c>
      <c r="Q210" t="s">
        <v>901</v>
      </c>
      <c r="R210" t="s">
        <v>904</v>
      </c>
    </row>
    <row r="211" spans="1:18" x14ac:dyDescent="0.2">
      <c r="A211" t="s">
        <v>615</v>
      </c>
      <c r="B211" t="s">
        <v>616</v>
      </c>
      <c r="C211">
        <v>2013</v>
      </c>
      <c r="D211" t="s">
        <v>617</v>
      </c>
      <c r="E211">
        <v>1</v>
      </c>
      <c r="G211" t="s">
        <v>618</v>
      </c>
      <c r="H211" t="s">
        <v>619</v>
      </c>
      <c r="I211">
        <v>20715773</v>
      </c>
      <c r="K211" t="s">
        <v>17</v>
      </c>
      <c r="L211" t="s">
        <v>18</v>
      </c>
      <c r="N211" t="s">
        <v>899</v>
      </c>
      <c r="O211">
        <v>0.28000000000000003</v>
      </c>
      <c r="P211">
        <v>10</v>
      </c>
      <c r="Q211" t="s">
        <v>901</v>
      </c>
      <c r="R211" t="s">
        <v>904</v>
      </c>
    </row>
    <row r="212" spans="1:18" x14ac:dyDescent="0.2">
      <c r="A212" t="s">
        <v>620</v>
      </c>
      <c r="B212" t="s">
        <v>621</v>
      </c>
      <c r="C212">
        <v>2013</v>
      </c>
      <c r="D212" t="s">
        <v>622</v>
      </c>
      <c r="F212" t="s">
        <v>623</v>
      </c>
      <c r="G212" t="s">
        <v>624</v>
      </c>
      <c r="H212" t="s">
        <v>625</v>
      </c>
      <c r="J212">
        <v>9780191754142</v>
      </c>
      <c r="L212" t="s">
        <v>257</v>
      </c>
      <c r="N212" t="s">
        <v>908</v>
      </c>
      <c r="O212" t="s">
        <v>908</v>
      </c>
      <c r="P212" t="s">
        <v>908</v>
      </c>
      <c r="Q212" t="s">
        <v>907</v>
      </c>
      <c r="R212" t="s">
        <v>905</v>
      </c>
    </row>
    <row r="213" spans="1:18" x14ac:dyDescent="0.2">
      <c r="A213" t="s">
        <v>626</v>
      </c>
      <c r="B213" t="s">
        <v>627</v>
      </c>
      <c r="C213">
        <v>2013</v>
      </c>
      <c r="D213" t="s">
        <v>605</v>
      </c>
      <c r="E213">
        <v>1</v>
      </c>
      <c r="G213" t="s">
        <v>628</v>
      </c>
      <c r="H213" t="s">
        <v>629</v>
      </c>
      <c r="I213">
        <v>20072422</v>
      </c>
      <c r="K213" t="s">
        <v>48</v>
      </c>
      <c r="L213" t="s">
        <v>18</v>
      </c>
      <c r="N213" t="s">
        <v>900</v>
      </c>
      <c r="O213">
        <v>0.11</v>
      </c>
      <c r="P213">
        <v>8</v>
      </c>
      <c r="Q213" t="s">
        <v>901</v>
      </c>
      <c r="R213" t="s">
        <v>904</v>
      </c>
    </row>
    <row r="214" spans="1:18" x14ac:dyDescent="0.2">
      <c r="A214" t="s">
        <v>630</v>
      </c>
      <c r="B214" t="s">
        <v>631</v>
      </c>
      <c r="C214">
        <v>2012</v>
      </c>
      <c r="D214" t="s">
        <v>632</v>
      </c>
      <c r="E214">
        <v>4</v>
      </c>
      <c r="F214" t="s">
        <v>633</v>
      </c>
      <c r="G214" t="s">
        <v>634</v>
      </c>
      <c r="H214" t="s">
        <v>635</v>
      </c>
      <c r="I214">
        <v>10553177</v>
      </c>
      <c r="K214" t="s">
        <v>17</v>
      </c>
      <c r="L214" t="s">
        <v>18</v>
      </c>
      <c r="N214" t="s">
        <v>898</v>
      </c>
      <c r="O214">
        <v>0.41</v>
      </c>
      <c r="P214">
        <v>19</v>
      </c>
      <c r="Q214" t="s">
        <v>901</v>
      </c>
      <c r="R214" t="s">
        <v>904</v>
      </c>
    </row>
    <row r="215" spans="1:18" x14ac:dyDescent="0.2">
      <c r="A215" t="s">
        <v>636</v>
      </c>
      <c r="B215" t="s">
        <v>637</v>
      </c>
      <c r="C215">
        <v>2012</v>
      </c>
      <c r="D215" t="s">
        <v>638</v>
      </c>
      <c r="E215">
        <v>3</v>
      </c>
      <c r="G215" t="s">
        <v>639</v>
      </c>
      <c r="H215" t="s">
        <v>640</v>
      </c>
      <c r="I215">
        <v>16828356</v>
      </c>
      <c r="K215" t="s">
        <v>17</v>
      </c>
      <c r="L215" t="s">
        <v>18</v>
      </c>
      <c r="N215" t="s">
        <v>899</v>
      </c>
      <c r="O215">
        <v>0.23</v>
      </c>
      <c r="P215">
        <v>36</v>
      </c>
      <c r="Q215" t="s">
        <v>901</v>
      </c>
      <c r="R215" t="s">
        <v>905</v>
      </c>
    </row>
    <row r="216" spans="1:18" x14ac:dyDescent="0.2">
      <c r="A216" t="s">
        <v>636</v>
      </c>
      <c r="B216" t="s">
        <v>641</v>
      </c>
      <c r="C216">
        <v>2011</v>
      </c>
      <c r="D216" t="s">
        <v>638</v>
      </c>
      <c r="E216">
        <v>4</v>
      </c>
      <c r="G216" t="s">
        <v>642</v>
      </c>
      <c r="H216" t="s">
        <v>643</v>
      </c>
      <c r="I216">
        <v>16828356</v>
      </c>
      <c r="K216" t="s">
        <v>17</v>
      </c>
      <c r="L216" t="s">
        <v>18</v>
      </c>
      <c r="N216" t="s">
        <v>899</v>
      </c>
      <c r="O216">
        <v>0.23</v>
      </c>
      <c r="P216">
        <v>36</v>
      </c>
      <c r="Q216" t="s">
        <v>901</v>
      </c>
      <c r="R216" t="s">
        <v>905</v>
      </c>
    </row>
    <row r="217" spans="1:18" x14ac:dyDescent="0.2">
      <c r="A217" t="s">
        <v>644</v>
      </c>
      <c r="B217" t="s">
        <v>645</v>
      </c>
      <c r="C217">
        <v>2011</v>
      </c>
      <c r="D217" t="s">
        <v>605</v>
      </c>
      <c r="E217">
        <v>2</v>
      </c>
      <c r="G217" t="s">
        <v>646</v>
      </c>
      <c r="H217" t="s">
        <v>647</v>
      </c>
      <c r="I217">
        <v>20072422</v>
      </c>
      <c r="K217" t="s">
        <v>48</v>
      </c>
      <c r="L217" t="s">
        <v>18</v>
      </c>
      <c r="N217" t="s">
        <v>900</v>
      </c>
      <c r="O217">
        <v>0.11</v>
      </c>
      <c r="P217">
        <v>8</v>
      </c>
      <c r="Q217" t="s">
        <v>901</v>
      </c>
      <c r="R217" t="s">
        <v>904</v>
      </c>
    </row>
    <row r="218" spans="1:18" x14ac:dyDescent="0.2">
      <c r="A218" t="s">
        <v>648</v>
      </c>
      <c r="B218" t="s">
        <v>649</v>
      </c>
      <c r="C218">
        <v>2011</v>
      </c>
      <c r="D218" t="s">
        <v>650</v>
      </c>
      <c r="E218">
        <v>2</v>
      </c>
      <c r="F218" t="s">
        <v>651</v>
      </c>
      <c r="G218" t="s">
        <v>652</v>
      </c>
      <c r="H218" t="s">
        <v>653</v>
      </c>
      <c r="I218">
        <v>15594491</v>
      </c>
      <c r="K218" t="s">
        <v>17</v>
      </c>
      <c r="L218" t="s">
        <v>18</v>
      </c>
      <c r="N218" t="s">
        <v>898</v>
      </c>
      <c r="O218">
        <v>0.41</v>
      </c>
      <c r="P218">
        <v>36</v>
      </c>
      <c r="Q218" t="s">
        <v>901</v>
      </c>
      <c r="R218" t="s">
        <v>904</v>
      </c>
    </row>
    <row r="219" spans="1:18" x14ac:dyDescent="0.2">
      <c r="A219" t="s">
        <v>654</v>
      </c>
      <c r="B219" t="s">
        <v>655</v>
      </c>
      <c r="C219">
        <v>2011</v>
      </c>
      <c r="D219" t="s">
        <v>317</v>
      </c>
      <c r="E219">
        <v>39</v>
      </c>
      <c r="F219" t="s">
        <v>656</v>
      </c>
      <c r="G219" t="s">
        <v>657</v>
      </c>
      <c r="H219" t="s">
        <v>658</v>
      </c>
      <c r="I219">
        <v>9311890</v>
      </c>
      <c r="K219" t="s">
        <v>17</v>
      </c>
      <c r="L219" t="s">
        <v>18</v>
      </c>
      <c r="N219" t="s">
        <v>897</v>
      </c>
      <c r="O219">
        <v>0.64</v>
      </c>
      <c r="P219">
        <v>66</v>
      </c>
      <c r="Q219" t="s">
        <v>901</v>
      </c>
      <c r="R219" t="s">
        <v>904</v>
      </c>
    </row>
    <row r="220" spans="1:18" x14ac:dyDescent="0.2">
      <c r="A220" t="s">
        <v>659</v>
      </c>
      <c r="B220" t="s">
        <v>660</v>
      </c>
      <c r="C220">
        <v>2011</v>
      </c>
      <c r="D220" t="s">
        <v>661</v>
      </c>
      <c r="E220">
        <v>9</v>
      </c>
      <c r="F220" t="s">
        <v>662</v>
      </c>
      <c r="G220" t="s">
        <v>663</v>
      </c>
      <c r="H220" t="s">
        <v>664</v>
      </c>
      <c r="J220">
        <v>9780511778384</v>
      </c>
      <c r="L220" t="s">
        <v>257</v>
      </c>
      <c r="N220" t="s">
        <v>908</v>
      </c>
      <c r="O220" t="s">
        <v>908</v>
      </c>
      <c r="P220" t="s">
        <v>908</v>
      </c>
      <c r="Q220" t="s">
        <v>901</v>
      </c>
      <c r="R220" t="s">
        <v>904</v>
      </c>
    </row>
    <row r="221" spans="1:18" x14ac:dyDescent="0.2">
      <c r="A221" t="s">
        <v>665</v>
      </c>
      <c r="B221" t="s">
        <v>666</v>
      </c>
      <c r="C221">
        <v>2011</v>
      </c>
      <c r="D221" t="s">
        <v>661</v>
      </c>
      <c r="E221">
        <v>1</v>
      </c>
      <c r="F221" t="s">
        <v>667</v>
      </c>
      <c r="G221" t="s">
        <v>668</v>
      </c>
      <c r="H221" t="s">
        <v>669</v>
      </c>
      <c r="J221">
        <v>9780511778384</v>
      </c>
      <c r="L221" t="s">
        <v>257</v>
      </c>
      <c r="N221" t="s">
        <v>908</v>
      </c>
      <c r="O221" t="s">
        <v>908</v>
      </c>
      <c r="P221" t="s">
        <v>908</v>
      </c>
      <c r="Q221" t="s">
        <v>901</v>
      </c>
      <c r="R221" t="s">
        <v>904</v>
      </c>
    </row>
    <row r="222" spans="1:18" x14ac:dyDescent="0.2">
      <c r="A222" t="s">
        <v>670</v>
      </c>
      <c r="B222" t="s">
        <v>671</v>
      </c>
      <c r="C222">
        <v>2010</v>
      </c>
      <c r="D222" t="s">
        <v>672</v>
      </c>
      <c r="E222">
        <v>5</v>
      </c>
      <c r="F222" t="s">
        <v>673</v>
      </c>
      <c r="G222" t="s">
        <v>674</v>
      </c>
      <c r="H222" t="s">
        <v>675</v>
      </c>
      <c r="I222">
        <v>15434079</v>
      </c>
      <c r="K222" t="s">
        <v>17</v>
      </c>
      <c r="L222" t="s">
        <v>18</v>
      </c>
      <c r="N222" t="s">
        <v>900</v>
      </c>
      <c r="O222">
        <v>0.16</v>
      </c>
      <c r="P222">
        <v>21</v>
      </c>
      <c r="Q222" t="s">
        <v>901</v>
      </c>
      <c r="R222" t="s">
        <v>904</v>
      </c>
    </row>
    <row r="223" spans="1:18" x14ac:dyDescent="0.2">
      <c r="A223" t="s">
        <v>701</v>
      </c>
      <c r="B223" t="s">
        <v>931</v>
      </c>
      <c r="C223">
        <v>2010</v>
      </c>
      <c r="D223" t="s">
        <v>566</v>
      </c>
      <c r="F223" t="s">
        <v>932</v>
      </c>
      <c r="G223" t="s">
        <v>933</v>
      </c>
      <c r="H223" t="s">
        <v>934</v>
      </c>
      <c r="I223">
        <v>221694</v>
      </c>
      <c r="K223" t="s">
        <v>17</v>
      </c>
      <c r="L223" t="s">
        <v>935</v>
      </c>
      <c r="N223" t="s">
        <v>897</v>
      </c>
      <c r="O223">
        <v>1.74</v>
      </c>
      <c r="P223">
        <v>169</v>
      </c>
      <c r="Q223" t="s">
        <v>901</v>
      </c>
      <c r="R223" t="s">
        <v>904</v>
      </c>
    </row>
    <row r="224" spans="1:18" x14ac:dyDescent="0.2">
      <c r="A224" t="s">
        <v>936</v>
      </c>
      <c r="B224" t="s">
        <v>937</v>
      </c>
      <c r="C224">
        <v>2010</v>
      </c>
      <c r="D224" t="s">
        <v>713</v>
      </c>
      <c r="E224">
        <v>29</v>
      </c>
      <c r="F224" t="s">
        <v>938</v>
      </c>
      <c r="G224" t="s">
        <v>939</v>
      </c>
      <c r="H224" t="s">
        <v>940</v>
      </c>
      <c r="I224">
        <v>3781127</v>
      </c>
      <c r="K224" t="s">
        <v>17</v>
      </c>
      <c r="L224" t="s">
        <v>18</v>
      </c>
      <c r="N224" t="s">
        <v>897</v>
      </c>
      <c r="O224">
        <v>1.62</v>
      </c>
      <c r="P224">
        <v>140</v>
      </c>
      <c r="Q224" t="s">
        <v>901</v>
      </c>
      <c r="R224" t="s">
        <v>904</v>
      </c>
    </row>
    <row r="225" spans="1:18" x14ac:dyDescent="0.2">
      <c r="A225" t="s">
        <v>676</v>
      </c>
      <c r="B225" t="s">
        <v>677</v>
      </c>
      <c r="C225">
        <v>2010</v>
      </c>
      <c r="D225" t="s">
        <v>678</v>
      </c>
      <c r="E225">
        <v>21</v>
      </c>
      <c r="G225" t="s">
        <v>679</v>
      </c>
      <c r="H225" t="s">
        <v>680</v>
      </c>
      <c r="I225">
        <v>5643295</v>
      </c>
      <c r="K225" t="s">
        <v>17</v>
      </c>
      <c r="L225" t="s">
        <v>18</v>
      </c>
      <c r="N225" t="s">
        <v>898</v>
      </c>
      <c r="O225">
        <v>0.6</v>
      </c>
      <c r="P225">
        <v>22</v>
      </c>
      <c r="Q225" t="s">
        <v>901</v>
      </c>
      <c r="R225" t="s">
        <v>904</v>
      </c>
    </row>
    <row r="226" spans="1:18" x14ac:dyDescent="0.2">
      <c r="A226" t="s">
        <v>681</v>
      </c>
      <c r="B226" t="s">
        <v>682</v>
      </c>
      <c r="C226">
        <v>2009</v>
      </c>
      <c r="D226" t="s">
        <v>617</v>
      </c>
      <c r="E226">
        <v>6</v>
      </c>
      <c r="G226" t="s">
        <v>683</v>
      </c>
      <c r="H226" t="s">
        <v>684</v>
      </c>
      <c r="I226">
        <v>20715773</v>
      </c>
      <c r="K226" t="s">
        <v>17</v>
      </c>
      <c r="L226" t="s">
        <v>18</v>
      </c>
      <c r="N226" t="s">
        <v>899</v>
      </c>
      <c r="O226">
        <v>0.28000000000000003</v>
      </c>
      <c r="P226">
        <v>10</v>
      </c>
      <c r="Q226" t="s">
        <v>901</v>
      </c>
      <c r="R226" t="s">
        <v>905</v>
      </c>
    </row>
    <row r="227" spans="1:18" x14ac:dyDescent="0.2">
      <c r="A227" t="s">
        <v>685</v>
      </c>
      <c r="B227" t="s">
        <v>686</v>
      </c>
      <c r="C227">
        <v>2009</v>
      </c>
      <c r="D227" t="s">
        <v>438</v>
      </c>
      <c r="E227">
        <v>36</v>
      </c>
      <c r="F227" t="s">
        <v>687</v>
      </c>
      <c r="G227" t="s">
        <v>688</v>
      </c>
      <c r="H227" t="s">
        <v>689</v>
      </c>
      <c r="I227">
        <v>140015</v>
      </c>
      <c r="K227" t="s">
        <v>17</v>
      </c>
      <c r="L227" t="s">
        <v>18</v>
      </c>
      <c r="N227" t="s">
        <v>899</v>
      </c>
      <c r="O227">
        <v>0.26</v>
      </c>
      <c r="P227">
        <v>26</v>
      </c>
      <c r="Q227" t="s">
        <v>901</v>
      </c>
      <c r="R227" t="s">
        <v>904</v>
      </c>
    </row>
    <row r="228" spans="1:18" x14ac:dyDescent="0.2">
      <c r="A228" t="s">
        <v>690</v>
      </c>
      <c r="B228" t="s">
        <v>691</v>
      </c>
      <c r="C228">
        <v>2009</v>
      </c>
      <c r="D228" t="s">
        <v>692</v>
      </c>
      <c r="E228">
        <v>39</v>
      </c>
      <c r="F228" t="s">
        <v>693</v>
      </c>
      <c r="G228" t="s">
        <v>694</v>
      </c>
      <c r="H228" t="s">
        <v>695</v>
      </c>
      <c r="I228">
        <v>15409295</v>
      </c>
      <c r="K228" t="s">
        <v>17</v>
      </c>
      <c r="L228" t="s">
        <v>147</v>
      </c>
      <c r="N228" t="s">
        <v>897</v>
      </c>
      <c r="O228">
        <v>4.78</v>
      </c>
      <c r="P228">
        <v>117</v>
      </c>
      <c r="Q228" t="s">
        <v>901</v>
      </c>
      <c r="R228" t="s">
        <v>904</v>
      </c>
    </row>
    <row r="229" spans="1:18" x14ac:dyDescent="0.2">
      <c r="A229" t="s">
        <v>696</v>
      </c>
      <c r="B229" t="s">
        <v>697</v>
      </c>
      <c r="C229">
        <v>2009</v>
      </c>
      <c r="D229" t="s">
        <v>438</v>
      </c>
      <c r="E229">
        <v>16</v>
      </c>
      <c r="F229" t="s">
        <v>698</v>
      </c>
      <c r="G229" t="s">
        <v>699</v>
      </c>
      <c r="H229" t="s">
        <v>700</v>
      </c>
      <c r="I229">
        <v>140015</v>
      </c>
      <c r="K229" t="s">
        <v>17</v>
      </c>
      <c r="L229" t="s">
        <v>18</v>
      </c>
      <c r="N229" t="s">
        <v>899</v>
      </c>
      <c r="O229">
        <v>0.26</v>
      </c>
      <c r="P229">
        <v>26</v>
      </c>
      <c r="Q229" t="s">
        <v>901</v>
      </c>
      <c r="R229" t="s">
        <v>904</v>
      </c>
    </row>
    <row r="230" spans="1:18" x14ac:dyDescent="0.2">
      <c r="A230" t="s">
        <v>701</v>
      </c>
      <c r="B230" t="s">
        <v>702</v>
      </c>
      <c r="C230">
        <v>2009</v>
      </c>
      <c r="D230" t="s">
        <v>566</v>
      </c>
      <c r="E230">
        <v>23</v>
      </c>
      <c r="F230" t="s">
        <v>703</v>
      </c>
      <c r="G230" t="s">
        <v>704</v>
      </c>
      <c r="H230" t="s">
        <v>705</v>
      </c>
      <c r="I230">
        <v>221694</v>
      </c>
      <c r="K230" t="s">
        <v>17</v>
      </c>
      <c r="L230" t="s">
        <v>18</v>
      </c>
      <c r="N230" t="s">
        <v>897</v>
      </c>
      <c r="O230">
        <v>1.74</v>
      </c>
      <c r="P230">
        <v>169</v>
      </c>
      <c r="Q230" t="s">
        <v>901</v>
      </c>
      <c r="R230" t="s">
        <v>904</v>
      </c>
    </row>
    <row r="231" spans="1:18" x14ac:dyDescent="0.2">
      <c r="A231" t="s">
        <v>706</v>
      </c>
      <c r="B231" t="s">
        <v>707</v>
      </c>
      <c r="C231">
        <v>2009</v>
      </c>
      <c r="D231" t="s">
        <v>150</v>
      </c>
      <c r="E231">
        <v>24</v>
      </c>
      <c r="F231" t="s">
        <v>708</v>
      </c>
      <c r="G231" t="s">
        <v>709</v>
      </c>
      <c r="H231" t="s">
        <v>710</v>
      </c>
      <c r="I231">
        <v>1694286</v>
      </c>
      <c r="K231" t="s">
        <v>17</v>
      </c>
      <c r="L231" t="s">
        <v>18</v>
      </c>
      <c r="N231" t="s">
        <v>897</v>
      </c>
      <c r="O231">
        <v>0.74</v>
      </c>
      <c r="P231">
        <v>39</v>
      </c>
      <c r="Q231" t="s">
        <v>901</v>
      </c>
      <c r="R231" t="s">
        <v>905</v>
      </c>
    </row>
    <row r="232" spans="1:18" x14ac:dyDescent="0.2">
      <c r="A232" t="s">
        <v>711</v>
      </c>
      <c r="B232" t="s">
        <v>712</v>
      </c>
      <c r="C232">
        <v>2009</v>
      </c>
      <c r="D232" t="s">
        <v>713</v>
      </c>
      <c r="E232">
        <v>47</v>
      </c>
      <c r="F232" t="s">
        <v>714</v>
      </c>
      <c r="G232" t="s">
        <v>715</v>
      </c>
      <c r="H232" t="s">
        <v>716</v>
      </c>
      <c r="I232">
        <v>3781127</v>
      </c>
      <c r="K232" t="s">
        <v>17</v>
      </c>
      <c r="L232" t="s">
        <v>18</v>
      </c>
      <c r="N232" t="s">
        <v>897</v>
      </c>
      <c r="O232">
        <v>1.62</v>
      </c>
      <c r="P232">
        <v>140</v>
      </c>
      <c r="Q232" t="s">
        <v>901</v>
      </c>
      <c r="R232" t="s">
        <v>904</v>
      </c>
    </row>
    <row r="233" spans="1:18" x14ac:dyDescent="0.2">
      <c r="A233" t="s">
        <v>717</v>
      </c>
      <c r="B233" t="s">
        <v>718</v>
      </c>
      <c r="C233">
        <v>2009</v>
      </c>
      <c r="D233" t="s">
        <v>713</v>
      </c>
      <c r="E233">
        <v>13</v>
      </c>
      <c r="F233" t="s">
        <v>719</v>
      </c>
      <c r="G233" t="s">
        <v>720</v>
      </c>
      <c r="H233" t="s">
        <v>721</v>
      </c>
      <c r="I233">
        <v>3781127</v>
      </c>
      <c r="K233" t="s">
        <v>17</v>
      </c>
      <c r="L233" t="s">
        <v>18</v>
      </c>
      <c r="N233" t="s">
        <v>897</v>
      </c>
      <c r="O233">
        <v>1.62</v>
      </c>
      <c r="P233">
        <v>140</v>
      </c>
      <c r="Q233" t="s">
        <v>901</v>
      </c>
      <c r="R233" t="s">
        <v>904</v>
      </c>
    </row>
    <row r="234" spans="1:18" x14ac:dyDescent="0.2">
      <c r="A234" t="s">
        <v>722</v>
      </c>
      <c r="B234" t="s">
        <v>723</v>
      </c>
      <c r="C234">
        <v>2009</v>
      </c>
      <c r="D234" t="s">
        <v>724</v>
      </c>
      <c r="E234">
        <v>18</v>
      </c>
      <c r="F234" t="s">
        <v>725</v>
      </c>
      <c r="G234" t="s">
        <v>726</v>
      </c>
      <c r="H234" t="s">
        <v>727</v>
      </c>
      <c r="I234">
        <v>9259864</v>
      </c>
      <c r="K234" t="s">
        <v>17</v>
      </c>
      <c r="L234" t="s">
        <v>18</v>
      </c>
      <c r="N234" t="s">
        <v>897</v>
      </c>
      <c r="O234">
        <v>0.66</v>
      </c>
      <c r="P234">
        <v>51</v>
      </c>
      <c r="Q234" t="s">
        <v>901</v>
      </c>
      <c r="R234" t="s">
        <v>904</v>
      </c>
    </row>
    <row r="235" spans="1:18" x14ac:dyDescent="0.2">
      <c r="A235" t="s">
        <v>728</v>
      </c>
      <c r="B235" t="s">
        <v>729</v>
      </c>
      <c r="C235">
        <v>2009</v>
      </c>
      <c r="D235" t="s">
        <v>459</v>
      </c>
      <c r="E235">
        <v>20</v>
      </c>
      <c r="F235" t="s">
        <v>730</v>
      </c>
      <c r="G235" t="s">
        <v>731</v>
      </c>
      <c r="H235" t="s">
        <v>732</v>
      </c>
      <c r="I235">
        <v>9603115</v>
      </c>
      <c r="K235" t="s">
        <v>17</v>
      </c>
      <c r="L235" t="s">
        <v>18</v>
      </c>
      <c r="N235" t="s">
        <v>897</v>
      </c>
      <c r="O235">
        <v>1.17</v>
      </c>
      <c r="P235">
        <v>100</v>
      </c>
      <c r="Q235" t="s">
        <v>901</v>
      </c>
      <c r="R235" t="s">
        <v>904</v>
      </c>
    </row>
    <row r="236" spans="1:18" x14ac:dyDescent="0.2">
      <c r="A236" t="s">
        <v>733</v>
      </c>
      <c r="B236" t="s">
        <v>734</v>
      </c>
      <c r="C236">
        <v>2008</v>
      </c>
      <c r="D236" t="s">
        <v>735</v>
      </c>
      <c r="E236">
        <v>31</v>
      </c>
      <c r="F236" t="s">
        <v>736</v>
      </c>
      <c r="G236" t="s">
        <v>737</v>
      </c>
      <c r="H236" t="s">
        <v>738</v>
      </c>
      <c r="I236">
        <v>13510754</v>
      </c>
      <c r="K236" t="s">
        <v>17</v>
      </c>
      <c r="L236" t="s">
        <v>18</v>
      </c>
      <c r="N236" t="s">
        <v>897</v>
      </c>
      <c r="O236">
        <v>1.38</v>
      </c>
      <c r="P236">
        <v>88</v>
      </c>
      <c r="Q236" t="s">
        <v>901</v>
      </c>
      <c r="R236" t="s">
        <v>904</v>
      </c>
    </row>
    <row r="237" spans="1:18" x14ac:dyDescent="0.2">
      <c r="A237" t="s">
        <v>739</v>
      </c>
      <c r="B237" t="s">
        <v>740</v>
      </c>
      <c r="C237">
        <v>2008</v>
      </c>
      <c r="D237" t="s">
        <v>741</v>
      </c>
      <c r="E237">
        <v>41</v>
      </c>
      <c r="F237" t="s">
        <v>742</v>
      </c>
      <c r="G237" t="s">
        <v>743</v>
      </c>
      <c r="H237" t="s">
        <v>744</v>
      </c>
      <c r="I237">
        <v>8866236</v>
      </c>
      <c r="K237" t="s">
        <v>17</v>
      </c>
      <c r="L237" t="s">
        <v>18</v>
      </c>
      <c r="N237" t="s">
        <v>897</v>
      </c>
      <c r="O237">
        <v>2.7</v>
      </c>
      <c r="P237">
        <v>148</v>
      </c>
      <c r="Q237" t="s">
        <v>901</v>
      </c>
      <c r="R237" t="s">
        <v>904</v>
      </c>
    </row>
    <row r="238" spans="1:18" x14ac:dyDescent="0.2">
      <c r="A238" t="s">
        <v>745</v>
      </c>
      <c r="B238" t="s">
        <v>746</v>
      </c>
      <c r="C238">
        <v>2008</v>
      </c>
      <c r="D238" t="s">
        <v>747</v>
      </c>
      <c r="E238">
        <v>20</v>
      </c>
      <c r="F238" t="s">
        <v>748</v>
      </c>
      <c r="G238" t="s">
        <v>749</v>
      </c>
      <c r="H238" t="s">
        <v>750</v>
      </c>
      <c r="I238">
        <v>2664674</v>
      </c>
      <c r="K238" t="s">
        <v>17</v>
      </c>
      <c r="L238" t="s">
        <v>18</v>
      </c>
      <c r="N238" t="s">
        <v>898</v>
      </c>
      <c r="O238">
        <v>0.67</v>
      </c>
      <c r="P238">
        <v>69</v>
      </c>
      <c r="Q238" t="s">
        <v>901</v>
      </c>
      <c r="R238" t="s">
        <v>904</v>
      </c>
    </row>
    <row r="239" spans="1:18" x14ac:dyDescent="0.2">
      <c r="A239" t="s">
        <v>751</v>
      </c>
      <c r="B239" t="s">
        <v>752</v>
      </c>
      <c r="C239">
        <v>2008</v>
      </c>
      <c r="D239" t="s">
        <v>599</v>
      </c>
      <c r="E239">
        <v>46</v>
      </c>
      <c r="F239" t="s">
        <v>753</v>
      </c>
      <c r="G239" t="s">
        <v>754</v>
      </c>
      <c r="H239" t="s">
        <v>755</v>
      </c>
      <c r="I239">
        <v>14368730</v>
      </c>
      <c r="K239" t="s">
        <v>17</v>
      </c>
      <c r="L239" t="s">
        <v>18</v>
      </c>
      <c r="N239" t="s">
        <v>897</v>
      </c>
      <c r="O239">
        <v>0.81</v>
      </c>
      <c r="P239">
        <v>67</v>
      </c>
      <c r="Q239" t="s">
        <v>901</v>
      </c>
      <c r="R239" t="s">
        <v>904</v>
      </c>
    </row>
    <row r="240" spans="1:18" x14ac:dyDescent="0.2">
      <c r="A240" t="s">
        <v>756</v>
      </c>
      <c r="B240" t="s">
        <v>757</v>
      </c>
      <c r="C240">
        <v>2008</v>
      </c>
      <c r="D240" t="s">
        <v>758</v>
      </c>
      <c r="E240">
        <v>3</v>
      </c>
      <c r="G240" t="s">
        <v>759</v>
      </c>
      <c r="H240" t="s">
        <v>760</v>
      </c>
      <c r="I240">
        <v>3665232</v>
      </c>
      <c r="K240" t="s">
        <v>48</v>
      </c>
      <c r="L240" t="s">
        <v>18</v>
      </c>
      <c r="N240" t="s">
        <v>899</v>
      </c>
      <c r="O240">
        <v>0.17</v>
      </c>
      <c r="P240">
        <v>9</v>
      </c>
      <c r="Q240" t="s">
        <v>901</v>
      </c>
      <c r="R240" t="s">
        <v>904</v>
      </c>
    </row>
    <row r="241" spans="1:18" x14ac:dyDescent="0.2">
      <c r="A241" t="s">
        <v>761</v>
      </c>
      <c r="B241" t="s">
        <v>762</v>
      </c>
      <c r="C241">
        <v>2007</v>
      </c>
      <c r="D241" t="s">
        <v>763</v>
      </c>
      <c r="E241">
        <v>1</v>
      </c>
      <c r="G241" t="s">
        <v>764</v>
      </c>
      <c r="H241" t="s">
        <v>765</v>
      </c>
      <c r="I241">
        <v>5677572</v>
      </c>
      <c r="K241" t="s">
        <v>17</v>
      </c>
      <c r="L241" t="s">
        <v>61</v>
      </c>
      <c r="N241" t="s">
        <v>908</v>
      </c>
      <c r="O241">
        <v>0.18</v>
      </c>
      <c r="P241">
        <v>46</v>
      </c>
      <c r="Q241" t="s">
        <v>901</v>
      </c>
      <c r="R241" t="s">
        <v>904</v>
      </c>
    </row>
    <row r="242" spans="1:18" x14ac:dyDescent="0.2">
      <c r="A242" t="s">
        <v>766</v>
      </c>
      <c r="B242" t="s">
        <v>767</v>
      </c>
      <c r="C242">
        <v>2007</v>
      </c>
      <c r="D242" t="s">
        <v>632</v>
      </c>
      <c r="E242">
        <v>1</v>
      </c>
      <c r="F242" t="s">
        <v>768</v>
      </c>
      <c r="G242">
        <v>2</v>
      </c>
      <c r="H242" t="s">
        <v>769</v>
      </c>
      <c r="J242">
        <v>10553177</v>
      </c>
      <c r="L242" t="s">
        <v>18</v>
      </c>
      <c r="N242" t="s">
        <v>898</v>
      </c>
      <c r="O242">
        <v>0.41</v>
      </c>
      <c r="P242">
        <v>19</v>
      </c>
      <c r="Q242" t="s">
        <v>901</v>
      </c>
      <c r="R242" t="s">
        <v>904</v>
      </c>
    </row>
    <row r="243" spans="1:18" x14ac:dyDescent="0.2">
      <c r="A243" t="s">
        <v>770</v>
      </c>
      <c r="B243" t="s">
        <v>771</v>
      </c>
      <c r="C243">
        <v>2007</v>
      </c>
      <c r="D243" t="s">
        <v>772</v>
      </c>
      <c r="E243">
        <v>35</v>
      </c>
      <c r="F243" t="s">
        <v>773</v>
      </c>
      <c r="G243" t="s">
        <v>774</v>
      </c>
      <c r="H243" t="s">
        <v>775</v>
      </c>
      <c r="I243">
        <v>16124669</v>
      </c>
      <c r="K243" t="s">
        <v>17</v>
      </c>
      <c r="L243" t="s">
        <v>18</v>
      </c>
      <c r="N243" t="s">
        <v>897</v>
      </c>
      <c r="O243">
        <v>0.9</v>
      </c>
      <c r="P243">
        <v>43</v>
      </c>
      <c r="Q243" t="s">
        <v>901</v>
      </c>
      <c r="R243" t="s">
        <v>904</v>
      </c>
    </row>
    <row r="244" spans="1:18" x14ac:dyDescent="0.2">
      <c r="A244" t="s">
        <v>776</v>
      </c>
      <c r="B244" t="s">
        <v>777</v>
      </c>
      <c r="C244">
        <v>2006</v>
      </c>
      <c r="D244" t="s">
        <v>632</v>
      </c>
      <c r="E244">
        <v>13</v>
      </c>
      <c r="F244" t="s">
        <v>778</v>
      </c>
      <c r="G244">
        <v>2</v>
      </c>
      <c r="H244" t="s">
        <v>779</v>
      </c>
      <c r="J244">
        <v>10553177</v>
      </c>
      <c r="L244" t="s">
        <v>18</v>
      </c>
      <c r="N244" t="s">
        <v>898</v>
      </c>
      <c r="O244">
        <v>0.41</v>
      </c>
      <c r="P244">
        <v>19</v>
      </c>
      <c r="Q244" t="s">
        <v>901</v>
      </c>
      <c r="R244" t="s">
        <v>904</v>
      </c>
    </row>
    <row r="245" spans="1:18" x14ac:dyDescent="0.2">
      <c r="A245" t="s">
        <v>780</v>
      </c>
      <c r="B245" t="s">
        <v>781</v>
      </c>
      <c r="C245">
        <v>2006</v>
      </c>
      <c r="D245" t="s">
        <v>782</v>
      </c>
      <c r="G245" t="s">
        <v>783</v>
      </c>
      <c r="H245" t="s">
        <v>784</v>
      </c>
      <c r="I245">
        <v>7784031</v>
      </c>
      <c r="K245" t="s">
        <v>17</v>
      </c>
      <c r="L245" t="s">
        <v>18</v>
      </c>
      <c r="N245" t="s">
        <v>900</v>
      </c>
      <c r="O245">
        <v>0</v>
      </c>
      <c r="P245">
        <v>19</v>
      </c>
      <c r="Q245" t="s">
        <v>901</v>
      </c>
      <c r="R245" t="s">
        <v>904</v>
      </c>
    </row>
    <row r="246" spans="1:18" x14ac:dyDescent="0.2">
      <c r="A246" t="s">
        <v>785</v>
      </c>
      <c r="B246" t="s">
        <v>786</v>
      </c>
      <c r="C246">
        <v>2006</v>
      </c>
      <c r="D246" t="s">
        <v>787</v>
      </c>
      <c r="E246">
        <v>45</v>
      </c>
      <c r="F246" t="s">
        <v>788</v>
      </c>
      <c r="G246" t="s">
        <v>789</v>
      </c>
      <c r="H246" t="s">
        <v>790</v>
      </c>
      <c r="I246">
        <v>8856087</v>
      </c>
      <c r="K246" t="s">
        <v>17</v>
      </c>
      <c r="L246" t="s">
        <v>18</v>
      </c>
      <c r="N246" t="s">
        <v>897</v>
      </c>
      <c r="O246">
        <v>1.45</v>
      </c>
      <c r="P246">
        <v>125</v>
      </c>
      <c r="Q246" t="s">
        <v>901</v>
      </c>
      <c r="R246" t="s">
        <v>904</v>
      </c>
    </row>
    <row r="247" spans="1:18" x14ac:dyDescent="0.2">
      <c r="A247" t="s">
        <v>791</v>
      </c>
      <c r="B247" t="s">
        <v>792</v>
      </c>
      <c r="C247">
        <v>2006</v>
      </c>
      <c r="D247" t="s">
        <v>112</v>
      </c>
      <c r="E247">
        <v>35</v>
      </c>
      <c r="F247" t="s">
        <v>793</v>
      </c>
      <c r="G247" t="s">
        <v>794</v>
      </c>
      <c r="H247" t="s">
        <v>795</v>
      </c>
      <c r="I247">
        <v>1682563</v>
      </c>
      <c r="K247" t="s">
        <v>17</v>
      </c>
      <c r="L247" t="s">
        <v>18</v>
      </c>
      <c r="N247" t="s">
        <v>897</v>
      </c>
      <c r="O247">
        <v>1.61</v>
      </c>
      <c r="P247">
        <v>120</v>
      </c>
      <c r="Q247" t="s">
        <v>901</v>
      </c>
      <c r="R247" t="s">
        <v>904</v>
      </c>
    </row>
    <row r="248" spans="1:18" x14ac:dyDescent="0.2">
      <c r="A248" t="s">
        <v>796</v>
      </c>
      <c r="B248" t="s">
        <v>797</v>
      </c>
      <c r="C248">
        <v>2005</v>
      </c>
      <c r="D248" t="s">
        <v>566</v>
      </c>
      <c r="E248">
        <v>61</v>
      </c>
      <c r="F248" t="s">
        <v>798</v>
      </c>
      <c r="G248" t="s">
        <v>799</v>
      </c>
      <c r="H248" t="s">
        <v>800</v>
      </c>
      <c r="I248">
        <v>221694</v>
      </c>
      <c r="K248" t="s">
        <v>17</v>
      </c>
      <c r="L248" t="s">
        <v>18</v>
      </c>
      <c r="N248" t="s">
        <v>897</v>
      </c>
      <c r="O248">
        <v>1.74</v>
      </c>
      <c r="P248">
        <v>169</v>
      </c>
      <c r="Q248" t="s">
        <v>901</v>
      </c>
      <c r="R248" t="s">
        <v>904</v>
      </c>
    </row>
    <row r="249" spans="1:18" x14ac:dyDescent="0.2">
      <c r="A249" t="s">
        <v>801</v>
      </c>
      <c r="B249" t="s">
        <v>802</v>
      </c>
      <c r="C249">
        <v>2005</v>
      </c>
      <c r="D249" t="s">
        <v>787</v>
      </c>
      <c r="E249">
        <v>99</v>
      </c>
      <c r="F249" t="s">
        <v>803</v>
      </c>
      <c r="G249" t="s">
        <v>804</v>
      </c>
      <c r="H249" t="s">
        <v>805</v>
      </c>
      <c r="I249">
        <v>8856087</v>
      </c>
      <c r="K249" t="s">
        <v>17</v>
      </c>
      <c r="L249" t="s">
        <v>18</v>
      </c>
      <c r="N249" t="s">
        <v>897</v>
      </c>
      <c r="O249">
        <v>1.45</v>
      </c>
      <c r="P249">
        <v>125</v>
      </c>
      <c r="Q249" t="s">
        <v>901</v>
      </c>
      <c r="R249" t="s">
        <v>904</v>
      </c>
    </row>
    <row r="250" spans="1:18" x14ac:dyDescent="0.2">
      <c r="A250" t="s">
        <v>806</v>
      </c>
      <c r="B250" t="s">
        <v>807</v>
      </c>
      <c r="C250">
        <v>2005</v>
      </c>
      <c r="D250" t="s">
        <v>713</v>
      </c>
      <c r="E250">
        <v>38</v>
      </c>
      <c r="F250" t="s">
        <v>808</v>
      </c>
      <c r="G250" t="s">
        <v>809</v>
      </c>
      <c r="H250" t="s">
        <v>810</v>
      </c>
      <c r="I250">
        <v>3781127</v>
      </c>
      <c r="K250" t="s">
        <v>17</v>
      </c>
      <c r="L250" t="s">
        <v>18</v>
      </c>
      <c r="N250" t="s">
        <v>897</v>
      </c>
      <c r="O250">
        <v>1.62</v>
      </c>
      <c r="P250">
        <v>140</v>
      </c>
      <c r="Q250" t="s">
        <v>901</v>
      </c>
      <c r="R250" t="s">
        <v>904</v>
      </c>
    </row>
    <row r="251" spans="1:18" x14ac:dyDescent="0.2">
      <c r="A251" t="s">
        <v>811</v>
      </c>
      <c r="B251" t="s">
        <v>812</v>
      </c>
      <c r="C251">
        <v>2004</v>
      </c>
      <c r="D251" t="s">
        <v>813</v>
      </c>
      <c r="E251">
        <v>1</v>
      </c>
      <c r="G251" t="s">
        <v>814</v>
      </c>
      <c r="H251" t="s">
        <v>815</v>
      </c>
      <c r="I251" t="s">
        <v>816</v>
      </c>
      <c r="K251" t="s">
        <v>17</v>
      </c>
      <c r="L251" t="s">
        <v>18</v>
      </c>
      <c r="N251" t="s">
        <v>898</v>
      </c>
      <c r="O251">
        <v>0.4</v>
      </c>
      <c r="P251">
        <v>29</v>
      </c>
      <c r="Q251" t="s">
        <v>901</v>
      </c>
      <c r="R251" t="s">
        <v>904</v>
      </c>
    </row>
    <row r="252" spans="1:18" x14ac:dyDescent="0.2">
      <c r="A252" t="s">
        <v>817</v>
      </c>
      <c r="B252" t="s">
        <v>818</v>
      </c>
      <c r="C252">
        <v>2004</v>
      </c>
      <c r="D252" t="s">
        <v>813</v>
      </c>
      <c r="E252">
        <v>4</v>
      </c>
      <c r="G252" t="s">
        <v>819</v>
      </c>
      <c r="H252" t="s">
        <v>820</v>
      </c>
      <c r="I252" t="s">
        <v>816</v>
      </c>
      <c r="K252" t="s">
        <v>17</v>
      </c>
      <c r="L252" t="s">
        <v>18</v>
      </c>
      <c r="N252" t="s">
        <v>898</v>
      </c>
      <c r="O252">
        <v>0.4</v>
      </c>
      <c r="P252">
        <v>29</v>
      </c>
      <c r="Q252" t="s">
        <v>901</v>
      </c>
      <c r="R252" t="s">
        <v>904</v>
      </c>
    </row>
    <row r="253" spans="1:18" x14ac:dyDescent="0.2">
      <c r="A253" t="s">
        <v>821</v>
      </c>
      <c r="B253" t="s">
        <v>822</v>
      </c>
      <c r="C253">
        <v>2004</v>
      </c>
      <c r="D253" t="s">
        <v>763</v>
      </c>
      <c r="E253">
        <v>5</v>
      </c>
      <c r="G253" t="s">
        <v>823</v>
      </c>
      <c r="H253" t="s">
        <v>824</v>
      </c>
      <c r="I253">
        <v>5677572</v>
      </c>
      <c r="J253">
        <v>9789066058965</v>
      </c>
      <c r="K253" t="s">
        <v>17</v>
      </c>
      <c r="L253" t="s">
        <v>61</v>
      </c>
      <c r="N253" t="s">
        <v>908</v>
      </c>
      <c r="O253">
        <v>0.18</v>
      </c>
      <c r="P253">
        <v>46</v>
      </c>
      <c r="Q253" t="s">
        <v>901</v>
      </c>
      <c r="R253" t="s">
        <v>904</v>
      </c>
    </row>
    <row r="254" spans="1:18" x14ac:dyDescent="0.2">
      <c r="A254" t="s">
        <v>825</v>
      </c>
      <c r="B254" t="s">
        <v>826</v>
      </c>
      <c r="C254">
        <v>2004</v>
      </c>
      <c r="D254" t="s">
        <v>827</v>
      </c>
      <c r="E254">
        <v>1</v>
      </c>
      <c r="G254" t="s">
        <v>828</v>
      </c>
      <c r="H254" t="s">
        <v>829</v>
      </c>
      <c r="I254">
        <v>1200534</v>
      </c>
      <c r="K254" t="s">
        <v>48</v>
      </c>
      <c r="L254" t="s">
        <v>147</v>
      </c>
      <c r="N254" t="s">
        <v>898</v>
      </c>
      <c r="O254">
        <v>0.44</v>
      </c>
      <c r="P254">
        <v>16</v>
      </c>
      <c r="Q254" t="s">
        <v>906</v>
      </c>
      <c r="R254" t="s">
        <v>905</v>
      </c>
    </row>
    <row r="255" spans="1:18" x14ac:dyDescent="0.2">
      <c r="A255" t="s">
        <v>830</v>
      </c>
      <c r="B255" t="s">
        <v>831</v>
      </c>
      <c r="C255">
        <v>2003</v>
      </c>
      <c r="D255" t="s">
        <v>832</v>
      </c>
      <c r="E255">
        <v>18</v>
      </c>
      <c r="F255" t="s">
        <v>833</v>
      </c>
      <c r="G255">
        <v>2</v>
      </c>
      <c r="H255" t="s">
        <v>834</v>
      </c>
      <c r="I255" t="s">
        <v>835</v>
      </c>
      <c r="J255">
        <v>130001</v>
      </c>
      <c r="L255" t="s">
        <v>18</v>
      </c>
      <c r="N255" t="s">
        <v>897</v>
      </c>
      <c r="O255">
        <v>0.57999999999999996</v>
      </c>
      <c r="P255">
        <v>56</v>
      </c>
      <c r="Q255" t="s">
        <v>901</v>
      </c>
      <c r="R255" t="s">
        <v>904</v>
      </c>
    </row>
    <row r="256" spans="1:18" x14ac:dyDescent="0.2">
      <c r="A256" t="s">
        <v>836</v>
      </c>
      <c r="B256" t="s">
        <v>837</v>
      </c>
      <c r="C256">
        <v>2003</v>
      </c>
      <c r="D256" t="s">
        <v>838</v>
      </c>
      <c r="E256">
        <v>51</v>
      </c>
      <c r="F256" t="s">
        <v>839</v>
      </c>
      <c r="G256" t="s">
        <v>840</v>
      </c>
      <c r="H256" t="s">
        <v>841</v>
      </c>
      <c r="I256">
        <v>3418162</v>
      </c>
      <c r="K256" t="s">
        <v>17</v>
      </c>
      <c r="L256" t="s">
        <v>18</v>
      </c>
      <c r="N256" t="s">
        <v>897</v>
      </c>
      <c r="O256">
        <v>1.18</v>
      </c>
      <c r="P256">
        <v>94</v>
      </c>
      <c r="Q256" t="s">
        <v>901</v>
      </c>
      <c r="R256" t="s">
        <v>904</v>
      </c>
    </row>
    <row r="257" spans="1:18" x14ac:dyDescent="0.2">
      <c r="A257" t="s">
        <v>842</v>
      </c>
      <c r="B257" t="s">
        <v>843</v>
      </c>
      <c r="C257">
        <v>2002</v>
      </c>
      <c r="D257" t="s">
        <v>763</v>
      </c>
      <c r="E257">
        <v>9</v>
      </c>
      <c r="G257" t="s">
        <v>844</v>
      </c>
      <c r="H257" t="s">
        <v>845</v>
      </c>
      <c r="I257">
        <v>5677572</v>
      </c>
      <c r="J257">
        <v>9789066058859</v>
      </c>
      <c r="K257" t="s">
        <v>17</v>
      </c>
      <c r="L257" t="s">
        <v>61</v>
      </c>
      <c r="N257" t="s">
        <v>908</v>
      </c>
      <c r="O257">
        <v>0.18</v>
      </c>
      <c r="P257">
        <v>46</v>
      </c>
      <c r="Q257" t="s">
        <v>901</v>
      </c>
      <c r="R257" t="s">
        <v>904</v>
      </c>
    </row>
    <row r="258" spans="1:18" x14ac:dyDescent="0.2">
      <c r="A258" t="s">
        <v>846</v>
      </c>
      <c r="B258" t="s">
        <v>847</v>
      </c>
      <c r="C258">
        <v>2002</v>
      </c>
      <c r="D258" t="s">
        <v>763</v>
      </c>
      <c r="G258" t="s">
        <v>848</v>
      </c>
      <c r="H258" t="s">
        <v>849</v>
      </c>
      <c r="I258">
        <v>5677572</v>
      </c>
      <c r="J258">
        <v>9789066058859</v>
      </c>
      <c r="K258" t="s">
        <v>17</v>
      </c>
      <c r="L258" t="s">
        <v>61</v>
      </c>
      <c r="N258" t="s">
        <v>908</v>
      </c>
      <c r="O258">
        <v>0.18</v>
      </c>
      <c r="P258">
        <v>46</v>
      </c>
      <c r="Q258" t="s">
        <v>901</v>
      </c>
      <c r="R258" t="s">
        <v>904</v>
      </c>
    </row>
    <row r="259" spans="1:18" x14ac:dyDescent="0.2">
      <c r="A259" t="s">
        <v>850</v>
      </c>
      <c r="B259" t="s">
        <v>851</v>
      </c>
      <c r="C259">
        <v>2002</v>
      </c>
      <c r="D259" t="s">
        <v>735</v>
      </c>
      <c r="E259">
        <v>87</v>
      </c>
      <c r="F259" t="s">
        <v>852</v>
      </c>
      <c r="G259" t="s">
        <v>853</v>
      </c>
      <c r="H259" t="s">
        <v>854</v>
      </c>
      <c r="I259">
        <v>13510754</v>
      </c>
      <c r="K259" t="s">
        <v>17</v>
      </c>
      <c r="L259" t="s">
        <v>18</v>
      </c>
      <c r="N259" t="s">
        <v>897</v>
      </c>
      <c r="O259">
        <v>1.38</v>
      </c>
      <c r="P259">
        <v>88</v>
      </c>
      <c r="Q259" t="s">
        <v>901</v>
      </c>
      <c r="R259" t="s">
        <v>904</v>
      </c>
    </row>
    <row r="260" spans="1:18" x14ac:dyDescent="0.2">
      <c r="A260" t="s">
        <v>855</v>
      </c>
      <c r="B260" t="s">
        <v>856</v>
      </c>
      <c r="C260">
        <v>2001</v>
      </c>
      <c r="D260" t="s">
        <v>857</v>
      </c>
      <c r="G260" t="s">
        <v>858</v>
      </c>
      <c r="H260" t="s">
        <v>859</v>
      </c>
      <c r="I260">
        <v>14053195</v>
      </c>
      <c r="K260" t="s">
        <v>860</v>
      </c>
      <c r="L260" t="s">
        <v>18</v>
      </c>
      <c r="N260" t="s">
        <v>899</v>
      </c>
      <c r="O260">
        <v>0.22</v>
      </c>
      <c r="P260">
        <v>18</v>
      </c>
      <c r="Q260" t="s">
        <v>901</v>
      </c>
      <c r="R260" t="s">
        <v>905</v>
      </c>
    </row>
    <row r="261" spans="1:18" x14ac:dyDescent="0.2">
      <c r="A261" t="s">
        <v>861</v>
      </c>
      <c r="B261" t="s">
        <v>862</v>
      </c>
      <c r="C261">
        <v>2001</v>
      </c>
      <c r="D261" t="s">
        <v>112</v>
      </c>
      <c r="E261">
        <v>66</v>
      </c>
      <c r="F261" t="s">
        <v>863</v>
      </c>
      <c r="G261" t="s">
        <v>864</v>
      </c>
      <c r="H261" t="s">
        <v>865</v>
      </c>
      <c r="I261">
        <v>1682563</v>
      </c>
      <c r="K261" t="s">
        <v>17</v>
      </c>
      <c r="L261" t="s">
        <v>18</v>
      </c>
      <c r="N261" t="s">
        <v>897</v>
      </c>
      <c r="O261">
        <v>1.61</v>
      </c>
      <c r="P261">
        <v>120</v>
      </c>
      <c r="Q261" t="s">
        <v>901</v>
      </c>
      <c r="R261" t="s">
        <v>904</v>
      </c>
    </row>
    <row r="262" spans="1:18" x14ac:dyDescent="0.2">
      <c r="A262" t="s">
        <v>866</v>
      </c>
      <c r="B262" t="s">
        <v>867</v>
      </c>
      <c r="C262">
        <v>1999</v>
      </c>
      <c r="D262" t="s">
        <v>763</v>
      </c>
      <c r="E262">
        <v>6</v>
      </c>
      <c r="G262" t="s">
        <v>868</v>
      </c>
      <c r="H262" t="s">
        <v>869</v>
      </c>
      <c r="I262">
        <v>5677572</v>
      </c>
      <c r="K262" t="s">
        <v>17</v>
      </c>
      <c r="L262" t="s">
        <v>18</v>
      </c>
      <c r="N262" t="s">
        <v>900</v>
      </c>
      <c r="O262">
        <v>0.18</v>
      </c>
      <c r="P262">
        <v>46</v>
      </c>
      <c r="Q262" t="s">
        <v>901</v>
      </c>
      <c r="R262" t="s">
        <v>905</v>
      </c>
    </row>
    <row r="263" spans="1:18" x14ac:dyDescent="0.2">
      <c r="A263" t="s">
        <v>870</v>
      </c>
      <c r="B263" t="s">
        <v>871</v>
      </c>
      <c r="C263">
        <v>1999</v>
      </c>
      <c r="D263" t="s">
        <v>763</v>
      </c>
      <c r="E263">
        <v>11</v>
      </c>
      <c r="G263" t="s">
        <v>872</v>
      </c>
      <c r="H263" t="s">
        <v>873</v>
      </c>
      <c r="I263">
        <v>5677572</v>
      </c>
      <c r="K263" t="s">
        <v>17</v>
      </c>
      <c r="L263" t="s">
        <v>18</v>
      </c>
      <c r="N263" t="s">
        <v>900</v>
      </c>
      <c r="O263">
        <v>0.18</v>
      </c>
      <c r="P263">
        <v>46</v>
      </c>
      <c r="Q263" t="s">
        <v>901</v>
      </c>
      <c r="R263" t="s">
        <v>904</v>
      </c>
    </row>
    <row r="264" spans="1:18" x14ac:dyDescent="0.2">
      <c r="A264" t="s">
        <v>874</v>
      </c>
      <c r="B264" t="s">
        <v>875</v>
      </c>
      <c r="C264">
        <v>1999</v>
      </c>
      <c r="D264" t="s">
        <v>763</v>
      </c>
      <c r="E264">
        <v>3</v>
      </c>
      <c r="G264" t="s">
        <v>876</v>
      </c>
      <c r="H264" t="s">
        <v>877</v>
      </c>
      <c r="I264">
        <v>5677572</v>
      </c>
      <c r="K264" t="s">
        <v>17</v>
      </c>
      <c r="L264" t="s">
        <v>18</v>
      </c>
      <c r="N264" t="s">
        <v>900</v>
      </c>
      <c r="O264">
        <v>0.18</v>
      </c>
      <c r="P264">
        <v>46</v>
      </c>
      <c r="Q264" t="s">
        <v>901</v>
      </c>
      <c r="R264" t="s">
        <v>905</v>
      </c>
    </row>
    <row r="265" spans="1:18" x14ac:dyDescent="0.2">
      <c r="A265" t="s">
        <v>878</v>
      </c>
      <c r="B265" t="s">
        <v>879</v>
      </c>
      <c r="C265">
        <v>1999</v>
      </c>
      <c r="D265" t="s">
        <v>763</v>
      </c>
      <c r="E265">
        <v>4</v>
      </c>
      <c r="G265" t="s">
        <v>880</v>
      </c>
      <c r="H265" t="s">
        <v>881</v>
      </c>
      <c r="I265">
        <v>5677572</v>
      </c>
      <c r="K265" t="s">
        <v>17</v>
      </c>
      <c r="L265" t="s">
        <v>18</v>
      </c>
      <c r="N265" t="s">
        <v>900</v>
      </c>
      <c r="O265">
        <v>0.18</v>
      </c>
      <c r="P265">
        <v>46</v>
      </c>
      <c r="Q265" t="s">
        <v>901</v>
      </c>
      <c r="R265" t="s">
        <v>905</v>
      </c>
    </row>
    <row r="266" spans="1:18" x14ac:dyDescent="0.2">
      <c r="A266" t="s">
        <v>882</v>
      </c>
      <c r="B266" t="s">
        <v>883</v>
      </c>
      <c r="C266">
        <v>1994</v>
      </c>
      <c r="D266" t="s">
        <v>832</v>
      </c>
      <c r="E266">
        <v>22</v>
      </c>
      <c r="F266" t="s">
        <v>884</v>
      </c>
      <c r="G266" t="s">
        <v>885</v>
      </c>
      <c r="H266" t="s">
        <v>886</v>
      </c>
      <c r="I266">
        <v>130001</v>
      </c>
      <c r="K266" t="s">
        <v>17</v>
      </c>
      <c r="L266" t="s">
        <v>18</v>
      </c>
      <c r="N266" t="s">
        <v>897</v>
      </c>
      <c r="O266">
        <v>0.57999999999999996</v>
      </c>
      <c r="P266">
        <v>56</v>
      </c>
      <c r="Q266" t="s">
        <v>901</v>
      </c>
      <c r="R266" t="s">
        <v>905</v>
      </c>
    </row>
  </sheetData>
  <autoFilter ref="A1:R26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workbookViewId="0">
      <selection activeCell="A4" sqref="A4"/>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25</v>
      </c>
      <c r="D2" s="2">
        <v>1</v>
      </c>
      <c r="E2" s="2">
        <f t="shared" ref="E2:E42" si="0">C2+D2</f>
        <v>26</v>
      </c>
    </row>
    <row r="3" spans="1:5" x14ac:dyDescent="0.2">
      <c r="A3" s="2">
        <v>1</v>
      </c>
      <c r="B3" s="2" t="s">
        <v>955</v>
      </c>
      <c r="C3" s="2">
        <v>24</v>
      </c>
      <c r="D3" s="2">
        <v>2</v>
      </c>
      <c r="E3" s="2">
        <f t="shared" si="0"/>
        <v>26</v>
      </c>
    </row>
    <row r="4" spans="1:5" x14ac:dyDescent="0.2">
      <c r="A4" s="2">
        <v>4</v>
      </c>
      <c r="B4" s="2" t="s">
        <v>1028</v>
      </c>
      <c r="C4" s="2">
        <v>16</v>
      </c>
      <c r="D4" s="2">
        <v>1</v>
      </c>
      <c r="E4" s="2">
        <f t="shared" si="0"/>
        <v>17</v>
      </c>
    </row>
    <row r="5" spans="1:5" x14ac:dyDescent="0.2">
      <c r="A5" s="2">
        <v>3</v>
      </c>
      <c r="B5" s="2" t="s">
        <v>962</v>
      </c>
      <c r="C5" s="2">
        <v>14</v>
      </c>
      <c r="D5" s="2">
        <v>3</v>
      </c>
      <c r="E5" s="2">
        <f t="shared" si="0"/>
        <v>17</v>
      </c>
    </row>
    <row r="6" spans="1:5" x14ac:dyDescent="0.2">
      <c r="A6" s="2">
        <v>5</v>
      </c>
      <c r="B6" s="2" t="s">
        <v>958</v>
      </c>
      <c r="C6" s="2">
        <v>11</v>
      </c>
      <c r="D6" s="2">
        <v>9</v>
      </c>
      <c r="E6" s="2">
        <f t="shared" si="0"/>
        <v>20</v>
      </c>
    </row>
    <row r="7" spans="1:5" x14ac:dyDescent="0.2">
      <c r="A7" s="2">
        <v>6</v>
      </c>
      <c r="B7" s="2" t="s">
        <v>1228</v>
      </c>
      <c r="C7" s="2">
        <v>11</v>
      </c>
      <c r="D7" s="2"/>
      <c r="E7" s="2">
        <f t="shared" si="0"/>
        <v>11</v>
      </c>
    </row>
    <row r="8" spans="1:5" x14ac:dyDescent="0.2">
      <c r="A8" s="2">
        <v>8</v>
      </c>
      <c r="B8" s="2" t="s">
        <v>983</v>
      </c>
      <c r="C8" s="2">
        <v>9</v>
      </c>
      <c r="D8" s="2"/>
      <c r="E8" s="2">
        <f t="shared" si="0"/>
        <v>9</v>
      </c>
    </row>
    <row r="9" spans="1:5" x14ac:dyDescent="0.2">
      <c r="A9" s="2">
        <v>7</v>
      </c>
      <c r="B9" s="2" t="s">
        <v>957</v>
      </c>
      <c r="C9" s="2">
        <v>8</v>
      </c>
      <c r="D9" s="2"/>
      <c r="E9" s="2">
        <f t="shared" si="0"/>
        <v>8</v>
      </c>
    </row>
    <row r="10" spans="1:5" x14ac:dyDescent="0.2">
      <c r="A10" s="2">
        <v>10</v>
      </c>
      <c r="B10" s="2" t="s">
        <v>960</v>
      </c>
      <c r="C10" s="2">
        <v>7</v>
      </c>
      <c r="D10" s="2"/>
      <c r="E10" s="2">
        <f t="shared" si="0"/>
        <v>7</v>
      </c>
    </row>
    <row r="11" spans="1:5" x14ac:dyDescent="0.2">
      <c r="A11" s="2">
        <v>13</v>
      </c>
      <c r="B11" s="6" t="s">
        <v>1098</v>
      </c>
      <c r="C11" s="6">
        <v>7</v>
      </c>
      <c r="D11" s="2"/>
      <c r="E11" s="2">
        <f t="shared" si="0"/>
        <v>7</v>
      </c>
    </row>
    <row r="12" spans="1:5" x14ac:dyDescent="0.2">
      <c r="A12" s="2">
        <v>9</v>
      </c>
      <c r="B12" s="2" t="s">
        <v>959</v>
      </c>
      <c r="C12" s="2">
        <v>6</v>
      </c>
      <c r="D12" s="2"/>
      <c r="E12" s="2">
        <f t="shared" si="0"/>
        <v>6</v>
      </c>
    </row>
    <row r="13" spans="1:5" x14ac:dyDescent="0.2">
      <c r="A13" s="2">
        <v>11</v>
      </c>
      <c r="B13" s="2" t="s">
        <v>961</v>
      </c>
      <c r="C13" s="2">
        <v>6</v>
      </c>
      <c r="D13" s="2"/>
      <c r="E13" s="2">
        <f t="shared" si="0"/>
        <v>6</v>
      </c>
    </row>
    <row r="14" spans="1:5" x14ac:dyDescent="0.2">
      <c r="A14" s="2">
        <v>12</v>
      </c>
      <c r="B14" s="2" t="s">
        <v>1029</v>
      </c>
      <c r="C14" s="2">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26</v>
      </c>
      <c r="B17" s="2" t="s">
        <v>974</v>
      </c>
      <c r="C17" s="2">
        <v>5</v>
      </c>
      <c r="D17" s="2"/>
      <c r="E17" s="2">
        <f t="shared" si="0"/>
        <v>5</v>
      </c>
    </row>
    <row r="18" spans="1:5" x14ac:dyDescent="0.2">
      <c r="A18" s="2">
        <v>16</v>
      </c>
      <c r="B18" s="2" t="s">
        <v>963</v>
      </c>
      <c r="C18" s="2">
        <v>4</v>
      </c>
      <c r="D18" s="2"/>
      <c r="E18" s="2">
        <f t="shared" si="0"/>
        <v>4</v>
      </c>
    </row>
    <row r="19" spans="1:5" x14ac:dyDescent="0.2">
      <c r="A19" s="2">
        <v>17</v>
      </c>
      <c r="B19" s="2" t="s">
        <v>964</v>
      </c>
      <c r="C19" s="2">
        <v>4</v>
      </c>
      <c r="D19" s="2"/>
      <c r="E19" s="2">
        <f t="shared" si="0"/>
        <v>4</v>
      </c>
    </row>
    <row r="20" spans="1:5" x14ac:dyDescent="0.2">
      <c r="A20" s="2">
        <v>18</v>
      </c>
      <c r="B20" s="2" t="s">
        <v>965</v>
      </c>
      <c r="C20" s="2">
        <v>4</v>
      </c>
      <c r="D20" s="2"/>
      <c r="E20" s="2">
        <f t="shared" si="0"/>
        <v>4</v>
      </c>
    </row>
    <row r="21" spans="1:5" x14ac:dyDescent="0.2">
      <c r="A21" s="2">
        <v>19</v>
      </c>
      <c r="B21" s="2" t="s">
        <v>967</v>
      </c>
      <c r="C21" s="2">
        <v>3</v>
      </c>
      <c r="D21" s="2"/>
      <c r="E21" s="2">
        <f t="shared" si="0"/>
        <v>3</v>
      </c>
    </row>
    <row r="22" spans="1:5" x14ac:dyDescent="0.2">
      <c r="A22" s="2">
        <v>20</v>
      </c>
      <c r="B22" s="2" t="s">
        <v>968</v>
      </c>
      <c r="C22" s="2">
        <v>3</v>
      </c>
      <c r="D22" s="2"/>
      <c r="E22" s="2">
        <f t="shared" si="0"/>
        <v>3</v>
      </c>
    </row>
    <row r="23" spans="1:5" x14ac:dyDescent="0.2">
      <c r="A23" s="2">
        <v>21</v>
      </c>
      <c r="B23" s="2" t="s">
        <v>969</v>
      </c>
      <c r="C23" s="2">
        <v>3</v>
      </c>
      <c r="D23" s="2"/>
      <c r="E23" s="2">
        <f t="shared" si="0"/>
        <v>3</v>
      </c>
    </row>
    <row r="24" spans="1:5" x14ac:dyDescent="0.2">
      <c r="A24" s="2">
        <v>22</v>
      </c>
      <c r="B24" s="2" t="s">
        <v>970</v>
      </c>
      <c r="C24" s="2">
        <v>3</v>
      </c>
      <c r="D24" s="2"/>
      <c r="E24" s="2">
        <f t="shared" si="0"/>
        <v>3</v>
      </c>
    </row>
    <row r="25" spans="1:5" x14ac:dyDescent="0.2">
      <c r="A25" s="2">
        <v>23</v>
      </c>
      <c r="B25" s="2" t="s">
        <v>971</v>
      </c>
      <c r="C25" s="2">
        <v>3</v>
      </c>
      <c r="D25" s="2"/>
      <c r="E25" s="2">
        <f t="shared" si="0"/>
        <v>3</v>
      </c>
    </row>
    <row r="26" spans="1:5" x14ac:dyDescent="0.2">
      <c r="A26" s="2">
        <v>24</v>
      </c>
      <c r="B26" s="2" t="s">
        <v>972</v>
      </c>
      <c r="C26" s="2">
        <v>3</v>
      </c>
      <c r="D26" s="2"/>
      <c r="E26" s="2">
        <f t="shared" si="0"/>
        <v>3</v>
      </c>
    </row>
    <row r="27" spans="1:5" x14ac:dyDescent="0.2">
      <c r="A27" s="2">
        <v>25</v>
      </c>
      <c r="B27" s="2" t="s">
        <v>973</v>
      </c>
      <c r="C27" s="2">
        <v>3</v>
      </c>
      <c r="D27" s="2"/>
      <c r="E27" s="2">
        <f t="shared" si="0"/>
        <v>3</v>
      </c>
    </row>
    <row r="28" spans="1:5" x14ac:dyDescent="0.2">
      <c r="A28" s="2">
        <v>41</v>
      </c>
      <c r="B28" s="6" t="s">
        <v>1160</v>
      </c>
      <c r="C28" s="6">
        <v>3</v>
      </c>
      <c r="D28" s="2"/>
      <c r="E28" s="2">
        <f t="shared" si="0"/>
        <v>3</v>
      </c>
    </row>
    <row r="29" spans="1:5" x14ac:dyDescent="0.2">
      <c r="A29" s="2">
        <v>27</v>
      </c>
      <c r="B29" s="2" t="s">
        <v>975</v>
      </c>
      <c r="C29" s="2">
        <v>2</v>
      </c>
      <c r="D29" s="2"/>
      <c r="E29" s="2">
        <f t="shared" si="0"/>
        <v>2</v>
      </c>
    </row>
    <row r="30" spans="1:5" x14ac:dyDescent="0.2">
      <c r="A30" s="2">
        <v>28</v>
      </c>
      <c r="B30" s="2" t="s">
        <v>976</v>
      </c>
      <c r="C30" s="2">
        <v>2</v>
      </c>
      <c r="D30" s="2"/>
      <c r="E30" s="2">
        <f t="shared" si="0"/>
        <v>2</v>
      </c>
    </row>
    <row r="31" spans="1:5" x14ac:dyDescent="0.2">
      <c r="A31" s="2">
        <v>29</v>
      </c>
      <c r="B31" s="2" t="s">
        <v>977</v>
      </c>
      <c r="C31" s="2">
        <v>2</v>
      </c>
      <c r="D31" s="2"/>
      <c r="E31" s="2">
        <f t="shared" si="0"/>
        <v>2</v>
      </c>
    </row>
    <row r="32" spans="1:5" x14ac:dyDescent="0.2">
      <c r="A32" s="2">
        <v>30</v>
      </c>
      <c r="B32" s="2" t="s">
        <v>978</v>
      </c>
      <c r="C32" s="2">
        <v>2</v>
      </c>
      <c r="D32" s="2"/>
      <c r="E32" s="2">
        <f t="shared" si="0"/>
        <v>2</v>
      </c>
    </row>
    <row r="33" spans="1:5" x14ac:dyDescent="0.2">
      <c r="A33" s="2">
        <v>31</v>
      </c>
      <c r="B33" s="2" t="s">
        <v>979</v>
      </c>
      <c r="C33" s="2">
        <v>2</v>
      </c>
      <c r="D33" s="2"/>
      <c r="E33" s="2">
        <f t="shared" si="0"/>
        <v>2</v>
      </c>
    </row>
    <row r="34" spans="1:5" x14ac:dyDescent="0.2">
      <c r="A34" s="2">
        <v>32</v>
      </c>
      <c r="B34" s="2" t="s">
        <v>980</v>
      </c>
      <c r="C34" s="2">
        <v>2</v>
      </c>
      <c r="D34" s="2"/>
      <c r="E34" s="2">
        <f t="shared" si="0"/>
        <v>2</v>
      </c>
    </row>
    <row r="35" spans="1:5" x14ac:dyDescent="0.2">
      <c r="A35" s="2">
        <v>33</v>
      </c>
      <c r="B35" s="2" t="s">
        <v>981</v>
      </c>
      <c r="C35" s="2">
        <v>2</v>
      </c>
      <c r="D35" s="2"/>
      <c r="E35" s="2">
        <f t="shared" si="0"/>
        <v>2</v>
      </c>
    </row>
    <row r="36" spans="1:5" x14ac:dyDescent="0.2">
      <c r="A36" s="2">
        <v>34</v>
      </c>
      <c r="B36" s="2" t="s">
        <v>982</v>
      </c>
      <c r="C36" s="2">
        <v>2</v>
      </c>
      <c r="D36" s="2"/>
      <c r="E36" s="2">
        <f t="shared" si="0"/>
        <v>2</v>
      </c>
    </row>
    <row r="37" spans="1:5" x14ac:dyDescent="0.2">
      <c r="A37" s="2">
        <v>35</v>
      </c>
      <c r="B37" s="2" t="s">
        <v>984</v>
      </c>
      <c r="C37" s="2">
        <v>2</v>
      </c>
      <c r="D37" s="2"/>
      <c r="E37" s="2">
        <f t="shared" si="0"/>
        <v>2</v>
      </c>
    </row>
    <row r="38" spans="1:5" x14ac:dyDescent="0.2">
      <c r="A38" s="2">
        <v>36</v>
      </c>
      <c r="B38" s="2" t="s">
        <v>985</v>
      </c>
      <c r="C38" s="2">
        <v>2</v>
      </c>
      <c r="D38" s="2"/>
      <c r="E38" s="2">
        <f t="shared" si="0"/>
        <v>2</v>
      </c>
    </row>
    <row r="39" spans="1:5" x14ac:dyDescent="0.2">
      <c r="A39" s="2">
        <v>37</v>
      </c>
      <c r="B39" s="2" t="s">
        <v>986</v>
      </c>
      <c r="C39" s="2">
        <v>2</v>
      </c>
      <c r="D39" s="2"/>
      <c r="E39" s="2">
        <f t="shared" si="0"/>
        <v>2</v>
      </c>
    </row>
    <row r="40" spans="1:5" x14ac:dyDescent="0.2">
      <c r="A40" s="2">
        <v>38</v>
      </c>
      <c r="B40" s="2" t="s">
        <v>987</v>
      </c>
      <c r="C40" s="2">
        <v>2</v>
      </c>
      <c r="D40" s="2"/>
      <c r="E40" s="2">
        <f t="shared" si="0"/>
        <v>2</v>
      </c>
    </row>
    <row r="41" spans="1:5" x14ac:dyDescent="0.2">
      <c r="A41" s="2">
        <v>39</v>
      </c>
      <c r="B41" s="2" t="s">
        <v>988</v>
      </c>
      <c r="C41" s="2">
        <v>2</v>
      </c>
      <c r="D41" s="2"/>
      <c r="E41" s="2">
        <f t="shared" si="0"/>
        <v>2</v>
      </c>
    </row>
    <row r="42" spans="1:5" x14ac:dyDescent="0.2">
      <c r="A42" s="2">
        <v>40</v>
      </c>
      <c r="B42" s="2" t="s">
        <v>989</v>
      </c>
      <c r="C42" s="2">
        <v>2</v>
      </c>
      <c r="D42" s="2"/>
      <c r="E42" s="2">
        <f t="shared" si="0"/>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workbookViewId="0">
      <selection activeCell="E20" sqref="E20"/>
    </sheetView>
  </sheetViews>
  <sheetFormatPr baseColWidth="10" defaultRowHeight="16" x14ac:dyDescent="0.2"/>
  <sheetData>
    <row r="1" spans="1:5" x14ac:dyDescent="0.2">
      <c r="A1" t="str">
        <f>'dataset-unl2018'!R1</f>
        <v>First author</v>
      </c>
    </row>
    <row r="2" spans="1:5" x14ac:dyDescent="0.2">
      <c r="A2" t="str">
        <f>'dataset-unl2018'!R2</f>
        <v>No</v>
      </c>
    </row>
    <row r="3" spans="1:5" x14ac:dyDescent="0.2">
      <c r="A3" t="str">
        <f>'dataset-unl2018'!R3</f>
        <v>Si</v>
      </c>
      <c r="C3" s="2" t="s">
        <v>913</v>
      </c>
      <c r="D3" s="2" t="s">
        <v>909</v>
      </c>
      <c r="E3" s="2" t="s">
        <v>1105</v>
      </c>
    </row>
    <row r="4" spans="1:5" x14ac:dyDescent="0.2">
      <c r="A4" t="str">
        <f>'dataset-unl2018'!R4</f>
        <v>No</v>
      </c>
      <c r="C4" s="2" t="s">
        <v>905</v>
      </c>
      <c r="D4" s="2">
        <f>COUNTIF(A2:A266,"Si")</f>
        <v>102</v>
      </c>
      <c r="E4" s="7">
        <f>(D4*100)/D7</f>
        <v>38.490566037735846</v>
      </c>
    </row>
    <row r="5" spans="1:5" x14ac:dyDescent="0.2">
      <c r="A5" t="str">
        <f>'dataset-unl2018'!R5</f>
        <v>Si</v>
      </c>
      <c r="C5" s="2" t="s">
        <v>904</v>
      </c>
      <c r="D5" s="2">
        <f>COUNTIF(A2:A266,"No")</f>
        <v>163</v>
      </c>
      <c r="E5" s="7">
        <f>(D5*100)/D7</f>
        <v>61.509433962264154</v>
      </c>
    </row>
    <row r="6" spans="1:5" x14ac:dyDescent="0.2">
      <c r="A6" t="str">
        <f>'dataset-unl2018'!R6</f>
        <v>No</v>
      </c>
      <c r="C6" s="2"/>
      <c r="D6" s="2"/>
      <c r="E6" s="2"/>
    </row>
    <row r="7" spans="1:5" x14ac:dyDescent="0.2">
      <c r="A7" t="str">
        <f>'dataset-unl2018'!R7</f>
        <v>No</v>
      </c>
      <c r="C7" s="2" t="s">
        <v>911</v>
      </c>
      <c r="D7" s="2">
        <f>SUM(D4:D6)</f>
        <v>265</v>
      </c>
      <c r="E7" s="2"/>
    </row>
    <row r="8" spans="1:5" x14ac:dyDescent="0.2">
      <c r="A8" t="str">
        <f>'dataset-unl2018'!R8</f>
        <v>No</v>
      </c>
    </row>
    <row r="9" spans="1:5" x14ac:dyDescent="0.2">
      <c r="A9" t="str">
        <f>'dataset-unl2018'!R9</f>
        <v>No</v>
      </c>
    </row>
    <row r="10" spans="1:5" x14ac:dyDescent="0.2">
      <c r="A10" t="str">
        <f>'dataset-unl2018'!R10</f>
        <v>Si</v>
      </c>
    </row>
    <row r="11" spans="1:5" x14ac:dyDescent="0.2">
      <c r="A11" t="str">
        <f>'dataset-unl2018'!R11</f>
        <v>No</v>
      </c>
    </row>
    <row r="12" spans="1:5" x14ac:dyDescent="0.2">
      <c r="A12" t="str">
        <f>'dataset-unl2018'!R12</f>
        <v>No</v>
      </c>
    </row>
    <row r="13" spans="1:5" x14ac:dyDescent="0.2">
      <c r="A13" t="str">
        <f>'dataset-unl2018'!R13</f>
        <v>Si</v>
      </c>
    </row>
    <row r="14" spans="1:5" x14ac:dyDescent="0.2">
      <c r="A14" t="str">
        <f>'dataset-unl2018'!R14</f>
        <v>Si</v>
      </c>
    </row>
    <row r="15" spans="1:5" x14ac:dyDescent="0.2">
      <c r="A15" t="str">
        <f>'dataset-unl2018'!R15</f>
        <v>Si</v>
      </c>
    </row>
    <row r="16" spans="1:5" x14ac:dyDescent="0.2">
      <c r="A16" t="str">
        <f>'dataset-unl2018'!R16</f>
        <v>Si</v>
      </c>
    </row>
    <row r="17" spans="1:1" x14ac:dyDescent="0.2">
      <c r="A17" t="str">
        <f>'dataset-unl2018'!R17</f>
        <v>Si</v>
      </c>
    </row>
    <row r="18" spans="1:1" x14ac:dyDescent="0.2">
      <c r="A18" t="str">
        <f>'dataset-unl2018'!R18</f>
        <v>Si</v>
      </c>
    </row>
    <row r="19" spans="1:1" x14ac:dyDescent="0.2">
      <c r="A19" t="str">
        <f>'dataset-unl2018'!R19</f>
        <v>No</v>
      </c>
    </row>
    <row r="20" spans="1:1" x14ac:dyDescent="0.2">
      <c r="A20" t="str">
        <f>'dataset-unl2018'!R20</f>
        <v>Si</v>
      </c>
    </row>
    <row r="21" spans="1:1" x14ac:dyDescent="0.2">
      <c r="A21" t="str">
        <f>'dataset-unl2018'!R21</f>
        <v>No</v>
      </c>
    </row>
    <row r="22" spans="1:1" x14ac:dyDescent="0.2">
      <c r="A22" t="str">
        <f>'dataset-unl2018'!R22</f>
        <v>No</v>
      </c>
    </row>
    <row r="23" spans="1:1" x14ac:dyDescent="0.2">
      <c r="A23" t="str">
        <f>'dataset-unl2018'!R23</f>
        <v>No</v>
      </c>
    </row>
    <row r="24" spans="1:1" x14ac:dyDescent="0.2">
      <c r="A24" t="str">
        <f>'dataset-unl2018'!R24</f>
        <v>No</v>
      </c>
    </row>
    <row r="25" spans="1:1" x14ac:dyDescent="0.2">
      <c r="A25" t="str">
        <f>'dataset-unl2018'!R25</f>
        <v>Si</v>
      </c>
    </row>
    <row r="26" spans="1:1" x14ac:dyDescent="0.2">
      <c r="A26" t="str">
        <f>'dataset-unl2018'!R26</f>
        <v>Si</v>
      </c>
    </row>
    <row r="27" spans="1:1" x14ac:dyDescent="0.2">
      <c r="A27" t="str">
        <f>'dataset-unl2018'!R27</f>
        <v>No</v>
      </c>
    </row>
    <row r="28" spans="1:1" x14ac:dyDescent="0.2">
      <c r="A28" t="str">
        <f>'dataset-unl2018'!R28</f>
        <v>No</v>
      </c>
    </row>
    <row r="29" spans="1:1" x14ac:dyDescent="0.2">
      <c r="A29" t="str">
        <f>'dataset-unl2018'!R29</f>
        <v>No</v>
      </c>
    </row>
    <row r="30" spans="1:1" x14ac:dyDescent="0.2">
      <c r="A30" t="str">
        <f>'dataset-unl2018'!R30</f>
        <v>No</v>
      </c>
    </row>
    <row r="31" spans="1:1" x14ac:dyDescent="0.2">
      <c r="A31" t="str">
        <f>'dataset-unl2018'!R31</f>
        <v>Si</v>
      </c>
    </row>
    <row r="32" spans="1:1" x14ac:dyDescent="0.2">
      <c r="A32" t="str">
        <f>'dataset-unl2018'!R32</f>
        <v>Si</v>
      </c>
    </row>
    <row r="33" spans="1:1" x14ac:dyDescent="0.2">
      <c r="A33" t="str">
        <f>'dataset-unl2018'!R33</f>
        <v>No</v>
      </c>
    </row>
    <row r="34" spans="1:1" x14ac:dyDescent="0.2">
      <c r="A34" t="str">
        <f>'dataset-unl2018'!R34</f>
        <v>No</v>
      </c>
    </row>
    <row r="35" spans="1:1" x14ac:dyDescent="0.2">
      <c r="A35" t="str">
        <f>'dataset-unl2018'!R35</f>
        <v>Si</v>
      </c>
    </row>
    <row r="36" spans="1:1" x14ac:dyDescent="0.2">
      <c r="A36" t="str">
        <f>'dataset-unl2018'!R36</f>
        <v>Si</v>
      </c>
    </row>
    <row r="37" spans="1:1" x14ac:dyDescent="0.2">
      <c r="A37" t="str">
        <f>'dataset-unl2018'!R37</f>
        <v>Si</v>
      </c>
    </row>
    <row r="38" spans="1:1" x14ac:dyDescent="0.2">
      <c r="A38" t="str">
        <f>'dataset-unl2018'!R38</f>
        <v>Si</v>
      </c>
    </row>
    <row r="39" spans="1:1" x14ac:dyDescent="0.2">
      <c r="A39" t="str">
        <f>'dataset-unl2018'!R39</f>
        <v>Si</v>
      </c>
    </row>
    <row r="40" spans="1:1" x14ac:dyDescent="0.2">
      <c r="A40" t="str">
        <f>'dataset-unl2018'!R40</f>
        <v>Si</v>
      </c>
    </row>
    <row r="41" spans="1:1" x14ac:dyDescent="0.2">
      <c r="A41" t="str">
        <f>'dataset-unl2018'!R41</f>
        <v>No</v>
      </c>
    </row>
    <row r="42" spans="1:1" x14ac:dyDescent="0.2">
      <c r="A42" t="str">
        <f>'dataset-unl2018'!R42</f>
        <v>Si</v>
      </c>
    </row>
    <row r="43" spans="1:1" x14ac:dyDescent="0.2">
      <c r="A43" t="str">
        <f>'dataset-unl2018'!R43</f>
        <v>No</v>
      </c>
    </row>
    <row r="44" spans="1:1" x14ac:dyDescent="0.2">
      <c r="A44" t="str">
        <f>'dataset-unl2018'!R44</f>
        <v>Si</v>
      </c>
    </row>
    <row r="45" spans="1:1" x14ac:dyDescent="0.2">
      <c r="A45" t="str">
        <f>'dataset-unl2018'!R45</f>
        <v>No</v>
      </c>
    </row>
    <row r="46" spans="1:1" x14ac:dyDescent="0.2">
      <c r="A46" t="str">
        <f>'dataset-unl2018'!R46</f>
        <v>No</v>
      </c>
    </row>
    <row r="47" spans="1:1" x14ac:dyDescent="0.2">
      <c r="A47" t="str">
        <f>'dataset-unl2018'!R47</f>
        <v>Si</v>
      </c>
    </row>
    <row r="48" spans="1:1" x14ac:dyDescent="0.2">
      <c r="A48" t="str">
        <f>'dataset-unl2018'!R48</f>
        <v>No</v>
      </c>
    </row>
    <row r="49" spans="1:1" x14ac:dyDescent="0.2">
      <c r="A49" t="str">
        <f>'dataset-unl2018'!R49</f>
        <v>No</v>
      </c>
    </row>
    <row r="50" spans="1:1" x14ac:dyDescent="0.2">
      <c r="A50" t="str">
        <f>'dataset-unl2018'!R50</f>
        <v>No</v>
      </c>
    </row>
    <row r="51" spans="1:1" x14ac:dyDescent="0.2">
      <c r="A51" t="str">
        <f>'dataset-unl2018'!R51</f>
        <v>Si</v>
      </c>
    </row>
    <row r="52" spans="1:1" x14ac:dyDescent="0.2">
      <c r="A52" t="str">
        <f>'dataset-unl2018'!R52</f>
        <v>Si</v>
      </c>
    </row>
    <row r="53" spans="1:1" x14ac:dyDescent="0.2">
      <c r="A53" t="str">
        <f>'dataset-unl2018'!R53</f>
        <v>Si</v>
      </c>
    </row>
    <row r="54" spans="1:1" x14ac:dyDescent="0.2">
      <c r="A54" t="str">
        <f>'dataset-unl2018'!R54</f>
        <v>Si</v>
      </c>
    </row>
    <row r="55" spans="1:1" x14ac:dyDescent="0.2">
      <c r="A55" t="str">
        <f>'dataset-unl2018'!R55</f>
        <v>Si</v>
      </c>
    </row>
    <row r="56" spans="1:1" x14ac:dyDescent="0.2">
      <c r="A56" t="str">
        <f>'dataset-unl2018'!R56</f>
        <v>No</v>
      </c>
    </row>
    <row r="57" spans="1:1" x14ac:dyDescent="0.2">
      <c r="A57" t="str">
        <f>'dataset-unl2018'!R57</f>
        <v>Si</v>
      </c>
    </row>
    <row r="58" spans="1:1" x14ac:dyDescent="0.2">
      <c r="A58" t="str">
        <f>'dataset-unl2018'!R58</f>
        <v>Si</v>
      </c>
    </row>
    <row r="59" spans="1:1" x14ac:dyDescent="0.2">
      <c r="A59" t="str">
        <f>'dataset-unl2018'!R59</f>
        <v>Si</v>
      </c>
    </row>
    <row r="60" spans="1:1" x14ac:dyDescent="0.2">
      <c r="A60" t="str">
        <f>'dataset-unl2018'!R60</f>
        <v>No</v>
      </c>
    </row>
    <row r="61" spans="1:1" x14ac:dyDescent="0.2">
      <c r="A61" t="str">
        <f>'dataset-unl2018'!R61</f>
        <v>Si</v>
      </c>
    </row>
    <row r="62" spans="1:1" x14ac:dyDescent="0.2">
      <c r="A62" t="str">
        <f>'dataset-unl2018'!R62</f>
        <v>Si</v>
      </c>
    </row>
    <row r="63" spans="1:1" x14ac:dyDescent="0.2">
      <c r="A63" t="str">
        <f>'dataset-unl2018'!R63</f>
        <v>Si</v>
      </c>
    </row>
    <row r="64" spans="1:1" x14ac:dyDescent="0.2">
      <c r="A64" t="str">
        <f>'dataset-unl2018'!R64</f>
        <v>Si</v>
      </c>
    </row>
    <row r="65" spans="1:1" x14ac:dyDescent="0.2">
      <c r="A65" t="str">
        <f>'dataset-unl2018'!R65</f>
        <v>No</v>
      </c>
    </row>
    <row r="66" spans="1:1" x14ac:dyDescent="0.2">
      <c r="A66" t="str">
        <f>'dataset-unl2018'!R66</f>
        <v>No</v>
      </c>
    </row>
    <row r="67" spans="1:1" x14ac:dyDescent="0.2">
      <c r="A67" t="str">
        <f>'dataset-unl2018'!R67</f>
        <v>Si</v>
      </c>
    </row>
    <row r="68" spans="1:1" x14ac:dyDescent="0.2">
      <c r="A68" t="str">
        <f>'dataset-unl2018'!R68</f>
        <v>No</v>
      </c>
    </row>
    <row r="69" spans="1:1" x14ac:dyDescent="0.2">
      <c r="A69" t="str">
        <f>'dataset-unl2018'!R69</f>
        <v>Si</v>
      </c>
    </row>
    <row r="70" spans="1:1" x14ac:dyDescent="0.2">
      <c r="A70" t="str">
        <f>'dataset-unl2018'!R70</f>
        <v>No</v>
      </c>
    </row>
    <row r="71" spans="1:1" x14ac:dyDescent="0.2">
      <c r="A71" t="str">
        <f>'dataset-unl2018'!R71</f>
        <v>No</v>
      </c>
    </row>
    <row r="72" spans="1:1" x14ac:dyDescent="0.2">
      <c r="A72" t="str">
        <f>'dataset-unl2018'!R72</f>
        <v>No</v>
      </c>
    </row>
    <row r="73" spans="1:1" x14ac:dyDescent="0.2">
      <c r="A73" t="str">
        <f>'dataset-unl2018'!R73</f>
        <v>Si</v>
      </c>
    </row>
    <row r="74" spans="1:1" x14ac:dyDescent="0.2">
      <c r="A74" t="str">
        <f>'dataset-unl2018'!R74</f>
        <v>Si</v>
      </c>
    </row>
    <row r="75" spans="1:1" x14ac:dyDescent="0.2">
      <c r="A75" t="str">
        <f>'dataset-unl2018'!R75</f>
        <v>Si</v>
      </c>
    </row>
    <row r="76" spans="1:1" x14ac:dyDescent="0.2">
      <c r="A76" t="str">
        <f>'dataset-unl2018'!R76</f>
        <v>No</v>
      </c>
    </row>
    <row r="77" spans="1:1" x14ac:dyDescent="0.2">
      <c r="A77" t="str">
        <f>'dataset-unl2018'!R77</f>
        <v>Si</v>
      </c>
    </row>
    <row r="78" spans="1:1" x14ac:dyDescent="0.2">
      <c r="A78" t="str">
        <f>'dataset-unl2018'!R78</f>
        <v>Si</v>
      </c>
    </row>
    <row r="79" spans="1:1" x14ac:dyDescent="0.2">
      <c r="A79" t="str">
        <f>'dataset-unl2018'!R79</f>
        <v>No</v>
      </c>
    </row>
    <row r="80" spans="1:1" x14ac:dyDescent="0.2">
      <c r="A80" t="str">
        <f>'dataset-unl2018'!R80</f>
        <v>No</v>
      </c>
    </row>
    <row r="81" spans="1:1" x14ac:dyDescent="0.2">
      <c r="A81" t="str">
        <f>'dataset-unl2018'!R81</f>
        <v>No</v>
      </c>
    </row>
    <row r="82" spans="1:1" x14ac:dyDescent="0.2">
      <c r="A82" t="str">
        <f>'dataset-unl2018'!R82</f>
        <v>Si</v>
      </c>
    </row>
    <row r="83" spans="1:1" x14ac:dyDescent="0.2">
      <c r="A83" t="str">
        <f>'dataset-unl2018'!R83</f>
        <v>No</v>
      </c>
    </row>
    <row r="84" spans="1:1" x14ac:dyDescent="0.2">
      <c r="A84" t="str">
        <f>'dataset-unl2018'!R84</f>
        <v>No</v>
      </c>
    </row>
    <row r="85" spans="1:1" x14ac:dyDescent="0.2">
      <c r="A85" t="str">
        <f>'dataset-unl2018'!R85</f>
        <v>No</v>
      </c>
    </row>
    <row r="86" spans="1:1" x14ac:dyDescent="0.2">
      <c r="A86" t="str">
        <f>'dataset-unl2018'!R86</f>
        <v>Si</v>
      </c>
    </row>
    <row r="87" spans="1:1" x14ac:dyDescent="0.2">
      <c r="A87" t="str">
        <f>'dataset-unl2018'!R87</f>
        <v>Si</v>
      </c>
    </row>
    <row r="88" spans="1:1" x14ac:dyDescent="0.2">
      <c r="A88" t="str">
        <f>'dataset-unl2018'!R88</f>
        <v>No</v>
      </c>
    </row>
    <row r="89" spans="1:1" x14ac:dyDescent="0.2">
      <c r="A89" t="str">
        <f>'dataset-unl2018'!R89</f>
        <v>No</v>
      </c>
    </row>
    <row r="90" spans="1:1" x14ac:dyDescent="0.2">
      <c r="A90" t="str">
        <f>'dataset-unl2018'!R90</f>
        <v>No</v>
      </c>
    </row>
    <row r="91" spans="1:1" x14ac:dyDescent="0.2">
      <c r="A91" t="str">
        <f>'dataset-unl2018'!R91</f>
        <v>No</v>
      </c>
    </row>
    <row r="92" spans="1:1" x14ac:dyDescent="0.2">
      <c r="A92" t="str">
        <f>'dataset-unl2018'!R92</f>
        <v>Si</v>
      </c>
    </row>
    <row r="93" spans="1:1" x14ac:dyDescent="0.2">
      <c r="A93" t="str">
        <f>'dataset-unl2018'!R93</f>
        <v>Si</v>
      </c>
    </row>
    <row r="94" spans="1:1" x14ac:dyDescent="0.2">
      <c r="A94" t="str">
        <f>'dataset-unl2018'!R94</f>
        <v>Si</v>
      </c>
    </row>
    <row r="95" spans="1:1" x14ac:dyDescent="0.2">
      <c r="A95" t="str">
        <f>'dataset-unl2018'!R95</f>
        <v>No</v>
      </c>
    </row>
    <row r="96" spans="1:1" x14ac:dyDescent="0.2">
      <c r="A96" t="str">
        <f>'dataset-unl2018'!R96</f>
        <v>No</v>
      </c>
    </row>
    <row r="97" spans="1:1" x14ac:dyDescent="0.2">
      <c r="A97" t="str">
        <f>'dataset-unl2018'!R97</f>
        <v>No</v>
      </c>
    </row>
    <row r="98" spans="1:1" x14ac:dyDescent="0.2">
      <c r="A98" t="str">
        <f>'dataset-unl2018'!R98</f>
        <v>Si</v>
      </c>
    </row>
    <row r="99" spans="1:1" x14ac:dyDescent="0.2">
      <c r="A99" t="str">
        <f>'dataset-unl2018'!R99</f>
        <v>Si</v>
      </c>
    </row>
    <row r="100" spans="1:1" x14ac:dyDescent="0.2">
      <c r="A100" t="str">
        <f>'dataset-unl2018'!R100</f>
        <v>No</v>
      </c>
    </row>
    <row r="101" spans="1:1" x14ac:dyDescent="0.2">
      <c r="A101" t="str">
        <f>'dataset-unl2018'!R101</f>
        <v>Si</v>
      </c>
    </row>
    <row r="102" spans="1:1" x14ac:dyDescent="0.2">
      <c r="A102" t="str">
        <f>'dataset-unl2018'!R102</f>
        <v>No</v>
      </c>
    </row>
    <row r="103" spans="1:1" x14ac:dyDescent="0.2">
      <c r="A103" t="str">
        <f>'dataset-unl2018'!R103</f>
        <v>No</v>
      </c>
    </row>
    <row r="104" spans="1:1" x14ac:dyDescent="0.2">
      <c r="A104" t="str">
        <f>'dataset-unl2018'!R104</f>
        <v>Si</v>
      </c>
    </row>
    <row r="105" spans="1:1" x14ac:dyDescent="0.2">
      <c r="A105" t="str">
        <f>'dataset-unl2018'!R105</f>
        <v>No</v>
      </c>
    </row>
    <row r="106" spans="1:1" x14ac:dyDescent="0.2">
      <c r="A106" t="str">
        <f>'dataset-unl2018'!R106</f>
        <v>No</v>
      </c>
    </row>
    <row r="107" spans="1:1" x14ac:dyDescent="0.2">
      <c r="A107" t="str">
        <f>'dataset-unl2018'!R107</f>
        <v>No</v>
      </c>
    </row>
    <row r="108" spans="1:1" x14ac:dyDescent="0.2">
      <c r="A108" t="str">
        <f>'dataset-unl2018'!R108</f>
        <v>No</v>
      </c>
    </row>
    <row r="109" spans="1:1" x14ac:dyDescent="0.2">
      <c r="A109" t="str">
        <f>'dataset-unl2018'!R109</f>
        <v>No</v>
      </c>
    </row>
    <row r="110" spans="1:1" x14ac:dyDescent="0.2">
      <c r="A110" t="str">
        <f>'dataset-unl2018'!R110</f>
        <v>Si</v>
      </c>
    </row>
    <row r="111" spans="1:1" x14ac:dyDescent="0.2">
      <c r="A111" t="str">
        <f>'dataset-unl2018'!R111</f>
        <v>No</v>
      </c>
    </row>
    <row r="112" spans="1:1" x14ac:dyDescent="0.2">
      <c r="A112" t="str">
        <f>'dataset-unl2018'!R112</f>
        <v>Si</v>
      </c>
    </row>
    <row r="113" spans="1:1" x14ac:dyDescent="0.2">
      <c r="A113" t="str">
        <f>'dataset-unl2018'!R113</f>
        <v>No</v>
      </c>
    </row>
    <row r="114" spans="1:1" x14ac:dyDescent="0.2">
      <c r="A114" t="str">
        <f>'dataset-unl2018'!R114</f>
        <v>No</v>
      </c>
    </row>
    <row r="115" spans="1:1" x14ac:dyDescent="0.2">
      <c r="A115" t="str">
        <f>'dataset-unl2018'!R115</f>
        <v>Si</v>
      </c>
    </row>
    <row r="116" spans="1:1" x14ac:dyDescent="0.2">
      <c r="A116" t="str">
        <f>'dataset-unl2018'!R116</f>
        <v>Si</v>
      </c>
    </row>
    <row r="117" spans="1:1" x14ac:dyDescent="0.2">
      <c r="A117" t="str">
        <f>'dataset-unl2018'!R117</f>
        <v>No</v>
      </c>
    </row>
    <row r="118" spans="1:1" x14ac:dyDescent="0.2">
      <c r="A118" t="str">
        <f>'dataset-unl2018'!R118</f>
        <v>Si</v>
      </c>
    </row>
    <row r="119" spans="1:1" x14ac:dyDescent="0.2">
      <c r="A119" t="str">
        <f>'dataset-unl2018'!R119</f>
        <v>No</v>
      </c>
    </row>
    <row r="120" spans="1:1" x14ac:dyDescent="0.2">
      <c r="A120" t="str">
        <f>'dataset-unl2018'!R120</f>
        <v>No</v>
      </c>
    </row>
    <row r="121" spans="1:1" x14ac:dyDescent="0.2">
      <c r="A121" t="str">
        <f>'dataset-unl2018'!R121</f>
        <v>Si</v>
      </c>
    </row>
    <row r="122" spans="1:1" x14ac:dyDescent="0.2">
      <c r="A122" t="str">
        <f>'dataset-unl2018'!R122</f>
        <v>Si</v>
      </c>
    </row>
    <row r="123" spans="1:1" x14ac:dyDescent="0.2">
      <c r="A123" t="str">
        <f>'dataset-unl2018'!R123</f>
        <v>No</v>
      </c>
    </row>
    <row r="124" spans="1:1" x14ac:dyDescent="0.2">
      <c r="A124" t="str">
        <f>'dataset-unl2018'!R124</f>
        <v>No</v>
      </c>
    </row>
    <row r="125" spans="1:1" x14ac:dyDescent="0.2">
      <c r="A125" t="str">
        <f>'dataset-unl2018'!R125</f>
        <v>Si</v>
      </c>
    </row>
    <row r="126" spans="1:1" x14ac:dyDescent="0.2">
      <c r="A126" t="str">
        <f>'dataset-unl2018'!R126</f>
        <v>No</v>
      </c>
    </row>
    <row r="127" spans="1:1" x14ac:dyDescent="0.2">
      <c r="A127" t="str">
        <f>'dataset-unl2018'!R127</f>
        <v>No</v>
      </c>
    </row>
    <row r="128" spans="1:1" x14ac:dyDescent="0.2">
      <c r="A128" t="str">
        <f>'dataset-unl2018'!R128</f>
        <v>No</v>
      </c>
    </row>
    <row r="129" spans="1:1" x14ac:dyDescent="0.2">
      <c r="A129" t="str">
        <f>'dataset-unl2018'!R129</f>
        <v>Si</v>
      </c>
    </row>
    <row r="130" spans="1:1" x14ac:dyDescent="0.2">
      <c r="A130" t="str">
        <f>'dataset-unl2018'!R130</f>
        <v>Si</v>
      </c>
    </row>
    <row r="131" spans="1:1" x14ac:dyDescent="0.2">
      <c r="A131" t="str">
        <f>'dataset-unl2018'!R131</f>
        <v>No</v>
      </c>
    </row>
    <row r="132" spans="1:1" x14ac:dyDescent="0.2">
      <c r="A132" t="str">
        <f>'dataset-unl2018'!R132</f>
        <v>No</v>
      </c>
    </row>
    <row r="133" spans="1:1" x14ac:dyDescent="0.2">
      <c r="A133" t="str">
        <f>'dataset-unl2018'!R133</f>
        <v>No</v>
      </c>
    </row>
    <row r="134" spans="1:1" x14ac:dyDescent="0.2">
      <c r="A134" t="str">
        <f>'dataset-unl2018'!R134</f>
        <v>Si</v>
      </c>
    </row>
    <row r="135" spans="1:1" x14ac:dyDescent="0.2">
      <c r="A135" t="str">
        <f>'dataset-unl2018'!R135</f>
        <v>No</v>
      </c>
    </row>
    <row r="136" spans="1:1" x14ac:dyDescent="0.2">
      <c r="A136" t="str">
        <f>'dataset-unl2018'!R136</f>
        <v>No</v>
      </c>
    </row>
    <row r="137" spans="1:1" x14ac:dyDescent="0.2">
      <c r="A137" t="str">
        <f>'dataset-unl2018'!R137</f>
        <v>No</v>
      </c>
    </row>
    <row r="138" spans="1:1" x14ac:dyDescent="0.2">
      <c r="A138" t="str">
        <f>'dataset-unl2018'!R138</f>
        <v>No</v>
      </c>
    </row>
    <row r="139" spans="1:1" x14ac:dyDescent="0.2">
      <c r="A139" t="str">
        <f>'dataset-unl2018'!R139</f>
        <v>No</v>
      </c>
    </row>
    <row r="140" spans="1:1" x14ac:dyDescent="0.2">
      <c r="A140" t="str">
        <f>'dataset-unl2018'!R140</f>
        <v>No</v>
      </c>
    </row>
    <row r="141" spans="1:1" x14ac:dyDescent="0.2">
      <c r="A141" t="str">
        <f>'dataset-unl2018'!R141</f>
        <v>Si</v>
      </c>
    </row>
    <row r="142" spans="1:1" x14ac:dyDescent="0.2">
      <c r="A142" t="str">
        <f>'dataset-unl2018'!R142</f>
        <v>Si</v>
      </c>
    </row>
    <row r="143" spans="1:1" x14ac:dyDescent="0.2">
      <c r="A143" t="str">
        <f>'dataset-unl2018'!R143</f>
        <v>Si</v>
      </c>
    </row>
    <row r="144" spans="1:1" x14ac:dyDescent="0.2">
      <c r="A144" t="str">
        <f>'dataset-unl2018'!R144</f>
        <v>Si</v>
      </c>
    </row>
    <row r="145" spans="1:1" x14ac:dyDescent="0.2">
      <c r="A145" t="str">
        <f>'dataset-unl2018'!R145</f>
        <v>No</v>
      </c>
    </row>
    <row r="146" spans="1:1" x14ac:dyDescent="0.2">
      <c r="A146" t="str">
        <f>'dataset-unl2018'!R146</f>
        <v>Si</v>
      </c>
    </row>
    <row r="147" spans="1:1" x14ac:dyDescent="0.2">
      <c r="A147" t="str">
        <f>'dataset-unl2018'!R147</f>
        <v>No</v>
      </c>
    </row>
    <row r="148" spans="1:1" x14ac:dyDescent="0.2">
      <c r="A148" t="str">
        <f>'dataset-unl2018'!R148</f>
        <v>Si</v>
      </c>
    </row>
    <row r="149" spans="1:1" x14ac:dyDescent="0.2">
      <c r="A149" t="str">
        <f>'dataset-unl2018'!R149</f>
        <v>Si</v>
      </c>
    </row>
    <row r="150" spans="1:1" x14ac:dyDescent="0.2">
      <c r="A150" t="str">
        <f>'dataset-unl2018'!R150</f>
        <v>No</v>
      </c>
    </row>
    <row r="151" spans="1:1" x14ac:dyDescent="0.2">
      <c r="A151" t="str">
        <f>'dataset-unl2018'!R151</f>
        <v>No</v>
      </c>
    </row>
    <row r="152" spans="1:1" x14ac:dyDescent="0.2">
      <c r="A152" t="str">
        <f>'dataset-unl2018'!R152</f>
        <v>No</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Si</v>
      </c>
    </row>
    <row r="157" spans="1:1" x14ac:dyDescent="0.2">
      <c r="A157" t="str">
        <f>'dataset-unl2018'!R157</f>
        <v>Si</v>
      </c>
    </row>
    <row r="158" spans="1:1" x14ac:dyDescent="0.2">
      <c r="A158" t="str">
        <f>'dataset-unl2018'!R158</f>
        <v>Si</v>
      </c>
    </row>
    <row r="159" spans="1:1" x14ac:dyDescent="0.2">
      <c r="A159" t="str">
        <f>'dataset-unl2018'!R159</f>
        <v>Si</v>
      </c>
    </row>
    <row r="160" spans="1:1" x14ac:dyDescent="0.2">
      <c r="A160" t="str">
        <f>'dataset-unl2018'!R160</f>
        <v>No</v>
      </c>
    </row>
    <row r="161" spans="1:1" x14ac:dyDescent="0.2">
      <c r="A161" t="str">
        <f>'dataset-unl2018'!R161</f>
        <v>Si</v>
      </c>
    </row>
    <row r="162" spans="1:1" x14ac:dyDescent="0.2">
      <c r="A162" t="str">
        <f>'dataset-unl2018'!R162</f>
        <v>No</v>
      </c>
    </row>
    <row r="163" spans="1:1" x14ac:dyDescent="0.2">
      <c r="A163" t="str">
        <f>'dataset-unl2018'!R163</f>
        <v>Si</v>
      </c>
    </row>
    <row r="164" spans="1:1" x14ac:dyDescent="0.2">
      <c r="A164" t="str">
        <f>'dataset-unl2018'!R164</f>
        <v>No</v>
      </c>
    </row>
    <row r="165" spans="1:1" x14ac:dyDescent="0.2">
      <c r="A165" t="str">
        <f>'dataset-unl2018'!R165</f>
        <v>No</v>
      </c>
    </row>
    <row r="166" spans="1:1" x14ac:dyDescent="0.2">
      <c r="A166" t="str">
        <f>'dataset-unl2018'!R166</f>
        <v>Si</v>
      </c>
    </row>
    <row r="167" spans="1:1" x14ac:dyDescent="0.2">
      <c r="A167" t="str">
        <f>'dataset-unl2018'!R167</f>
        <v>Si</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Si</v>
      </c>
    </row>
    <row r="174" spans="1:1" x14ac:dyDescent="0.2">
      <c r="A174" t="str">
        <f>'dataset-unl2018'!R174</f>
        <v>No</v>
      </c>
    </row>
    <row r="175" spans="1:1" x14ac:dyDescent="0.2">
      <c r="A175" t="str">
        <f>'dataset-unl2018'!R175</f>
        <v>Si</v>
      </c>
    </row>
    <row r="176" spans="1:1" x14ac:dyDescent="0.2">
      <c r="A176" t="str">
        <f>'dataset-unl2018'!R176</f>
        <v>Si</v>
      </c>
    </row>
    <row r="177" spans="1:1" x14ac:dyDescent="0.2">
      <c r="A177" t="str">
        <f>'dataset-unl2018'!R177</f>
        <v>Si</v>
      </c>
    </row>
    <row r="178" spans="1:1" x14ac:dyDescent="0.2">
      <c r="A178" t="str">
        <f>'dataset-unl2018'!R178</f>
        <v>No</v>
      </c>
    </row>
    <row r="179" spans="1:1" x14ac:dyDescent="0.2">
      <c r="A179" t="str">
        <f>'dataset-unl2018'!R179</f>
        <v>No</v>
      </c>
    </row>
    <row r="180" spans="1:1" x14ac:dyDescent="0.2">
      <c r="A180" t="str">
        <f>'dataset-unl2018'!R180</f>
        <v>Si</v>
      </c>
    </row>
    <row r="181" spans="1:1" x14ac:dyDescent="0.2">
      <c r="A181" t="str">
        <f>'dataset-unl2018'!R181</f>
        <v>Si</v>
      </c>
    </row>
    <row r="182" spans="1:1" x14ac:dyDescent="0.2">
      <c r="A182" t="str">
        <f>'dataset-unl2018'!R182</f>
        <v>Si</v>
      </c>
    </row>
    <row r="183" spans="1:1" x14ac:dyDescent="0.2">
      <c r="A183" t="str">
        <f>'dataset-unl2018'!R183</f>
        <v>No</v>
      </c>
    </row>
    <row r="184" spans="1:1" x14ac:dyDescent="0.2">
      <c r="A184" t="str">
        <f>'dataset-unl2018'!R184</f>
        <v>Si</v>
      </c>
    </row>
    <row r="185" spans="1:1" x14ac:dyDescent="0.2">
      <c r="A185" t="str">
        <f>'dataset-unl2018'!R185</f>
        <v>No</v>
      </c>
    </row>
    <row r="186" spans="1:1" x14ac:dyDescent="0.2">
      <c r="A186" t="str">
        <f>'dataset-unl2018'!R186</f>
        <v>No</v>
      </c>
    </row>
    <row r="187" spans="1:1" x14ac:dyDescent="0.2">
      <c r="A187" t="str">
        <f>'dataset-unl2018'!R187</f>
        <v>No</v>
      </c>
    </row>
    <row r="188" spans="1:1" x14ac:dyDescent="0.2">
      <c r="A188" t="str">
        <f>'dataset-unl2018'!R188</f>
        <v>No</v>
      </c>
    </row>
    <row r="189" spans="1:1" x14ac:dyDescent="0.2">
      <c r="A189" t="str">
        <f>'dataset-unl2018'!R189</f>
        <v>No</v>
      </c>
    </row>
    <row r="190" spans="1:1" x14ac:dyDescent="0.2">
      <c r="A190" t="str">
        <f>'dataset-unl2018'!R190</f>
        <v>Si</v>
      </c>
    </row>
    <row r="191" spans="1:1" x14ac:dyDescent="0.2">
      <c r="A191" t="str">
        <f>'dataset-unl2018'!R191</f>
        <v>No</v>
      </c>
    </row>
    <row r="192" spans="1:1" x14ac:dyDescent="0.2">
      <c r="A192" t="str">
        <f>'dataset-unl2018'!R192</f>
        <v>No</v>
      </c>
    </row>
    <row r="193" spans="1:1" x14ac:dyDescent="0.2">
      <c r="A193" t="str">
        <f>'dataset-unl2018'!R193</f>
        <v>No</v>
      </c>
    </row>
    <row r="194" spans="1:1" x14ac:dyDescent="0.2">
      <c r="A194" t="str">
        <f>'dataset-unl2018'!R194</f>
        <v>Si</v>
      </c>
    </row>
    <row r="195" spans="1:1" x14ac:dyDescent="0.2">
      <c r="A195" t="str">
        <f>'dataset-unl2018'!R195</f>
        <v>Si</v>
      </c>
    </row>
    <row r="196" spans="1:1" x14ac:dyDescent="0.2">
      <c r="A196" t="str">
        <f>'dataset-unl2018'!R196</f>
        <v>No</v>
      </c>
    </row>
    <row r="197" spans="1:1" x14ac:dyDescent="0.2">
      <c r="A197" t="str">
        <f>'dataset-unl2018'!R197</f>
        <v>No</v>
      </c>
    </row>
    <row r="198" spans="1:1" x14ac:dyDescent="0.2">
      <c r="A198" t="str">
        <f>'dataset-unl2018'!R198</f>
        <v>No</v>
      </c>
    </row>
    <row r="199" spans="1:1" x14ac:dyDescent="0.2">
      <c r="A199" t="str">
        <f>'dataset-unl2018'!R199</f>
        <v>No</v>
      </c>
    </row>
    <row r="200" spans="1:1" x14ac:dyDescent="0.2">
      <c r="A200" t="str">
        <f>'dataset-unl2018'!R200</f>
        <v>No</v>
      </c>
    </row>
    <row r="201" spans="1:1" x14ac:dyDescent="0.2">
      <c r="A201" t="str">
        <f>'dataset-unl2018'!R201</f>
        <v>No</v>
      </c>
    </row>
    <row r="202" spans="1:1" x14ac:dyDescent="0.2">
      <c r="A202" t="str">
        <f>'dataset-unl2018'!R202</f>
        <v>No</v>
      </c>
    </row>
    <row r="203" spans="1:1" x14ac:dyDescent="0.2">
      <c r="A203" t="str">
        <f>'dataset-unl2018'!R203</f>
        <v>Si</v>
      </c>
    </row>
    <row r="204" spans="1:1" x14ac:dyDescent="0.2">
      <c r="A204" t="str">
        <f>'dataset-unl2018'!R204</f>
        <v>No</v>
      </c>
    </row>
    <row r="205" spans="1:1" x14ac:dyDescent="0.2">
      <c r="A205" t="str">
        <f>'dataset-unl2018'!R205</f>
        <v>Si</v>
      </c>
    </row>
    <row r="206" spans="1:1" x14ac:dyDescent="0.2">
      <c r="A206" t="str">
        <f>'dataset-unl2018'!R206</f>
        <v>No</v>
      </c>
    </row>
    <row r="207" spans="1:1" x14ac:dyDescent="0.2">
      <c r="A207" t="str">
        <f>'dataset-unl2018'!R207</f>
        <v>No</v>
      </c>
    </row>
    <row r="208" spans="1:1" x14ac:dyDescent="0.2">
      <c r="A208" t="str">
        <f>'dataset-unl2018'!R208</f>
        <v>No</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Si</v>
      </c>
    </row>
    <row r="213" spans="1:1" x14ac:dyDescent="0.2">
      <c r="A213" t="str">
        <f>'dataset-unl2018'!R213</f>
        <v>No</v>
      </c>
    </row>
    <row r="214" spans="1:1" x14ac:dyDescent="0.2">
      <c r="A214" t="str">
        <f>'dataset-unl2018'!R214</f>
        <v>No</v>
      </c>
    </row>
    <row r="215" spans="1:1" x14ac:dyDescent="0.2">
      <c r="A215" t="str">
        <f>'dataset-unl2018'!R215</f>
        <v>Si</v>
      </c>
    </row>
    <row r="216" spans="1:1" x14ac:dyDescent="0.2">
      <c r="A216" t="str">
        <f>'dataset-unl2018'!R216</f>
        <v>Si</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No</v>
      </c>
    </row>
    <row r="222" spans="1:1" x14ac:dyDescent="0.2">
      <c r="A222" t="str">
        <f>'dataset-unl2018'!R222</f>
        <v>No</v>
      </c>
    </row>
    <row r="223" spans="1:1" x14ac:dyDescent="0.2">
      <c r="A223" t="str">
        <f>'dataset-unl2018'!R223</f>
        <v>No</v>
      </c>
    </row>
    <row r="224" spans="1:1" x14ac:dyDescent="0.2">
      <c r="A224" t="str">
        <f>'dataset-unl2018'!R224</f>
        <v>No</v>
      </c>
    </row>
    <row r="225" spans="1:1" x14ac:dyDescent="0.2">
      <c r="A225" t="str">
        <f>'dataset-unl2018'!R225</f>
        <v>No</v>
      </c>
    </row>
    <row r="226" spans="1:1" x14ac:dyDescent="0.2">
      <c r="A226" t="str">
        <f>'dataset-unl2018'!R226</f>
        <v>Si</v>
      </c>
    </row>
    <row r="227" spans="1:1" x14ac:dyDescent="0.2">
      <c r="A227" t="str">
        <f>'dataset-unl2018'!R227</f>
        <v>No</v>
      </c>
    </row>
    <row r="228" spans="1:1" x14ac:dyDescent="0.2">
      <c r="A228" t="str">
        <f>'dataset-unl2018'!R228</f>
        <v>No</v>
      </c>
    </row>
    <row r="229" spans="1:1" x14ac:dyDescent="0.2">
      <c r="A229" t="str">
        <f>'dataset-unl2018'!R229</f>
        <v>No</v>
      </c>
    </row>
    <row r="230" spans="1:1" x14ac:dyDescent="0.2">
      <c r="A230" t="str">
        <f>'dataset-unl2018'!R230</f>
        <v>No</v>
      </c>
    </row>
    <row r="231" spans="1:1" x14ac:dyDescent="0.2">
      <c r="A231" t="str">
        <f>'dataset-unl2018'!R231</f>
        <v>Si</v>
      </c>
    </row>
    <row r="232" spans="1:1" x14ac:dyDescent="0.2">
      <c r="A232" t="str">
        <f>'dataset-unl2018'!R232</f>
        <v>No</v>
      </c>
    </row>
    <row r="233" spans="1:1" x14ac:dyDescent="0.2">
      <c r="A233" t="str">
        <f>'dataset-unl2018'!R233</f>
        <v>No</v>
      </c>
    </row>
    <row r="234" spans="1:1" x14ac:dyDescent="0.2">
      <c r="A234" t="str">
        <f>'dataset-unl2018'!R234</f>
        <v>No</v>
      </c>
    </row>
    <row r="235" spans="1:1" x14ac:dyDescent="0.2">
      <c r="A235" t="str">
        <f>'dataset-unl2018'!R235</f>
        <v>No</v>
      </c>
    </row>
    <row r="236" spans="1:1" x14ac:dyDescent="0.2">
      <c r="A236" t="str">
        <f>'dataset-unl2018'!R236</f>
        <v>No</v>
      </c>
    </row>
    <row r="237" spans="1:1" x14ac:dyDescent="0.2">
      <c r="A237" t="str">
        <f>'dataset-unl2018'!R237</f>
        <v>No</v>
      </c>
    </row>
    <row r="238" spans="1:1" x14ac:dyDescent="0.2">
      <c r="A238" t="str">
        <f>'dataset-unl2018'!R238</f>
        <v>No</v>
      </c>
    </row>
    <row r="239" spans="1:1" x14ac:dyDescent="0.2">
      <c r="A239" t="str">
        <f>'dataset-unl2018'!R239</f>
        <v>No</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No</v>
      </c>
    </row>
    <row r="244" spans="1:1" x14ac:dyDescent="0.2">
      <c r="A244" t="str">
        <f>'dataset-unl2018'!R244</f>
        <v>No</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No</v>
      </c>
    </row>
    <row r="249" spans="1:1" x14ac:dyDescent="0.2">
      <c r="A249" t="str">
        <f>'dataset-unl2018'!R249</f>
        <v>No</v>
      </c>
    </row>
    <row r="250" spans="1:1" x14ac:dyDescent="0.2">
      <c r="A250" t="str">
        <f>'dataset-unl2018'!R250</f>
        <v>No</v>
      </c>
    </row>
    <row r="251" spans="1:1" x14ac:dyDescent="0.2">
      <c r="A251" t="str">
        <f>'dataset-unl2018'!R251</f>
        <v>No</v>
      </c>
    </row>
    <row r="252" spans="1:1" x14ac:dyDescent="0.2">
      <c r="A252" t="str">
        <f>'dataset-unl2018'!R252</f>
        <v>No</v>
      </c>
    </row>
    <row r="253" spans="1:1" x14ac:dyDescent="0.2">
      <c r="A253" t="str">
        <f>'dataset-unl2018'!R253</f>
        <v>No</v>
      </c>
    </row>
    <row r="254" spans="1:1" x14ac:dyDescent="0.2">
      <c r="A254" t="str">
        <f>'dataset-unl2018'!R254</f>
        <v>Si</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No</v>
      </c>
    </row>
    <row r="260" spans="1:1" x14ac:dyDescent="0.2">
      <c r="A260" t="str">
        <f>'dataset-unl2018'!R260</f>
        <v>Si</v>
      </c>
    </row>
    <row r="261" spans="1:1" x14ac:dyDescent="0.2">
      <c r="A261" t="str">
        <f>'dataset-unl2018'!R261</f>
        <v>No</v>
      </c>
    </row>
    <row r="262" spans="1:1" x14ac:dyDescent="0.2">
      <c r="A262" t="str">
        <f>'dataset-unl2018'!R262</f>
        <v>Si</v>
      </c>
    </row>
    <row r="263" spans="1:1" x14ac:dyDescent="0.2">
      <c r="A263" t="str">
        <f>'dataset-unl2018'!R263</f>
        <v>No</v>
      </c>
    </row>
    <row r="264" spans="1:1" x14ac:dyDescent="0.2">
      <c r="A264" t="str">
        <f>'dataset-unl2018'!R264</f>
        <v>Si</v>
      </c>
    </row>
    <row r="265" spans="1:1" x14ac:dyDescent="0.2">
      <c r="A265" t="str">
        <f>'dataset-unl2018'!R265</f>
        <v>Si</v>
      </c>
    </row>
    <row r="266" spans="1:1" x14ac:dyDescent="0.2">
      <c r="A266" t="str">
        <f>'dataset-unl2018'!R266</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6"/>
  <sheetViews>
    <sheetView topLeftCell="A3" zoomScale="130" zoomScaleNormal="130" zoomScalePageLayoutView="130" workbookViewId="0">
      <selection activeCell="L23" sqref="L23"/>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2020</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COUNTIF(A2:A266,1994)</f>
        <v>1</v>
      </c>
      <c r="E6" s="1"/>
      <c r="F6" s="1"/>
    </row>
    <row r="7" spans="1:6" x14ac:dyDescent="0.2">
      <c r="A7">
        <f>'dataset-unl2018'!C7</f>
        <v>2020</v>
      </c>
      <c r="C7" s="2">
        <v>1995</v>
      </c>
      <c r="D7" s="2">
        <f>COUNTIF(A2:A266,1995)</f>
        <v>0</v>
      </c>
      <c r="E7" s="1"/>
      <c r="F7" s="1"/>
    </row>
    <row r="8" spans="1:6" x14ac:dyDescent="0.2">
      <c r="A8">
        <f>'dataset-unl2018'!C8</f>
        <v>2019</v>
      </c>
      <c r="C8" s="2">
        <v>1996</v>
      </c>
      <c r="D8" s="3">
        <f>COUNTIF(A2:A266,1996)</f>
        <v>0</v>
      </c>
      <c r="E8" s="1"/>
      <c r="F8" s="1"/>
    </row>
    <row r="9" spans="1:6" x14ac:dyDescent="0.2">
      <c r="A9">
        <f>'dataset-unl2018'!C9</f>
        <v>2019</v>
      </c>
      <c r="C9" s="2">
        <v>1997</v>
      </c>
      <c r="D9" s="2">
        <f>COUNTIF(A2:A266,1997)</f>
        <v>0</v>
      </c>
      <c r="E9" s="1"/>
      <c r="F9" s="1"/>
    </row>
    <row r="10" spans="1:6" x14ac:dyDescent="0.2">
      <c r="A10">
        <f>'dataset-unl2018'!C10</f>
        <v>2019</v>
      </c>
      <c r="C10" s="2">
        <v>1998</v>
      </c>
      <c r="D10" s="2">
        <f>COUNTIF(A2:A266,1998)</f>
        <v>0</v>
      </c>
      <c r="E10" s="1"/>
      <c r="F10" s="1"/>
    </row>
    <row r="11" spans="1:6" x14ac:dyDescent="0.2">
      <c r="A11">
        <f>'dataset-unl2018'!C11</f>
        <v>2019</v>
      </c>
      <c r="C11" s="2">
        <v>1999</v>
      </c>
      <c r="D11" s="2">
        <f>COUNTIF(A2:A266,1999)</f>
        <v>4</v>
      </c>
      <c r="E11" s="1"/>
      <c r="F11" s="1"/>
    </row>
    <row r="12" spans="1:6" x14ac:dyDescent="0.2">
      <c r="A12">
        <f>'dataset-unl2018'!C12</f>
        <v>2019</v>
      </c>
      <c r="C12" s="2">
        <v>2000</v>
      </c>
      <c r="D12" s="2">
        <f>COUNTIF(A2:A266,2000)</f>
        <v>0</v>
      </c>
    </row>
    <row r="13" spans="1:6" x14ac:dyDescent="0.2">
      <c r="A13">
        <f>'dataset-unl2018'!C13</f>
        <v>2019</v>
      </c>
      <c r="C13" s="2">
        <v>2001</v>
      </c>
      <c r="D13" s="2">
        <f>COUNTIF(A2:A266,2001)</f>
        <v>2</v>
      </c>
      <c r="E13" s="1"/>
      <c r="F13" s="1"/>
    </row>
    <row r="14" spans="1:6" x14ac:dyDescent="0.2">
      <c r="A14">
        <f>'dataset-unl2018'!C14</f>
        <v>2019</v>
      </c>
      <c r="C14" s="2">
        <v>2002</v>
      </c>
      <c r="D14" s="2">
        <f>COUNTIF(A2:A266,2002)</f>
        <v>3</v>
      </c>
      <c r="E14" s="1"/>
      <c r="F14" s="1"/>
    </row>
    <row r="15" spans="1:6" x14ac:dyDescent="0.2">
      <c r="A15">
        <f>'dataset-unl2018'!C15</f>
        <v>2019</v>
      </c>
      <c r="C15" s="2">
        <v>2003</v>
      </c>
      <c r="D15" s="2">
        <f>COUNTIF(A2:A266,2003)</f>
        <v>2</v>
      </c>
      <c r="E15" s="1"/>
      <c r="F15" s="1"/>
    </row>
    <row r="16" spans="1:6" x14ac:dyDescent="0.2">
      <c r="A16">
        <f>'dataset-unl2018'!C16</f>
        <v>2019</v>
      </c>
      <c r="C16" s="2">
        <v>2004</v>
      </c>
      <c r="D16" s="2">
        <f>COUNTIF(A2:A266,2004)</f>
        <v>4</v>
      </c>
      <c r="E16" s="1"/>
      <c r="F16" s="1"/>
    </row>
    <row r="17" spans="1:6" x14ac:dyDescent="0.2">
      <c r="A17">
        <f>'dataset-unl2018'!C17</f>
        <v>2019</v>
      </c>
      <c r="C17" s="2">
        <v>2005</v>
      </c>
      <c r="D17" s="2">
        <f>COUNTIF(A2:A266,2005)</f>
        <v>3</v>
      </c>
      <c r="E17" s="1"/>
      <c r="F17" s="1"/>
    </row>
    <row r="18" spans="1:6" x14ac:dyDescent="0.2">
      <c r="A18">
        <f>'dataset-unl2018'!C18</f>
        <v>2019</v>
      </c>
      <c r="C18" s="2">
        <v>2006</v>
      </c>
      <c r="D18" s="2">
        <f>COUNTIF(A2:A266,2006)</f>
        <v>4</v>
      </c>
      <c r="E18" s="1"/>
      <c r="F18" s="1"/>
    </row>
    <row r="19" spans="1:6" x14ac:dyDescent="0.2">
      <c r="A19">
        <f>'dataset-unl2018'!C19</f>
        <v>2019</v>
      </c>
      <c r="C19" s="2">
        <v>2007</v>
      </c>
      <c r="D19" s="2">
        <f>COUNTIF(A2:A266,2007)</f>
        <v>3</v>
      </c>
      <c r="E19" s="1"/>
      <c r="F19" s="1"/>
    </row>
    <row r="20" spans="1:6" x14ac:dyDescent="0.2">
      <c r="A20">
        <f>'dataset-unl2018'!C20</f>
        <v>2019</v>
      </c>
      <c r="C20" s="2">
        <v>2008</v>
      </c>
      <c r="D20" s="2">
        <f>COUNTIF(A2:A266,2008)</f>
        <v>5</v>
      </c>
      <c r="E20" s="1"/>
      <c r="F20" s="1"/>
    </row>
    <row r="21" spans="1:6" x14ac:dyDescent="0.2">
      <c r="A21">
        <f>'dataset-unl2018'!C21</f>
        <v>2019</v>
      </c>
      <c r="C21" s="2">
        <v>2009</v>
      </c>
      <c r="D21" s="2">
        <f>COUNTIF(A2:A266,2009)</f>
        <v>10</v>
      </c>
      <c r="E21" s="1"/>
      <c r="F21" s="1"/>
    </row>
    <row r="22" spans="1:6" x14ac:dyDescent="0.2">
      <c r="A22">
        <f>'dataset-unl2018'!C22</f>
        <v>2019</v>
      </c>
      <c r="C22" s="2">
        <v>2010</v>
      </c>
      <c r="D22" s="2">
        <f>COUNTIF(A2:A266,2010)</f>
        <v>4</v>
      </c>
      <c r="E22" s="1"/>
      <c r="F22" s="1"/>
    </row>
    <row r="23" spans="1:6" x14ac:dyDescent="0.2">
      <c r="A23">
        <f>'dataset-unl2018'!C23</f>
        <v>2019</v>
      </c>
      <c r="C23" s="2">
        <v>2011</v>
      </c>
      <c r="D23" s="2">
        <f>COUNTIF(A2:A266,2011)</f>
        <v>6</v>
      </c>
      <c r="E23" s="1"/>
      <c r="F23" s="1"/>
    </row>
    <row r="24" spans="1:6" x14ac:dyDescent="0.2">
      <c r="A24">
        <f>'dataset-unl2018'!C24</f>
        <v>2019</v>
      </c>
      <c r="C24" s="2">
        <v>2012</v>
      </c>
      <c r="D24" s="2">
        <f>COUNTIF(A2:A266,2012)</f>
        <v>2</v>
      </c>
      <c r="E24" s="1"/>
      <c r="F24" s="1"/>
    </row>
    <row r="25" spans="1:6" x14ac:dyDescent="0.2">
      <c r="A25">
        <f>'dataset-unl2018'!C25</f>
        <v>2019</v>
      </c>
      <c r="C25" s="2">
        <v>2013</v>
      </c>
      <c r="D25" s="2">
        <f>COUNTIF(A2:A266,2013)</f>
        <v>7</v>
      </c>
      <c r="E25" s="1"/>
      <c r="F25" s="1"/>
    </row>
    <row r="26" spans="1:6" x14ac:dyDescent="0.2">
      <c r="A26">
        <f>'dataset-unl2018'!C26</f>
        <v>2019</v>
      </c>
      <c r="C26" s="2">
        <v>2014</v>
      </c>
      <c r="D26" s="2">
        <f>COUNTIF(A2:A266,2014)</f>
        <v>6</v>
      </c>
      <c r="E26" s="1"/>
      <c r="F26" s="1"/>
    </row>
    <row r="27" spans="1:6" x14ac:dyDescent="0.2">
      <c r="A27">
        <f>'dataset-unl2018'!C27</f>
        <v>2019</v>
      </c>
      <c r="C27" s="2">
        <v>2015</v>
      </c>
      <c r="D27" s="2">
        <f>COUNTIF(A2:A266,2015)</f>
        <v>13</v>
      </c>
      <c r="E27" s="1"/>
      <c r="F27" s="1"/>
    </row>
    <row r="28" spans="1:6" x14ac:dyDescent="0.2">
      <c r="A28">
        <f>'dataset-unl2018'!C28</f>
        <v>2019</v>
      </c>
      <c r="C28" s="2">
        <v>2016</v>
      </c>
      <c r="D28" s="2">
        <f>COUNTIF(A2:A266,2016)</f>
        <v>42</v>
      </c>
      <c r="E28" s="1"/>
      <c r="F28" s="1"/>
    </row>
    <row r="29" spans="1:6" x14ac:dyDescent="0.2">
      <c r="A29">
        <f>'dataset-unl2018'!C29</f>
        <v>2019</v>
      </c>
      <c r="C29" s="2">
        <v>2017</v>
      </c>
      <c r="D29" s="2">
        <f>COUNTIF(A2:A266,2017)</f>
        <v>34</v>
      </c>
      <c r="E29" s="1"/>
      <c r="F29" s="1"/>
    </row>
    <row r="30" spans="1:6" x14ac:dyDescent="0.2">
      <c r="A30">
        <f>'dataset-unl2018'!C30</f>
        <v>2019</v>
      </c>
      <c r="C30" s="2">
        <v>2018</v>
      </c>
      <c r="D30" s="2">
        <f>COUNTIF(A2:A266,2018)</f>
        <v>46</v>
      </c>
      <c r="E30" s="1"/>
      <c r="F30" s="1"/>
    </row>
    <row r="31" spans="1:6" x14ac:dyDescent="0.2">
      <c r="A31">
        <f>'dataset-unl2018'!C31</f>
        <v>2019</v>
      </c>
      <c r="C31" s="9">
        <v>2019</v>
      </c>
      <c r="D31" s="2">
        <f>COUNTIF(A2:A266,2019)</f>
        <v>58</v>
      </c>
    </row>
    <row r="32" spans="1:6" x14ac:dyDescent="0.2">
      <c r="A32">
        <f>'dataset-unl2018'!C32</f>
        <v>2019</v>
      </c>
      <c r="C32" s="2">
        <v>2020</v>
      </c>
      <c r="D32" s="2">
        <f>COUNTIF(A2:A266,2020)</f>
        <v>6</v>
      </c>
    </row>
    <row r="33" spans="1:4" x14ac:dyDescent="0.2">
      <c r="A33">
        <f>'dataset-unl2018'!C33</f>
        <v>2019</v>
      </c>
      <c r="C33" s="2" t="s">
        <v>911</v>
      </c>
      <c r="D33" s="2">
        <f>SUM(D4:D32)</f>
        <v>265</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2019</v>
      </c>
    </row>
    <row r="51" spans="1:1" x14ac:dyDescent="0.2">
      <c r="A51">
        <f>'dataset-unl2018'!C51</f>
        <v>2019</v>
      </c>
    </row>
    <row r="52" spans="1:1" x14ac:dyDescent="0.2">
      <c r="A52">
        <f>'dataset-unl2018'!C52</f>
        <v>2019</v>
      </c>
    </row>
    <row r="53" spans="1:1" x14ac:dyDescent="0.2">
      <c r="A53">
        <f>'dataset-unl2018'!C53</f>
        <v>2019</v>
      </c>
    </row>
    <row r="54" spans="1:1" x14ac:dyDescent="0.2">
      <c r="A54">
        <f>'dataset-unl2018'!C54</f>
        <v>2019</v>
      </c>
    </row>
    <row r="55" spans="1:1" x14ac:dyDescent="0.2">
      <c r="A55">
        <f>'dataset-unl2018'!C55</f>
        <v>2019</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2018</v>
      </c>
    </row>
    <row r="67" spans="1:1" x14ac:dyDescent="0.2">
      <c r="A67">
        <f>'dataset-unl2018'!C67</f>
        <v>2018</v>
      </c>
    </row>
    <row r="68" spans="1:1" x14ac:dyDescent="0.2">
      <c r="A68">
        <f>'dataset-unl2018'!C68</f>
        <v>2018</v>
      </c>
    </row>
    <row r="69" spans="1:1" x14ac:dyDescent="0.2">
      <c r="A69">
        <f>'dataset-unl2018'!C69</f>
        <v>2018</v>
      </c>
    </row>
    <row r="70" spans="1:1" x14ac:dyDescent="0.2">
      <c r="A70">
        <f>'dataset-unl2018'!C70</f>
        <v>2018</v>
      </c>
    </row>
    <row r="71" spans="1:1" x14ac:dyDescent="0.2">
      <c r="A71">
        <f>'dataset-unl2018'!C71</f>
        <v>2018</v>
      </c>
    </row>
    <row r="72" spans="1:1" x14ac:dyDescent="0.2">
      <c r="A72">
        <f>'dataset-unl2018'!C72</f>
        <v>2018</v>
      </c>
    </row>
    <row r="73" spans="1:1" x14ac:dyDescent="0.2">
      <c r="A73">
        <f>'dataset-unl2018'!C73</f>
        <v>2018</v>
      </c>
    </row>
    <row r="74" spans="1:1" x14ac:dyDescent="0.2">
      <c r="A74">
        <f>'dataset-unl2018'!C74</f>
        <v>2018</v>
      </c>
    </row>
    <row r="75" spans="1:1" x14ac:dyDescent="0.2">
      <c r="A75">
        <f>'dataset-unl2018'!C75</f>
        <v>2018</v>
      </c>
    </row>
    <row r="76" spans="1:1" x14ac:dyDescent="0.2">
      <c r="A76">
        <f>'dataset-unl2018'!C76</f>
        <v>2018</v>
      </c>
    </row>
    <row r="77" spans="1:1" x14ac:dyDescent="0.2">
      <c r="A77">
        <f>'dataset-unl2018'!C77</f>
        <v>2018</v>
      </c>
    </row>
    <row r="78" spans="1:1" x14ac:dyDescent="0.2">
      <c r="A78">
        <f>'dataset-unl2018'!C78</f>
        <v>2018</v>
      </c>
    </row>
    <row r="79" spans="1:1" x14ac:dyDescent="0.2">
      <c r="A79">
        <f>'dataset-unl2018'!C79</f>
        <v>2018</v>
      </c>
    </row>
    <row r="80" spans="1:1" x14ac:dyDescent="0.2">
      <c r="A80">
        <f>'dataset-unl2018'!C80</f>
        <v>2018</v>
      </c>
    </row>
    <row r="81" spans="1:1" x14ac:dyDescent="0.2">
      <c r="A81">
        <f>'dataset-unl2018'!C81</f>
        <v>2018</v>
      </c>
    </row>
    <row r="82" spans="1:1" x14ac:dyDescent="0.2">
      <c r="A82">
        <f>'dataset-unl2018'!C82</f>
        <v>2018</v>
      </c>
    </row>
    <row r="83" spans="1:1" x14ac:dyDescent="0.2">
      <c r="A83">
        <f>'dataset-unl2018'!C83</f>
        <v>2018</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2018</v>
      </c>
    </row>
    <row r="97" spans="1:1" x14ac:dyDescent="0.2">
      <c r="A97">
        <f>'dataset-unl2018'!C97</f>
        <v>2018</v>
      </c>
    </row>
    <row r="98" spans="1:1" x14ac:dyDescent="0.2">
      <c r="A98">
        <f>'dataset-unl2018'!C98</f>
        <v>2018</v>
      </c>
    </row>
    <row r="99" spans="1:1" x14ac:dyDescent="0.2">
      <c r="A99">
        <f>'dataset-unl2018'!C99</f>
        <v>2018</v>
      </c>
    </row>
    <row r="100" spans="1:1" x14ac:dyDescent="0.2">
      <c r="A100">
        <f>'dataset-unl2018'!C100</f>
        <v>2018</v>
      </c>
    </row>
    <row r="101" spans="1:1" x14ac:dyDescent="0.2">
      <c r="A101">
        <f>'dataset-unl2018'!C101</f>
        <v>2018</v>
      </c>
    </row>
    <row r="102" spans="1:1" x14ac:dyDescent="0.2">
      <c r="A102">
        <f>'dataset-unl2018'!C102</f>
        <v>2018</v>
      </c>
    </row>
    <row r="103" spans="1:1" x14ac:dyDescent="0.2">
      <c r="A103">
        <f>'dataset-unl2018'!C103</f>
        <v>2018</v>
      </c>
    </row>
    <row r="104" spans="1:1" x14ac:dyDescent="0.2">
      <c r="A104">
        <f>'dataset-unl2018'!C104</f>
        <v>2018</v>
      </c>
    </row>
    <row r="105" spans="1:1" x14ac:dyDescent="0.2">
      <c r="A105">
        <f>'dataset-unl2018'!C105</f>
        <v>2018</v>
      </c>
    </row>
    <row r="106" spans="1:1" x14ac:dyDescent="0.2">
      <c r="A106">
        <f>'dataset-unl2018'!C106</f>
        <v>2018</v>
      </c>
    </row>
    <row r="107" spans="1:1" x14ac:dyDescent="0.2">
      <c r="A107">
        <f>'dataset-unl2018'!C107</f>
        <v>2018</v>
      </c>
    </row>
    <row r="108" spans="1:1" x14ac:dyDescent="0.2">
      <c r="A108">
        <f>'dataset-unl2018'!C108</f>
        <v>2018</v>
      </c>
    </row>
    <row r="109" spans="1:1" x14ac:dyDescent="0.2">
      <c r="A109">
        <f>'dataset-unl2018'!C109</f>
        <v>2018</v>
      </c>
    </row>
    <row r="110" spans="1:1" x14ac:dyDescent="0.2">
      <c r="A110">
        <f>'dataset-unl2018'!C110</f>
        <v>2018</v>
      </c>
    </row>
    <row r="111" spans="1:1" x14ac:dyDescent="0.2">
      <c r="A111">
        <f>'dataset-unl2018'!C111</f>
        <v>2018</v>
      </c>
    </row>
    <row r="112" spans="1:1" x14ac:dyDescent="0.2">
      <c r="A112">
        <f>'dataset-unl2018'!C112</f>
        <v>2017</v>
      </c>
    </row>
    <row r="113" spans="1:1" x14ac:dyDescent="0.2">
      <c r="A113">
        <f>'dataset-unl2018'!C113</f>
        <v>2017</v>
      </c>
    </row>
    <row r="114" spans="1:1" x14ac:dyDescent="0.2">
      <c r="A114">
        <f>'dataset-unl2018'!C114</f>
        <v>2017</v>
      </c>
    </row>
    <row r="115" spans="1:1" x14ac:dyDescent="0.2">
      <c r="A115">
        <f>'dataset-unl2018'!C115</f>
        <v>2017</v>
      </c>
    </row>
    <row r="116" spans="1:1" x14ac:dyDescent="0.2">
      <c r="A116">
        <f>'dataset-unl2018'!C116</f>
        <v>2017</v>
      </c>
    </row>
    <row r="117" spans="1:1" x14ac:dyDescent="0.2">
      <c r="A117">
        <f>'dataset-unl2018'!C117</f>
        <v>2017</v>
      </c>
    </row>
    <row r="118" spans="1:1" x14ac:dyDescent="0.2">
      <c r="A118">
        <f>'dataset-unl2018'!C118</f>
        <v>2017</v>
      </c>
    </row>
    <row r="119" spans="1:1" x14ac:dyDescent="0.2">
      <c r="A119">
        <f>'dataset-unl2018'!C119</f>
        <v>2017</v>
      </c>
    </row>
    <row r="120" spans="1:1" x14ac:dyDescent="0.2">
      <c r="A120">
        <f>'dataset-unl2018'!C120</f>
        <v>2017</v>
      </c>
    </row>
    <row r="121" spans="1:1" x14ac:dyDescent="0.2">
      <c r="A121">
        <f>'dataset-unl2018'!C121</f>
        <v>2017</v>
      </c>
    </row>
    <row r="122" spans="1:1" x14ac:dyDescent="0.2">
      <c r="A122">
        <f>'dataset-unl2018'!C122</f>
        <v>2017</v>
      </c>
    </row>
    <row r="123" spans="1:1" x14ac:dyDescent="0.2">
      <c r="A123">
        <f>'dataset-unl2018'!C123</f>
        <v>2017</v>
      </c>
    </row>
    <row r="124" spans="1:1" x14ac:dyDescent="0.2">
      <c r="A124">
        <f>'dataset-unl2018'!C124</f>
        <v>2017</v>
      </c>
    </row>
    <row r="125" spans="1:1" x14ac:dyDescent="0.2">
      <c r="A125">
        <f>'dataset-unl2018'!C125</f>
        <v>2017</v>
      </c>
    </row>
    <row r="126" spans="1:1" x14ac:dyDescent="0.2">
      <c r="A126">
        <f>'dataset-unl2018'!C126</f>
        <v>2017</v>
      </c>
    </row>
    <row r="127" spans="1:1" x14ac:dyDescent="0.2">
      <c r="A127">
        <f>'dataset-unl2018'!C127</f>
        <v>2017</v>
      </c>
    </row>
    <row r="128" spans="1:1" x14ac:dyDescent="0.2">
      <c r="A128">
        <f>'dataset-unl2018'!C128</f>
        <v>2017</v>
      </c>
    </row>
    <row r="129" spans="1:1" x14ac:dyDescent="0.2">
      <c r="A129">
        <f>'dataset-unl2018'!C129</f>
        <v>2017</v>
      </c>
    </row>
    <row r="130" spans="1:1" x14ac:dyDescent="0.2">
      <c r="A130">
        <f>'dataset-unl2018'!C130</f>
        <v>2017</v>
      </c>
    </row>
    <row r="131" spans="1:1" x14ac:dyDescent="0.2">
      <c r="A131">
        <f>'dataset-unl2018'!C131</f>
        <v>2017</v>
      </c>
    </row>
    <row r="132" spans="1:1" x14ac:dyDescent="0.2">
      <c r="A132">
        <f>'dataset-unl2018'!C132</f>
        <v>2017</v>
      </c>
    </row>
    <row r="133" spans="1:1" x14ac:dyDescent="0.2">
      <c r="A133">
        <f>'dataset-unl2018'!C133</f>
        <v>2017</v>
      </c>
    </row>
    <row r="134" spans="1:1" x14ac:dyDescent="0.2">
      <c r="A134">
        <f>'dataset-unl2018'!C134</f>
        <v>2017</v>
      </c>
    </row>
    <row r="135" spans="1:1" x14ac:dyDescent="0.2">
      <c r="A135">
        <f>'dataset-unl2018'!C135</f>
        <v>2017</v>
      </c>
    </row>
    <row r="136" spans="1:1" x14ac:dyDescent="0.2">
      <c r="A136">
        <f>'dataset-unl2018'!C136</f>
        <v>2017</v>
      </c>
    </row>
    <row r="137" spans="1:1" x14ac:dyDescent="0.2">
      <c r="A137">
        <f>'dataset-unl2018'!C137</f>
        <v>2017</v>
      </c>
    </row>
    <row r="138" spans="1:1" x14ac:dyDescent="0.2">
      <c r="A138">
        <f>'dataset-unl2018'!C138</f>
        <v>2017</v>
      </c>
    </row>
    <row r="139" spans="1:1" x14ac:dyDescent="0.2">
      <c r="A139">
        <f>'dataset-unl2018'!C139</f>
        <v>2017</v>
      </c>
    </row>
    <row r="140" spans="1:1" x14ac:dyDescent="0.2">
      <c r="A140">
        <f>'dataset-unl2018'!C140</f>
        <v>2017</v>
      </c>
    </row>
    <row r="141" spans="1:1" x14ac:dyDescent="0.2">
      <c r="A141">
        <f>'dataset-unl2018'!C141</f>
        <v>2017</v>
      </c>
    </row>
    <row r="142" spans="1:1" x14ac:dyDescent="0.2">
      <c r="A142">
        <f>'dataset-unl2018'!C142</f>
        <v>2017</v>
      </c>
    </row>
    <row r="143" spans="1:1" x14ac:dyDescent="0.2">
      <c r="A143">
        <f>'dataset-unl2018'!C143</f>
        <v>2017</v>
      </c>
    </row>
    <row r="144" spans="1:1" x14ac:dyDescent="0.2">
      <c r="A144">
        <f>'dataset-unl2018'!C144</f>
        <v>2017</v>
      </c>
    </row>
    <row r="145" spans="1:1" x14ac:dyDescent="0.2">
      <c r="A145">
        <f>'dataset-unl2018'!C145</f>
        <v>2017</v>
      </c>
    </row>
    <row r="146" spans="1:1" x14ac:dyDescent="0.2">
      <c r="A146">
        <f>'dataset-unl2018'!C146</f>
        <v>2016</v>
      </c>
    </row>
    <row r="147" spans="1:1" x14ac:dyDescent="0.2">
      <c r="A147">
        <f>'dataset-unl2018'!C147</f>
        <v>2016</v>
      </c>
    </row>
    <row r="148" spans="1:1" x14ac:dyDescent="0.2">
      <c r="A148">
        <f>'dataset-unl2018'!C148</f>
        <v>2016</v>
      </c>
    </row>
    <row r="149" spans="1:1" x14ac:dyDescent="0.2">
      <c r="A149">
        <f>'dataset-unl2018'!C149</f>
        <v>2016</v>
      </c>
    </row>
    <row r="150" spans="1:1" x14ac:dyDescent="0.2">
      <c r="A150">
        <f>'dataset-unl2018'!C150</f>
        <v>2016</v>
      </c>
    </row>
    <row r="151" spans="1:1" x14ac:dyDescent="0.2">
      <c r="A151">
        <f>'dataset-unl2018'!C151</f>
        <v>2016</v>
      </c>
    </row>
    <row r="152" spans="1:1" x14ac:dyDescent="0.2">
      <c r="A152">
        <f>'dataset-unl2018'!C152</f>
        <v>2016</v>
      </c>
    </row>
    <row r="153" spans="1:1" x14ac:dyDescent="0.2">
      <c r="A153">
        <f>'dataset-unl2018'!C153</f>
        <v>2016</v>
      </c>
    </row>
    <row r="154" spans="1:1" x14ac:dyDescent="0.2">
      <c r="A154">
        <f>'dataset-unl2018'!C154</f>
        <v>2016</v>
      </c>
    </row>
    <row r="155" spans="1:1" x14ac:dyDescent="0.2">
      <c r="A155">
        <f>'dataset-unl2018'!C155</f>
        <v>2016</v>
      </c>
    </row>
    <row r="156" spans="1:1" x14ac:dyDescent="0.2">
      <c r="A156">
        <f>'dataset-unl2018'!C156</f>
        <v>2016</v>
      </c>
    </row>
    <row r="157" spans="1:1" x14ac:dyDescent="0.2">
      <c r="A157">
        <f>'dataset-unl2018'!C157</f>
        <v>2016</v>
      </c>
    </row>
    <row r="158" spans="1:1" x14ac:dyDescent="0.2">
      <c r="A158">
        <f>'dataset-unl2018'!C158</f>
        <v>2016</v>
      </c>
    </row>
    <row r="159" spans="1:1" x14ac:dyDescent="0.2">
      <c r="A159">
        <f>'dataset-unl2018'!C159</f>
        <v>2016</v>
      </c>
    </row>
    <row r="160" spans="1:1" x14ac:dyDescent="0.2">
      <c r="A160">
        <f>'dataset-unl2018'!C160</f>
        <v>2016</v>
      </c>
    </row>
    <row r="161" spans="1:1" x14ac:dyDescent="0.2">
      <c r="A161">
        <f>'dataset-unl2018'!C161</f>
        <v>2016</v>
      </c>
    </row>
    <row r="162" spans="1:1" x14ac:dyDescent="0.2">
      <c r="A162">
        <f>'dataset-unl2018'!C162</f>
        <v>2016</v>
      </c>
    </row>
    <row r="163" spans="1:1" x14ac:dyDescent="0.2">
      <c r="A163">
        <f>'dataset-unl2018'!C163</f>
        <v>2016</v>
      </c>
    </row>
    <row r="164" spans="1:1" x14ac:dyDescent="0.2">
      <c r="A164">
        <f>'dataset-unl2018'!C164</f>
        <v>2016</v>
      </c>
    </row>
    <row r="165" spans="1:1" x14ac:dyDescent="0.2">
      <c r="A165">
        <f>'dataset-unl2018'!C165</f>
        <v>2016</v>
      </c>
    </row>
    <row r="166" spans="1:1" x14ac:dyDescent="0.2">
      <c r="A166">
        <f>'dataset-unl2018'!C166</f>
        <v>2016</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2016</v>
      </c>
    </row>
    <row r="173" spans="1:1" x14ac:dyDescent="0.2">
      <c r="A173">
        <f>'dataset-unl2018'!C173</f>
        <v>2016</v>
      </c>
    </row>
    <row r="174" spans="1:1" x14ac:dyDescent="0.2">
      <c r="A174">
        <f>'dataset-unl2018'!C174</f>
        <v>2016</v>
      </c>
    </row>
    <row r="175" spans="1:1" x14ac:dyDescent="0.2">
      <c r="A175">
        <f>'dataset-unl2018'!C175</f>
        <v>2016</v>
      </c>
    </row>
    <row r="176" spans="1:1" x14ac:dyDescent="0.2">
      <c r="A176">
        <f>'dataset-unl2018'!C176</f>
        <v>2016</v>
      </c>
    </row>
    <row r="177" spans="1:1" x14ac:dyDescent="0.2">
      <c r="A177">
        <f>'dataset-unl2018'!C177</f>
        <v>2016</v>
      </c>
    </row>
    <row r="178" spans="1:1" x14ac:dyDescent="0.2">
      <c r="A178">
        <f>'dataset-unl2018'!C178</f>
        <v>2016</v>
      </c>
    </row>
    <row r="179" spans="1:1" x14ac:dyDescent="0.2">
      <c r="A179">
        <f>'dataset-unl2018'!C179</f>
        <v>2016</v>
      </c>
    </row>
    <row r="180" spans="1:1" x14ac:dyDescent="0.2">
      <c r="A180">
        <f>'dataset-unl2018'!C180</f>
        <v>2016</v>
      </c>
    </row>
    <row r="181" spans="1:1" x14ac:dyDescent="0.2">
      <c r="A181">
        <f>'dataset-unl2018'!C181</f>
        <v>2016</v>
      </c>
    </row>
    <row r="182" spans="1:1" x14ac:dyDescent="0.2">
      <c r="A182">
        <f>'dataset-unl2018'!C182</f>
        <v>2016</v>
      </c>
    </row>
    <row r="183" spans="1:1" x14ac:dyDescent="0.2">
      <c r="A183">
        <f>'dataset-unl2018'!C183</f>
        <v>2016</v>
      </c>
    </row>
    <row r="184" spans="1:1" x14ac:dyDescent="0.2">
      <c r="A184">
        <f>'dataset-unl2018'!C184</f>
        <v>2016</v>
      </c>
    </row>
    <row r="185" spans="1:1" x14ac:dyDescent="0.2">
      <c r="A185">
        <f>'dataset-unl2018'!C185</f>
        <v>2016</v>
      </c>
    </row>
    <row r="186" spans="1:1" x14ac:dyDescent="0.2">
      <c r="A186">
        <f>'dataset-unl2018'!C186</f>
        <v>2016</v>
      </c>
    </row>
    <row r="187" spans="1:1" x14ac:dyDescent="0.2">
      <c r="A187">
        <f>'dataset-unl2018'!C187</f>
        <v>2016</v>
      </c>
    </row>
    <row r="188" spans="1:1" x14ac:dyDescent="0.2">
      <c r="A188">
        <f>'dataset-unl2018'!C188</f>
        <v>2015</v>
      </c>
    </row>
    <row r="189" spans="1:1" x14ac:dyDescent="0.2">
      <c r="A189">
        <f>'dataset-unl2018'!C189</f>
        <v>2015</v>
      </c>
    </row>
    <row r="190" spans="1:1" x14ac:dyDescent="0.2">
      <c r="A190">
        <f>'dataset-unl2018'!C190</f>
        <v>2015</v>
      </c>
    </row>
    <row r="191" spans="1:1" x14ac:dyDescent="0.2">
      <c r="A191">
        <f>'dataset-unl2018'!C191</f>
        <v>2015</v>
      </c>
    </row>
    <row r="192" spans="1:1" x14ac:dyDescent="0.2">
      <c r="A192">
        <f>'dataset-unl2018'!C192</f>
        <v>2015</v>
      </c>
    </row>
    <row r="193" spans="1:1" x14ac:dyDescent="0.2">
      <c r="A193">
        <f>'dataset-unl2018'!C193</f>
        <v>2015</v>
      </c>
    </row>
    <row r="194" spans="1:1" x14ac:dyDescent="0.2">
      <c r="A194">
        <f>'dataset-unl2018'!C194</f>
        <v>2015</v>
      </c>
    </row>
    <row r="195" spans="1:1" x14ac:dyDescent="0.2">
      <c r="A195">
        <f>'dataset-unl2018'!C195</f>
        <v>2015</v>
      </c>
    </row>
    <row r="196" spans="1:1" x14ac:dyDescent="0.2">
      <c r="A196">
        <f>'dataset-unl2018'!C196</f>
        <v>2015</v>
      </c>
    </row>
    <row r="197" spans="1:1" x14ac:dyDescent="0.2">
      <c r="A197">
        <f>'dataset-unl2018'!C197</f>
        <v>2015</v>
      </c>
    </row>
    <row r="198" spans="1:1" x14ac:dyDescent="0.2">
      <c r="A198">
        <f>'dataset-unl2018'!C198</f>
        <v>2015</v>
      </c>
    </row>
    <row r="199" spans="1:1" x14ac:dyDescent="0.2">
      <c r="A199">
        <f>'dataset-unl2018'!C199</f>
        <v>2015</v>
      </c>
    </row>
    <row r="200" spans="1:1" x14ac:dyDescent="0.2">
      <c r="A200">
        <f>'dataset-unl2018'!C200</f>
        <v>2015</v>
      </c>
    </row>
    <row r="201" spans="1:1" x14ac:dyDescent="0.2">
      <c r="A201">
        <f>'dataset-unl2018'!C201</f>
        <v>2014</v>
      </c>
    </row>
    <row r="202" spans="1:1" x14ac:dyDescent="0.2">
      <c r="A202">
        <f>'dataset-unl2018'!C202</f>
        <v>2014</v>
      </c>
    </row>
    <row r="203" spans="1:1" x14ac:dyDescent="0.2">
      <c r="A203">
        <f>'dataset-unl2018'!C203</f>
        <v>2014</v>
      </c>
    </row>
    <row r="204" spans="1:1" x14ac:dyDescent="0.2">
      <c r="A204">
        <f>'dataset-unl2018'!C204</f>
        <v>2014</v>
      </c>
    </row>
    <row r="205" spans="1:1" x14ac:dyDescent="0.2">
      <c r="A205">
        <f>'dataset-unl2018'!C205</f>
        <v>2014</v>
      </c>
    </row>
    <row r="206" spans="1:1" x14ac:dyDescent="0.2">
      <c r="A206">
        <f>'dataset-unl2018'!C206</f>
        <v>2014</v>
      </c>
    </row>
    <row r="207" spans="1:1" x14ac:dyDescent="0.2">
      <c r="A207">
        <f>'dataset-unl2018'!C207</f>
        <v>2013</v>
      </c>
    </row>
    <row r="208" spans="1:1" x14ac:dyDescent="0.2">
      <c r="A208">
        <f>'dataset-unl2018'!C208</f>
        <v>2013</v>
      </c>
    </row>
    <row r="209" spans="1:1" x14ac:dyDescent="0.2">
      <c r="A209">
        <f>'dataset-unl2018'!C209</f>
        <v>2013</v>
      </c>
    </row>
    <row r="210" spans="1:1" x14ac:dyDescent="0.2">
      <c r="A210">
        <f>'dataset-unl2018'!C210</f>
        <v>2013</v>
      </c>
    </row>
    <row r="211" spans="1:1" x14ac:dyDescent="0.2">
      <c r="A211">
        <f>'dataset-unl2018'!C211</f>
        <v>2013</v>
      </c>
    </row>
    <row r="212" spans="1:1" x14ac:dyDescent="0.2">
      <c r="A212">
        <f>'dataset-unl2018'!C212</f>
        <v>2013</v>
      </c>
    </row>
    <row r="213" spans="1:1" x14ac:dyDescent="0.2">
      <c r="A213">
        <f>'dataset-unl2018'!C213</f>
        <v>2013</v>
      </c>
    </row>
    <row r="214" spans="1:1" x14ac:dyDescent="0.2">
      <c r="A214">
        <f>'dataset-unl2018'!C214</f>
        <v>2012</v>
      </c>
    </row>
    <row r="215" spans="1:1" x14ac:dyDescent="0.2">
      <c r="A215">
        <f>'dataset-unl2018'!C215</f>
        <v>2012</v>
      </c>
    </row>
    <row r="216" spans="1:1" x14ac:dyDescent="0.2">
      <c r="A216">
        <f>'dataset-unl2018'!C216</f>
        <v>2011</v>
      </c>
    </row>
    <row r="217" spans="1:1" x14ac:dyDescent="0.2">
      <c r="A217">
        <f>'dataset-unl2018'!C217</f>
        <v>2011</v>
      </c>
    </row>
    <row r="218" spans="1:1" x14ac:dyDescent="0.2">
      <c r="A218">
        <f>'dataset-unl2018'!C218</f>
        <v>2011</v>
      </c>
    </row>
    <row r="219" spans="1:1" x14ac:dyDescent="0.2">
      <c r="A219">
        <f>'dataset-unl2018'!C219</f>
        <v>2011</v>
      </c>
    </row>
    <row r="220" spans="1:1" x14ac:dyDescent="0.2">
      <c r="A220">
        <f>'dataset-unl2018'!C220</f>
        <v>2011</v>
      </c>
    </row>
    <row r="221" spans="1:1" x14ac:dyDescent="0.2">
      <c r="A221">
        <f>'dataset-unl2018'!C221</f>
        <v>2011</v>
      </c>
    </row>
    <row r="222" spans="1:1" x14ac:dyDescent="0.2">
      <c r="A222">
        <f>'dataset-unl2018'!C222</f>
        <v>2010</v>
      </c>
    </row>
    <row r="223" spans="1:1" x14ac:dyDescent="0.2">
      <c r="A223">
        <f>'dataset-unl2018'!C223</f>
        <v>2010</v>
      </c>
    </row>
    <row r="224" spans="1:1" x14ac:dyDescent="0.2">
      <c r="A224">
        <f>'dataset-unl2018'!C224</f>
        <v>2010</v>
      </c>
    </row>
    <row r="225" spans="1:1" x14ac:dyDescent="0.2">
      <c r="A225">
        <f>'dataset-unl2018'!C225</f>
        <v>2010</v>
      </c>
    </row>
    <row r="226" spans="1:1" x14ac:dyDescent="0.2">
      <c r="A226">
        <f>'dataset-unl2018'!C226</f>
        <v>2009</v>
      </c>
    </row>
    <row r="227" spans="1:1" x14ac:dyDescent="0.2">
      <c r="A227">
        <f>'dataset-unl2018'!C227</f>
        <v>2009</v>
      </c>
    </row>
    <row r="228" spans="1:1" x14ac:dyDescent="0.2">
      <c r="A228">
        <f>'dataset-unl2018'!C228</f>
        <v>2009</v>
      </c>
    </row>
    <row r="229" spans="1:1" x14ac:dyDescent="0.2">
      <c r="A229">
        <f>'dataset-unl2018'!C229</f>
        <v>2009</v>
      </c>
    </row>
    <row r="230" spans="1:1" x14ac:dyDescent="0.2">
      <c r="A230">
        <f>'dataset-unl2018'!C230</f>
        <v>2009</v>
      </c>
    </row>
    <row r="231" spans="1:1" x14ac:dyDescent="0.2">
      <c r="A231">
        <f>'dataset-unl2018'!C231</f>
        <v>2009</v>
      </c>
    </row>
    <row r="232" spans="1:1" x14ac:dyDescent="0.2">
      <c r="A232">
        <f>'dataset-unl2018'!C232</f>
        <v>2009</v>
      </c>
    </row>
    <row r="233" spans="1:1" x14ac:dyDescent="0.2">
      <c r="A233">
        <f>'dataset-unl2018'!C233</f>
        <v>2009</v>
      </c>
    </row>
    <row r="234" spans="1:1" x14ac:dyDescent="0.2">
      <c r="A234">
        <f>'dataset-unl2018'!C234</f>
        <v>2009</v>
      </c>
    </row>
    <row r="235" spans="1:1" x14ac:dyDescent="0.2">
      <c r="A235">
        <f>'dataset-unl2018'!C235</f>
        <v>2009</v>
      </c>
    </row>
    <row r="236" spans="1:1" x14ac:dyDescent="0.2">
      <c r="A236">
        <f>'dataset-unl2018'!C236</f>
        <v>2008</v>
      </c>
    </row>
    <row r="237" spans="1:1" x14ac:dyDescent="0.2">
      <c r="A237">
        <f>'dataset-unl2018'!C237</f>
        <v>2008</v>
      </c>
    </row>
    <row r="238" spans="1:1" x14ac:dyDescent="0.2">
      <c r="A238">
        <f>'dataset-unl2018'!C238</f>
        <v>2008</v>
      </c>
    </row>
    <row r="239" spans="1:1" x14ac:dyDescent="0.2">
      <c r="A239">
        <f>'dataset-unl2018'!C239</f>
        <v>2008</v>
      </c>
    </row>
    <row r="240" spans="1:1" x14ac:dyDescent="0.2">
      <c r="A240">
        <f>'dataset-unl2018'!C240</f>
        <v>2008</v>
      </c>
    </row>
    <row r="241" spans="1:1" x14ac:dyDescent="0.2">
      <c r="A241">
        <f>'dataset-unl2018'!C241</f>
        <v>2007</v>
      </c>
    </row>
    <row r="242" spans="1:1" x14ac:dyDescent="0.2">
      <c r="A242">
        <f>'dataset-unl2018'!C242</f>
        <v>2007</v>
      </c>
    </row>
    <row r="243" spans="1:1" x14ac:dyDescent="0.2">
      <c r="A243">
        <f>'dataset-unl2018'!C243</f>
        <v>2007</v>
      </c>
    </row>
    <row r="244" spans="1:1" x14ac:dyDescent="0.2">
      <c r="A244">
        <f>'dataset-unl2018'!C244</f>
        <v>2006</v>
      </c>
    </row>
    <row r="245" spans="1:1" x14ac:dyDescent="0.2">
      <c r="A245">
        <f>'dataset-unl2018'!C245</f>
        <v>2006</v>
      </c>
    </row>
    <row r="246" spans="1:1" x14ac:dyDescent="0.2">
      <c r="A246">
        <f>'dataset-unl2018'!C246</f>
        <v>2006</v>
      </c>
    </row>
    <row r="247" spans="1:1" x14ac:dyDescent="0.2">
      <c r="A247">
        <f>'dataset-unl2018'!C247</f>
        <v>2006</v>
      </c>
    </row>
    <row r="248" spans="1:1" x14ac:dyDescent="0.2">
      <c r="A248">
        <f>'dataset-unl2018'!C248</f>
        <v>2005</v>
      </c>
    </row>
    <row r="249" spans="1:1" x14ac:dyDescent="0.2">
      <c r="A249">
        <f>'dataset-unl2018'!C249</f>
        <v>2005</v>
      </c>
    </row>
    <row r="250" spans="1:1" x14ac:dyDescent="0.2">
      <c r="A250">
        <f>'dataset-unl2018'!C250</f>
        <v>2005</v>
      </c>
    </row>
    <row r="251" spans="1:1" x14ac:dyDescent="0.2">
      <c r="A251">
        <f>'dataset-unl2018'!C251</f>
        <v>2004</v>
      </c>
    </row>
    <row r="252" spans="1:1" x14ac:dyDescent="0.2">
      <c r="A252">
        <f>'dataset-unl2018'!C252</f>
        <v>2004</v>
      </c>
    </row>
    <row r="253" spans="1:1" x14ac:dyDescent="0.2">
      <c r="A253">
        <f>'dataset-unl2018'!C253</f>
        <v>2004</v>
      </c>
    </row>
    <row r="254" spans="1:1" x14ac:dyDescent="0.2">
      <c r="A254">
        <f>'dataset-unl2018'!C254</f>
        <v>2004</v>
      </c>
    </row>
    <row r="255" spans="1:1" x14ac:dyDescent="0.2">
      <c r="A255">
        <f>'dataset-unl2018'!C255</f>
        <v>2003</v>
      </c>
    </row>
    <row r="256" spans="1:1" x14ac:dyDescent="0.2">
      <c r="A256">
        <f>'dataset-unl2018'!C256</f>
        <v>2003</v>
      </c>
    </row>
    <row r="257" spans="1:1" x14ac:dyDescent="0.2">
      <c r="A257">
        <f>'dataset-unl2018'!C257</f>
        <v>2002</v>
      </c>
    </row>
    <row r="258" spans="1:1" x14ac:dyDescent="0.2">
      <c r="A258">
        <f>'dataset-unl2018'!C258</f>
        <v>2002</v>
      </c>
    </row>
    <row r="259" spans="1:1" x14ac:dyDescent="0.2">
      <c r="A259">
        <f>'dataset-unl2018'!C259</f>
        <v>2002</v>
      </c>
    </row>
    <row r="260" spans="1:1" x14ac:dyDescent="0.2">
      <c r="A260">
        <f>'dataset-unl2018'!C260</f>
        <v>2001</v>
      </c>
    </row>
    <row r="261" spans="1:1" x14ac:dyDescent="0.2">
      <c r="A261">
        <f>'dataset-unl2018'!C261</f>
        <v>2001</v>
      </c>
    </row>
    <row r="262" spans="1:1" x14ac:dyDescent="0.2">
      <c r="A262">
        <f>'dataset-unl2018'!C262</f>
        <v>1999</v>
      </c>
    </row>
    <row r="263" spans="1:1" x14ac:dyDescent="0.2">
      <c r="A263">
        <f>'dataset-unl2018'!C263</f>
        <v>1999</v>
      </c>
    </row>
    <row r="264" spans="1:1" x14ac:dyDescent="0.2">
      <c r="A264">
        <f>'dataset-unl2018'!C264</f>
        <v>1999</v>
      </c>
    </row>
    <row r="265" spans="1:1" x14ac:dyDescent="0.2">
      <c r="A265">
        <f>'dataset-unl2018'!C265</f>
        <v>1999</v>
      </c>
    </row>
    <row r="266" spans="1:1" x14ac:dyDescent="0.2">
      <c r="A266">
        <f>'dataset-unl2018'!C266</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66"/>
  <sheetViews>
    <sheetView tabSelected="1" workbookViewId="0">
      <selection activeCell="I24" sqref="I24"/>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NA</v>
      </c>
      <c r="C3" s="2" t="s">
        <v>892</v>
      </c>
      <c r="D3" s="2" t="s">
        <v>910</v>
      </c>
      <c r="E3" s="2" t="s">
        <v>1105</v>
      </c>
    </row>
    <row r="4" spans="1:5" x14ac:dyDescent="0.2">
      <c r="A4" t="str">
        <f>'dataset-unl2018'!N4</f>
        <v>NA</v>
      </c>
      <c r="C4" s="2" t="s">
        <v>897</v>
      </c>
      <c r="D4" s="2">
        <f>COUNTIF(A2:A266,"Q1")</f>
        <v>87</v>
      </c>
      <c r="E4" s="7">
        <f>(D4*100)/D10</f>
        <v>32.830188679245282</v>
      </c>
    </row>
    <row r="5" spans="1:5" x14ac:dyDescent="0.2">
      <c r="A5" t="str">
        <f>'dataset-unl2018'!N5</f>
        <v>NA</v>
      </c>
      <c r="C5" s="2" t="s">
        <v>898</v>
      </c>
      <c r="D5" s="2">
        <f>COUNTIF(A2:A266,"Q2")</f>
        <v>44</v>
      </c>
      <c r="E5" s="7">
        <f>(D5*100)/D10</f>
        <v>16.60377358490566</v>
      </c>
    </row>
    <row r="6" spans="1:5" x14ac:dyDescent="0.2">
      <c r="A6" t="str">
        <f>'dataset-unl2018'!N6</f>
        <v>NA</v>
      </c>
      <c r="C6" s="2" t="s">
        <v>899</v>
      </c>
      <c r="D6" s="2">
        <f>COUNTIF(A2:A266,"Q3")</f>
        <v>48</v>
      </c>
      <c r="E6" s="7">
        <f>(D6*100)/D10</f>
        <v>18.113207547169811</v>
      </c>
    </row>
    <row r="7" spans="1:5" x14ac:dyDescent="0.2">
      <c r="A7" t="str">
        <f>'dataset-unl2018'!N7</f>
        <v>Q1</v>
      </c>
      <c r="C7" s="2" t="s">
        <v>900</v>
      </c>
      <c r="D7" s="2">
        <f>COUNTIF(A2:A266,"Q4")</f>
        <v>24</v>
      </c>
      <c r="E7" s="7">
        <f>(D7*100)/D10</f>
        <v>9.0566037735849054</v>
      </c>
    </row>
    <row r="8" spans="1:5" x14ac:dyDescent="0.2">
      <c r="A8" t="str">
        <f>'dataset-unl2018'!N8</f>
        <v>Q2</v>
      </c>
      <c r="C8" s="2" t="s">
        <v>908</v>
      </c>
      <c r="D8" s="2">
        <f>COUNTIF(A2:A266,"NA")</f>
        <v>62</v>
      </c>
      <c r="E8" s="7">
        <f>(D8*100)/D10</f>
        <v>23.39622641509434</v>
      </c>
    </row>
    <row r="9" spans="1:5" x14ac:dyDescent="0.2">
      <c r="A9" t="str">
        <f>'dataset-unl2018'!N9</f>
        <v>Q1</v>
      </c>
      <c r="C9" s="2"/>
      <c r="D9" s="2"/>
      <c r="E9" s="2"/>
    </row>
    <row r="10" spans="1:5" x14ac:dyDescent="0.2">
      <c r="A10" t="str">
        <f>'dataset-unl2018'!N10</f>
        <v>NA</v>
      </c>
      <c r="C10" s="2" t="s">
        <v>911</v>
      </c>
      <c r="D10" s="2">
        <f>SUM(D4:D9)</f>
        <v>265</v>
      </c>
      <c r="E10" s="2"/>
    </row>
    <row r="11" spans="1:5" x14ac:dyDescent="0.2">
      <c r="A11" t="str">
        <f>'dataset-unl2018'!N11</f>
        <v>Q2</v>
      </c>
    </row>
    <row r="12" spans="1:5" x14ac:dyDescent="0.2">
      <c r="A12" t="str">
        <f>'dataset-unl2018'!N12</f>
        <v>NA</v>
      </c>
    </row>
    <row r="13" spans="1:5" x14ac:dyDescent="0.2">
      <c r="A13" t="str">
        <f>'dataset-unl2018'!N13</f>
        <v>NA</v>
      </c>
    </row>
    <row r="14" spans="1:5" x14ac:dyDescent="0.2">
      <c r="A14" t="str">
        <f>'dataset-unl2018'!N14</f>
        <v>Q4</v>
      </c>
    </row>
    <row r="15" spans="1:5" x14ac:dyDescent="0.2">
      <c r="A15" t="str">
        <f>'dataset-unl2018'!N15</f>
        <v>NA</v>
      </c>
    </row>
    <row r="16" spans="1:5" x14ac:dyDescent="0.2">
      <c r="A16" t="str">
        <f>'dataset-unl2018'!N16</f>
        <v>NA</v>
      </c>
    </row>
    <row r="17" spans="1:1" x14ac:dyDescent="0.2">
      <c r="A17" t="str">
        <f>'dataset-unl2018'!N17</f>
        <v>Q1</v>
      </c>
    </row>
    <row r="18" spans="1:1" x14ac:dyDescent="0.2">
      <c r="A18" t="str">
        <f>'dataset-unl2018'!N18</f>
        <v>Q2</v>
      </c>
    </row>
    <row r="19" spans="1:1" x14ac:dyDescent="0.2">
      <c r="A19" t="str">
        <f>'dataset-unl2018'!N19</f>
        <v>Q2</v>
      </c>
    </row>
    <row r="20" spans="1:1" x14ac:dyDescent="0.2">
      <c r="A20" t="str">
        <f>'dataset-unl2018'!N20</f>
        <v>Q1</v>
      </c>
    </row>
    <row r="21" spans="1:1" x14ac:dyDescent="0.2">
      <c r="A21" t="str">
        <f>'dataset-unl2018'!N21</f>
        <v>Q3</v>
      </c>
    </row>
    <row r="22" spans="1:1" x14ac:dyDescent="0.2">
      <c r="A22" t="str">
        <f>'dataset-unl2018'!N22</f>
        <v>Q3</v>
      </c>
    </row>
    <row r="23" spans="1:1" x14ac:dyDescent="0.2">
      <c r="A23" t="str">
        <f>'dataset-unl2018'!N23</f>
        <v>Q4</v>
      </c>
    </row>
    <row r="24" spans="1:1" x14ac:dyDescent="0.2">
      <c r="A24" t="str">
        <f>'dataset-unl2018'!N24</f>
        <v>Q1</v>
      </c>
    </row>
    <row r="25" spans="1:1" x14ac:dyDescent="0.2">
      <c r="A25" t="str">
        <f>'dataset-unl2018'!N25</f>
        <v>Q3</v>
      </c>
    </row>
    <row r="26" spans="1:1" x14ac:dyDescent="0.2">
      <c r="A26" t="str">
        <f>'dataset-unl2018'!N26</f>
        <v>NA</v>
      </c>
    </row>
    <row r="27" spans="1:1" x14ac:dyDescent="0.2">
      <c r="A27" t="str">
        <f>'dataset-unl2018'!N27</f>
        <v>Q3</v>
      </c>
    </row>
    <row r="28" spans="1:1" x14ac:dyDescent="0.2">
      <c r="A28" t="str">
        <f>'dataset-unl2018'!N28</f>
        <v>Q1</v>
      </c>
    </row>
    <row r="29" spans="1:1" x14ac:dyDescent="0.2">
      <c r="A29" t="str">
        <f>'dataset-unl2018'!N29</f>
        <v>Q1</v>
      </c>
    </row>
    <row r="30" spans="1:1" x14ac:dyDescent="0.2">
      <c r="A30" t="str">
        <f>'dataset-unl2018'!N30</f>
        <v>NA</v>
      </c>
    </row>
    <row r="31" spans="1:1" x14ac:dyDescent="0.2">
      <c r="A31" t="str">
        <f>'dataset-unl2018'!N31</f>
        <v>NA</v>
      </c>
    </row>
    <row r="32" spans="1:1" x14ac:dyDescent="0.2">
      <c r="A32" t="str">
        <f>'dataset-unl2018'!N32</f>
        <v>NA</v>
      </c>
    </row>
    <row r="33" spans="1:1" x14ac:dyDescent="0.2">
      <c r="A33" t="str">
        <f>'dataset-unl2018'!N33</f>
        <v>NA</v>
      </c>
    </row>
    <row r="34" spans="1:1" x14ac:dyDescent="0.2">
      <c r="A34" t="str">
        <f>'dataset-unl2018'!N34</f>
        <v>NA</v>
      </c>
    </row>
    <row r="35" spans="1:1" x14ac:dyDescent="0.2">
      <c r="A35" t="str">
        <f>'dataset-unl2018'!N35</f>
        <v>Q3</v>
      </c>
    </row>
    <row r="36" spans="1:1" x14ac:dyDescent="0.2">
      <c r="A36" t="str">
        <f>'dataset-unl2018'!N36</f>
        <v>Q3</v>
      </c>
    </row>
    <row r="37" spans="1:1" x14ac:dyDescent="0.2">
      <c r="A37" t="str">
        <f>'dataset-unl2018'!N37</f>
        <v>Q3</v>
      </c>
    </row>
    <row r="38" spans="1:1" x14ac:dyDescent="0.2">
      <c r="A38" t="str">
        <f>'dataset-unl2018'!N38</f>
        <v>Q3</v>
      </c>
    </row>
    <row r="39" spans="1:1" x14ac:dyDescent="0.2">
      <c r="A39" t="str">
        <f>'dataset-unl2018'!N39</f>
        <v>Q3</v>
      </c>
    </row>
    <row r="40" spans="1:1" x14ac:dyDescent="0.2">
      <c r="A40" t="str">
        <f>'dataset-unl2018'!N40</f>
        <v>Q1</v>
      </c>
    </row>
    <row r="41" spans="1:1" x14ac:dyDescent="0.2">
      <c r="A41" t="str">
        <f>'dataset-unl2018'!N41</f>
        <v>Q1</v>
      </c>
    </row>
    <row r="42" spans="1:1" x14ac:dyDescent="0.2">
      <c r="A42" t="str">
        <f>'dataset-unl2018'!N42</f>
        <v>Q4</v>
      </c>
    </row>
    <row r="43" spans="1:1" x14ac:dyDescent="0.2">
      <c r="A43" t="str">
        <f>'dataset-unl2018'!N43</f>
        <v>Q2</v>
      </c>
    </row>
    <row r="44" spans="1:1" x14ac:dyDescent="0.2">
      <c r="A44" t="str">
        <f>'dataset-unl2018'!N44</f>
        <v>Q1</v>
      </c>
    </row>
    <row r="45" spans="1:1" x14ac:dyDescent="0.2">
      <c r="A45" t="str">
        <f>'dataset-unl2018'!N45</f>
        <v>Q2</v>
      </c>
    </row>
    <row r="46" spans="1:1" x14ac:dyDescent="0.2">
      <c r="A46" t="str">
        <f>'dataset-unl2018'!N46</f>
        <v>Q1</v>
      </c>
    </row>
    <row r="47" spans="1:1" x14ac:dyDescent="0.2">
      <c r="A47" t="str">
        <f>'dataset-unl2018'!N47</f>
        <v>Q1</v>
      </c>
    </row>
    <row r="48" spans="1:1" x14ac:dyDescent="0.2">
      <c r="A48" t="str">
        <f>'dataset-unl2018'!N48</f>
        <v>Q1</v>
      </c>
    </row>
    <row r="49" spans="1:1" x14ac:dyDescent="0.2">
      <c r="A49" t="str">
        <f>'dataset-unl2018'!N49</f>
        <v>NA</v>
      </c>
    </row>
    <row r="50" spans="1:1" x14ac:dyDescent="0.2">
      <c r="A50" t="str">
        <f>'dataset-unl2018'!N50</f>
        <v>Q1</v>
      </c>
    </row>
    <row r="51" spans="1:1" x14ac:dyDescent="0.2">
      <c r="A51" t="str">
        <f>'dataset-unl2018'!N51</f>
        <v>Q2</v>
      </c>
    </row>
    <row r="52" spans="1:1" x14ac:dyDescent="0.2">
      <c r="A52" t="str">
        <f>'dataset-unl2018'!N52</f>
        <v>NA</v>
      </c>
    </row>
    <row r="53" spans="1:1" x14ac:dyDescent="0.2">
      <c r="A53" t="str">
        <f>'dataset-unl2018'!N53</f>
        <v>NA</v>
      </c>
    </row>
    <row r="54" spans="1:1" x14ac:dyDescent="0.2">
      <c r="A54" t="str">
        <f>'dataset-unl2018'!N54</f>
        <v>Q1</v>
      </c>
    </row>
    <row r="55" spans="1:1" x14ac:dyDescent="0.2">
      <c r="A55" t="str">
        <f>'dataset-unl2018'!N55</f>
        <v>NA</v>
      </c>
    </row>
    <row r="56" spans="1:1" x14ac:dyDescent="0.2">
      <c r="A56" t="str">
        <f>'dataset-unl2018'!N56</f>
        <v>Q1</v>
      </c>
    </row>
    <row r="57" spans="1:1" x14ac:dyDescent="0.2">
      <c r="A57" t="str">
        <f>'dataset-unl2018'!N57</f>
        <v>Q3</v>
      </c>
    </row>
    <row r="58" spans="1:1" x14ac:dyDescent="0.2">
      <c r="A58" t="str">
        <f>'dataset-unl2018'!N58</f>
        <v>Q3</v>
      </c>
    </row>
    <row r="59" spans="1:1" x14ac:dyDescent="0.2">
      <c r="A59" t="str">
        <f>'dataset-unl2018'!N59</f>
        <v>Q2</v>
      </c>
    </row>
    <row r="60" spans="1:1" x14ac:dyDescent="0.2">
      <c r="A60" t="str">
        <f>'dataset-unl2018'!N60</f>
        <v>Q1</v>
      </c>
    </row>
    <row r="61" spans="1:1" x14ac:dyDescent="0.2">
      <c r="A61" t="str">
        <f>'dataset-unl2018'!N61</f>
        <v>Q3</v>
      </c>
    </row>
    <row r="62" spans="1:1" x14ac:dyDescent="0.2">
      <c r="A62" t="str">
        <f>'dataset-unl2018'!N62</f>
        <v>Q3</v>
      </c>
    </row>
    <row r="63" spans="1:1" x14ac:dyDescent="0.2">
      <c r="A63" t="str">
        <f>'dataset-unl2018'!N63</f>
        <v>Q3</v>
      </c>
    </row>
    <row r="64" spans="1:1" x14ac:dyDescent="0.2">
      <c r="A64" t="str">
        <f>'dataset-unl2018'!N64</f>
        <v>NA</v>
      </c>
    </row>
    <row r="65" spans="1:1" x14ac:dyDescent="0.2">
      <c r="A65" t="str">
        <f>'dataset-unl2018'!N65</f>
        <v>NA</v>
      </c>
    </row>
    <row r="66" spans="1:1" x14ac:dyDescent="0.2">
      <c r="A66" t="str">
        <f>'dataset-unl2018'!N66</f>
        <v>Q3</v>
      </c>
    </row>
    <row r="67" spans="1:1" x14ac:dyDescent="0.2">
      <c r="A67" t="str">
        <f>'dataset-unl2018'!N67</f>
        <v>Q2</v>
      </c>
    </row>
    <row r="68" spans="1:1" x14ac:dyDescent="0.2">
      <c r="A68" t="str">
        <f>'dataset-unl2018'!N68</f>
        <v>Q1</v>
      </c>
    </row>
    <row r="69" spans="1:1" x14ac:dyDescent="0.2">
      <c r="A69" t="str">
        <f>'dataset-unl2018'!N69</f>
        <v>Q3</v>
      </c>
    </row>
    <row r="70" spans="1:1" x14ac:dyDescent="0.2">
      <c r="A70" t="str">
        <f>'dataset-unl2018'!N70</f>
        <v>Q4</v>
      </c>
    </row>
    <row r="71" spans="1:1" x14ac:dyDescent="0.2">
      <c r="A71" t="str">
        <f>'dataset-unl2018'!N71</f>
        <v>Q1</v>
      </c>
    </row>
    <row r="72" spans="1:1" x14ac:dyDescent="0.2">
      <c r="A72" t="str">
        <f>'dataset-unl2018'!N72</f>
        <v>Q4</v>
      </c>
    </row>
    <row r="73" spans="1:1" x14ac:dyDescent="0.2">
      <c r="A73" t="str">
        <f>'dataset-unl2018'!N73</f>
        <v>NA</v>
      </c>
    </row>
    <row r="74" spans="1:1" x14ac:dyDescent="0.2">
      <c r="A74" t="str">
        <f>'dataset-unl2018'!N74</f>
        <v>Q2</v>
      </c>
    </row>
    <row r="75" spans="1:1" x14ac:dyDescent="0.2">
      <c r="A75" t="str">
        <f>'dataset-unl2018'!N75</f>
        <v>NA</v>
      </c>
    </row>
    <row r="76" spans="1:1" x14ac:dyDescent="0.2">
      <c r="A76" t="str">
        <f>'dataset-unl2018'!N76</f>
        <v>Q2</v>
      </c>
    </row>
    <row r="77" spans="1:1" x14ac:dyDescent="0.2">
      <c r="A77" t="str">
        <f>'dataset-unl2018'!N77</f>
        <v>Q4</v>
      </c>
    </row>
    <row r="78" spans="1:1" x14ac:dyDescent="0.2">
      <c r="A78" t="str">
        <f>'dataset-unl2018'!N78</f>
        <v>Q2</v>
      </c>
    </row>
    <row r="79" spans="1:1" x14ac:dyDescent="0.2">
      <c r="A79" t="str">
        <f>'dataset-unl2018'!N79</f>
        <v>Q2</v>
      </c>
    </row>
    <row r="80" spans="1:1" x14ac:dyDescent="0.2">
      <c r="A80" t="str">
        <f>'dataset-unl2018'!N80</f>
        <v>NA</v>
      </c>
    </row>
    <row r="81" spans="1:1" x14ac:dyDescent="0.2">
      <c r="A81" t="str">
        <f>'dataset-unl2018'!N81</f>
        <v>Q3</v>
      </c>
    </row>
    <row r="82" spans="1:1" x14ac:dyDescent="0.2">
      <c r="A82" t="str">
        <f>'dataset-unl2018'!N82</f>
        <v>Q1</v>
      </c>
    </row>
    <row r="83" spans="1:1" x14ac:dyDescent="0.2">
      <c r="A83" t="str">
        <f>'dataset-unl2018'!N83</f>
        <v>NA</v>
      </c>
    </row>
    <row r="84" spans="1:1" x14ac:dyDescent="0.2">
      <c r="A84" t="str">
        <f>'dataset-unl2018'!N84</f>
        <v>NA</v>
      </c>
    </row>
    <row r="85" spans="1:1" x14ac:dyDescent="0.2">
      <c r="A85" t="str">
        <f>'dataset-unl2018'!N85</f>
        <v>NA</v>
      </c>
    </row>
    <row r="86" spans="1:1" x14ac:dyDescent="0.2">
      <c r="A86" t="str">
        <f>'dataset-unl2018'!N86</f>
        <v>NA</v>
      </c>
    </row>
    <row r="87" spans="1:1" x14ac:dyDescent="0.2">
      <c r="A87" t="str">
        <f>'dataset-unl2018'!N87</f>
        <v>NA</v>
      </c>
    </row>
    <row r="88" spans="1:1" x14ac:dyDescent="0.2">
      <c r="A88" t="str">
        <f>'dataset-unl2018'!N88</f>
        <v>NA</v>
      </c>
    </row>
    <row r="89" spans="1:1" x14ac:dyDescent="0.2">
      <c r="A89" t="str">
        <f>'dataset-unl2018'!N89</f>
        <v>NA</v>
      </c>
    </row>
    <row r="90" spans="1:1" x14ac:dyDescent="0.2">
      <c r="A90" t="str">
        <f>'dataset-unl2018'!N90</f>
        <v>NA</v>
      </c>
    </row>
    <row r="91" spans="1:1" x14ac:dyDescent="0.2">
      <c r="A91" t="str">
        <f>'dataset-unl2018'!N91</f>
        <v>NA</v>
      </c>
    </row>
    <row r="92" spans="1:1" x14ac:dyDescent="0.2">
      <c r="A92" t="str">
        <f>'dataset-unl2018'!N92</f>
        <v>Q4</v>
      </c>
    </row>
    <row r="93" spans="1:1" x14ac:dyDescent="0.2">
      <c r="A93" t="str">
        <f>'dataset-unl2018'!N93</f>
        <v>Q2</v>
      </c>
    </row>
    <row r="94" spans="1:1" x14ac:dyDescent="0.2">
      <c r="A94" t="str">
        <f>'dataset-unl2018'!N94</f>
        <v>Q1</v>
      </c>
    </row>
    <row r="95" spans="1:1" x14ac:dyDescent="0.2">
      <c r="A95" t="str">
        <f>'dataset-unl2018'!N95</f>
        <v>Q1</v>
      </c>
    </row>
    <row r="96" spans="1:1" x14ac:dyDescent="0.2">
      <c r="A96" t="str">
        <f>'dataset-unl2018'!N96</f>
        <v>Q1</v>
      </c>
    </row>
    <row r="97" spans="1:1" x14ac:dyDescent="0.2">
      <c r="A97" t="str">
        <f>'dataset-unl2018'!N97</f>
        <v>Q1</v>
      </c>
    </row>
    <row r="98" spans="1:1" x14ac:dyDescent="0.2">
      <c r="A98" t="str">
        <f>'dataset-unl2018'!N98</f>
        <v>Q2</v>
      </c>
    </row>
    <row r="99" spans="1:1" x14ac:dyDescent="0.2">
      <c r="A99" t="str">
        <f>'dataset-unl2018'!N99</f>
        <v>Q1</v>
      </c>
    </row>
    <row r="100" spans="1:1" x14ac:dyDescent="0.2">
      <c r="A100" t="str">
        <f>'dataset-unl2018'!N100</f>
        <v>Q1</v>
      </c>
    </row>
    <row r="101" spans="1:1" x14ac:dyDescent="0.2">
      <c r="A101" t="str">
        <f>'dataset-unl2018'!N101</f>
        <v>Q1</v>
      </c>
    </row>
    <row r="102" spans="1:1" x14ac:dyDescent="0.2">
      <c r="A102" t="str">
        <f>'dataset-unl2018'!N102</f>
        <v>Q1</v>
      </c>
    </row>
    <row r="103" spans="1:1" x14ac:dyDescent="0.2">
      <c r="A103" t="str">
        <f>'dataset-unl2018'!N103</f>
        <v>Q2</v>
      </c>
    </row>
    <row r="104" spans="1:1" x14ac:dyDescent="0.2">
      <c r="A104" t="str">
        <f>'dataset-unl2018'!N104</f>
        <v>Q4</v>
      </c>
    </row>
    <row r="105" spans="1:1" x14ac:dyDescent="0.2">
      <c r="A105" t="str">
        <f>'dataset-unl2018'!N105</f>
        <v>Q3</v>
      </c>
    </row>
    <row r="106" spans="1:1" x14ac:dyDescent="0.2">
      <c r="A106" t="str">
        <f>'dataset-unl2018'!N106</f>
        <v>Q2</v>
      </c>
    </row>
    <row r="107" spans="1:1" x14ac:dyDescent="0.2">
      <c r="A107" t="str">
        <f>'dataset-unl2018'!N107</f>
        <v>Q2</v>
      </c>
    </row>
    <row r="108" spans="1:1" x14ac:dyDescent="0.2">
      <c r="A108" t="str">
        <f>'dataset-unl2018'!N108</f>
        <v>Q3</v>
      </c>
    </row>
    <row r="109" spans="1:1" x14ac:dyDescent="0.2">
      <c r="A109" t="str">
        <f>'dataset-unl2018'!N109</f>
        <v>NA</v>
      </c>
    </row>
    <row r="110" spans="1:1" x14ac:dyDescent="0.2">
      <c r="A110" t="str">
        <f>'dataset-unl2018'!N110</f>
        <v>NA</v>
      </c>
    </row>
    <row r="111" spans="1:1" x14ac:dyDescent="0.2">
      <c r="A111" t="str">
        <f>'dataset-unl2018'!N111</f>
        <v>Q2</v>
      </c>
    </row>
    <row r="112" spans="1:1" x14ac:dyDescent="0.2">
      <c r="A112" t="str">
        <f>'dataset-unl2018'!N112</f>
        <v>NA</v>
      </c>
    </row>
    <row r="113" spans="1:1" x14ac:dyDescent="0.2">
      <c r="A113" t="str">
        <f>'dataset-unl2018'!N113</f>
        <v>NA</v>
      </c>
    </row>
    <row r="114" spans="1:1" x14ac:dyDescent="0.2">
      <c r="A114" t="str">
        <f>'dataset-unl2018'!N114</f>
        <v>NA</v>
      </c>
    </row>
    <row r="115" spans="1:1" x14ac:dyDescent="0.2">
      <c r="A115" t="str">
        <f>'dataset-unl2018'!N115</f>
        <v>Q3</v>
      </c>
    </row>
    <row r="116" spans="1:1" x14ac:dyDescent="0.2">
      <c r="A116" t="str">
        <f>'dataset-unl2018'!N116</f>
        <v>Q4</v>
      </c>
    </row>
    <row r="117" spans="1:1" x14ac:dyDescent="0.2">
      <c r="A117" t="str">
        <f>'dataset-unl2018'!N117</f>
        <v>Q1</v>
      </c>
    </row>
    <row r="118" spans="1:1" x14ac:dyDescent="0.2">
      <c r="A118" t="str">
        <f>'dataset-unl2018'!N118</f>
        <v>Q2</v>
      </c>
    </row>
    <row r="119" spans="1:1" x14ac:dyDescent="0.2">
      <c r="A119" t="str">
        <f>'dataset-unl2018'!N119</f>
        <v>Q1</v>
      </c>
    </row>
    <row r="120" spans="1:1" x14ac:dyDescent="0.2">
      <c r="A120" t="str">
        <f>'dataset-unl2018'!N120</f>
        <v>Q2</v>
      </c>
    </row>
    <row r="121" spans="1:1" x14ac:dyDescent="0.2">
      <c r="A121" t="str">
        <f>'dataset-unl2018'!N121</f>
        <v>Q3</v>
      </c>
    </row>
    <row r="122" spans="1:1" x14ac:dyDescent="0.2">
      <c r="A122" t="str">
        <f>'dataset-unl2018'!N122</f>
        <v>Q4</v>
      </c>
    </row>
    <row r="123" spans="1:1" x14ac:dyDescent="0.2">
      <c r="A123" t="str">
        <f>'dataset-unl2018'!N123</f>
        <v>Q4</v>
      </c>
    </row>
    <row r="124" spans="1:1" x14ac:dyDescent="0.2">
      <c r="A124" t="str">
        <f>'dataset-unl2018'!N124</f>
        <v>Q1</v>
      </c>
    </row>
    <row r="125" spans="1:1" x14ac:dyDescent="0.2">
      <c r="A125" t="str">
        <f>'dataset-unl2018'!N125</f>
        <v>Q3</v>
      </c>
    </row>
    <row r="126" spans="1:1" x14ac:dyDescent="0.2">
      <c r="A126" t="str">
        <f>'dataset-unl2018'!N126</f>
        <v>Q1</v>
      </c>
    </row>
    <row r="127" spans="1:1" x14ac:dyDescent="0.2">
      <c r="A127" t="str">
        <f>'dataset-unl2018'!N127</f>
        <v>Q2</v>
      </c>
    </row>
    <row r="128" spans="1:1" x14ac:dyDescent="0.2">
      <c r="A128" t="str">
        <f>'dataset-unl2018'!N128</f>
        <v>Q1</v>
      </c>
    </row>
    <row r="129" spans="1:1" x14ac:dyDescent="0.2">
      <c r="A129" t="str">
        <f>'dataset-unl2018'!N129</f>
        <v>Q3</v>
      </c>
    </row>
    <row r="130" spans="1:1" x14ac:dyDescent="0.2">
      <c r="A130" t="str">
        <f>'dataset-unl2018'!N130</f>
        <v>NA</v>
      </c>
    </row>
    <row r="131" spans="1:1" x14ac:dyDescent="0.2">
      <c r="A131" t="str">
        <f>'dataset-unl2018'!N131</f>
        <v>Q1</v>
      </c>
    </row>
    <row r="132" spans="1:1" x14ac:dyDescent="0.2">
      <c r="A132" t="str">
        <f>'dataset-unl2018'!N132</f>
        <v>Q2</v>
      </c>
    </row>
    <row r="133" spans="1:1" x14ac:dyDescent="0.2">
      <c r="A133" t="str">
        <f>'dataset-unl2018'!N133</f>
        <v>Q1</v>
      </c>
    </row>
    <row r="134" spans="1:1" x14ac:dyDescent="0.2">
      <c r="A134" t="str">
        <f>'dataset-unl2018'!N134</f>
        <v>NA</v>
      </c>
    </row>
    <row r="135" spans="1:1" x14ac:dyDescent="0.2">
      <c r="A135" t="str">
        <f>'dataset-unl2018'!N135</f>
        <v>Q1</v>
      </c>
    </row>
    <row r="136" spans="1:1" x14ac:dyDescent="0.2">
      <c r="A136" t="str">
        <f>'dataset-unl2018'!N136</f>
        <v>Q1</v>
      </c>
    </row>
    <row r="137" spans="1:1" x14ac:dyDescent="0.2">
      <c r="A137" t="str">
        <f>'dataset-unl2018'!N137</f>
        <v>Q1</v>
      </c>
    </row>
    <row r="138" spans="1:1" x14ac:dyDescent="0.2">
      <c r="A138" t="str">
        <f>'dataset-unl2018'!N138</f>
        <v>Q2</v>
      </c>
    </row>
    <row r="139" spans="1:1" x14ac:dyDescent="0.2">
      <c r="A139" t="str">
        <f>'dataset-unl2018'!N139</f>
        <v>Q1</v>
      </c>
    </row>
    <row r="140" spans="1:1" x14ac:dyDescent="0.2">
      <c r="A140" t="str">
        <f>'dataset-unl2018'!N140</f>
        <v>NA</v>
      </c>
    </row>
    <row r="141" spans="1:1" x14ac:dyDescent="0.2">
      <c r="A141" t="str">
        <f>'dataset-unl2018'!N141</f>
        <v>NA</v>
      </c>
    </row>
    <row r="142" spans="1:1" x14ac:dyDescent="0.2">
      <c r="A142" t="str">
        <f>'dataset-unl2018'!N142</f>
        <v>Q3</v>
      </c>
    </row>
    <row r="143" spans="1:1" x14ac:dyDescent="0.2">
      <c r="A143" t="str">
        <f>'dataset-unl2018'!N143</f>
        <v>Q3</v>
      </c>
    </row>
    <row r="144" spans="1:1" x14ac:dyDescent="0.2">
      <c r="A144" t="str">
        <f>'dataset-unl2018'!N144</f>
        <v>NA</v>
      </c>
    </row>
    <row r="145" spans="1:1" x14ac:dyDescent="0.2">
      <c r="A145" t="str">
        <f>'dataset-unl2018'!N145</f>
        <v>Q3</v>
      </c>
    </row>
    <row r="146" spans="1:1" x14ac:dyDescent="0.2">
      <c r="A146" t="str">
        <f>'dataset-unl2018'!N146</f>
        <v>NA</v>
      </c>
    </row>
    <row r="147" spans="1:1" x14ac:dyDescent="0.2">
      <c r="A147" t="str">
        <f>'dataset-unl2018'!N147</f>
        <v>Q3</v>
      </c>
    </row>
    <row r="148" spans="1:1" x14ac:dyDescent="0.2">
      <c r="A148" t="str">
        <f>'dataset-unl2018'!N148</f>
        <v>Q2</v>
      </c>
    </row>
    <row r="149" spans="1:1" x14ac:dyDescent="0.2">
      <c r="A149" t="str">
        <f>'dataset-unl2018'!N149</f>
        <v>Q2</v>
      </c>
    </row>
    <row r="150" spans="1:1" x14ac:dyDescent="0.2">
      <c r="A150" t="str">
        <f>'dataset-unl2018'!N150</f>
        <v>Q1</v>
      </c>
    </row>
    <row r="151" spans="1:1" x14ac:dyDescent="0.2">
      <c r="A151" t="str">
        <f>'dataset-unl2018'!N151</f>
        <v>Q3</v>
      </c>
    </row>
    <row r="152" spans="1:1" x14ac:dyDescent="0.2">
      <c r="A152" t="str">
        <f>'dataset-unl2018'!N152</f>
        <v>Q3</v>
      </c>
    </row>
    <row r="153" spans="1:1" x14ac:dyDescent="0.2">
      <c r="A153" t="str">
        <f>'dataset-unl2018'!N153</f>
        <v>Q2</v>
      </c>
    </row>
    <row r="154" spans="1:1" x14ac:dyDescent="0.2">
      <c r="A154" t="str">
        <f>'dataset-unl2018'!N154</f>
        <v>Q1</v>
      </c>
    </row>
    <row r="155" spans="1:1" x14ac:dyDescent="0.2">
      <c r="A155" t="str">
        <f>'dataset-unl2018'!N155</f>
        <v>Q1</v>
      </c>
    </row>
    <row r="156" spans="1:1" x14ac:dyDescent="0.2">
      <c r="A156" t="str">
        <f>'dataset-unl2018'!N156</f>
        <v>Q2</v>
      </c>
    </row>
    <row r="157" spans="1:1" x14ac:dyDescent="0.2">
      <c r="A157" t="str">
        <f>'dataset-unl2018'!N157</f>
        <v>NA</v>
      </c>
    </row>
    <row r="158" spans="1:1" x14ac:dyDescent="0.2">
      <c r="A158" t="str">
        <f>'dataset-unl2018'!N158</f>
        <v>NA</v>
      </c>
    </row>
    <row r="159" spans="1:1" x14ac:dyDescent="0.2">
      <c r="A159" t="str">
        <f>'dataset-unl2018'!N159</f>
        <v>NA</v>
      </c>
    </row>
    <row r="160" spans="1:1" x14ac:dyDescent="0.2">
      <c r="A160" t="str">
        <f>'dataset-unl2018'!N160</f>
        <v>Q3</v>
      </c>
    </row>
    <row r="161" spans="1:1" x14ac:dyDescent="0.2">
      <c r="A161" t="str">
        <f>'dataset-unl2018'!N161</f>
        <v>NA</v>
      </c>
    </row>
    <row r="162" spans="1:1" x14ac:dyDescent="0.2">
      <c r="A162" t="str">
        <f>'dataset-unl2018'!N162</f>
        <v>NA</v>
      </c>
    </row>
    <row r="163" spans="1:1" x14ac:dyDescent="0.2">
      <c r="A163" t="str">
        <f>'dataset-unl2018'!N163</f>
        <v>NA</v>
      </c>
    </row>
    <row r="164" spans="1:1" x14ac:dyDescent="0.2">
      <c r="A164" t="str">
        <f>'dataset-unl2018'!N164</f>
        <v>NA</v>
      </c>
    </row>
    <row r="165" spans="1:1" x14ac:dyDescent="0.2">
      <c r="A165" t="str">
        <f>'dataset-unl2018'!N165</f>
        <v>Q3</v>
      </c>
    </row>
    <row r="166" spans="1:1" x14ac:dyDescent="0.2">
      <c r="A166" t="str">
        <f>'dataset-unl2018'!N166</f>
        <v>Q3</v>
      </c>
    </row>
    <row r="167" spans="1:1" x14ac:dyDescent="0.2">
      <c r="A167" t="str">
        <f>'dataset-unl2018'!N167</f>
        <v>Q2</v>
      </c>
    </row>
    <row r="168" spans="1:1" x14ac:dyDescent="0.2">
      <c r="A168" t="str">
        <f>'dataset-unl2018'!N168</f>
        <v>Q4</v>
      </c>
    </row>
    <row r="169" spans="1:1" x14ac:dyDescent="0.2">
      <c r="A169" t="str">
        <f>'dataset-unl2018'!N169</f>
        <v>Q1</v>
      </c>
    </row>
    <row r="170" spans="1:1" x14ac:dyDescent="0.2">
      <c r="A170" t="str">
        <f>'dataset-unl2018'!N170</f>
        <v>Q1</v>
      </c>
    </row>
    <row r="171" spans="1:1" x14ac:dyDescent="0.2">
      <c r="A171" t="str">
        <f>'dataset-unl2018'!N171</f>
        <v>Q3</v>
      </c>
    </row>
    <row r="172" spans="1:1" x14ac:dyDescent="0.2">
      <c r="A172" t="str">
        <f>'dataset-unl2018'!N172</f>
        <v>Q1</v>
      </c>
    </row>
    <row r="173" spans="1:1" x14ac:dyDescent="0.2">
      <c r="A173" t="str">
        <f>'dataset-unl2018'!N173</f>
        <v>NA</v>
      </c>
    </row>
    <row r="174" spans="1:1" x14ac:dyDescent="0.2">
      <c r="A174" t="str">
        <f>'dataset-unl2018'!N174</f>
        <v>Q1</v>
      </c>
    </row>
    <row r="175" spans="1:1" x14ac:dyDescent="0.2">
      <c r="A175" t="str">
        <f>'dataset-unl2018'!N175</f>
        <v>Q2</v>
      </c>
    </row>
    <row r="176" spans="1:1" x14ac:dyDescent="0.2">
      <c r="A176" t="str">
        <f>'dataset-unl2018'!N176</f>
        <v>Q3</v>
      </c>
    </row>
    <row r="177" spans="1:1" x14ac:dyDescent="0.2">
      <c r="A177" t="str">
        <f>'dataset-unl2018'!N177</f>
        <v>Q3</v>
      </c>
    </row>
    <row r="178" spans="1:1" x14ac:dyDescent="0.2">
      <c r="A178" t="str">
        <f>'dataset-unl2018'!N178</f>
        <v>Q3</v>
      </c>
    </row>
    <row r="179" spans="1:1" x14ac:dyDescent="0.2">
      <c r="A179" t="str">
        <f>'dataset-unl2018'!N179</f>
        <v>Q3</v>
      </c>
    </row>
    <row r="180" spans="1:1" x14ac:dyDescent="0.2">
      <c r="A180" t="str">
        <f>'dataset-unl2018'!N180</f>
        <v>Q4</v>
      </c>
    </row>
    <row r="181" spans="1:1" x14ac:dyDescent="0.2">
      <c r="A181" t="str">
        <f>'dataset-unl2018'!N181</f>
        <v>Q1</v>
      </c>
    </row>
    <row r="182" spans="1:1" x14ac:dyDescent="0.2">
      <c r="A182" t="str">
        <f>'dataset-unl2018'!N182</f>
        <v>Q1</v>
      </c>
    </row>
    <row r="183" spans="1:1" x14ac:dyDescent="0.2">
      <c r="A183" t="str">
        <f>'dataset-unl2018'!N183</f>
        <v>NA</v>
      </c>
    </row>
    <row r="184" spans="1:1" x14ac:dyDescent="0.2">
      <c r="A184" t="str">
        <f>'dataset-unl2018'!N184</f>
        <v>Q4</v>
      </c>
    </row>
    <row r="185" spans="1:1" x14ac:dyDescent="0.2">
      <c r="A185" t="str">
        <f>'dataset-unl2018'!N185</f>
        <v>Q3</v>
      </c>
    </row>
    <row r="186" spans="1:1" x14ac:dyDescent="0.2">
      <c r="A186" t="str">
        <f>'dataset-unl2018'!N186</f>
        <v>Q2</v>
      </c>
    </row>
    <row r="187" spans="1:1" x14ac:dyDescent="0.2">
      <c r="A187" t="str">
        <f>'dataset-unl2018'!N187</f>
        <v>Q3</v>
      </c>
    </row>
    <row r="188" spans="1:1" x14ac:dyDescent="0.2">
      <c r="A188" t="str">
        <f>'dataset-unl2018'!N188</f>
        <v>NA</v>
      </c>
    </row>
    <row r="189" spans="1:1" x14ac:dyDescent="0.2">
      <c r="A189" t="str">
        <f>'dataset-unl2018'!N189</f>
        <v>Q1</v>
      </c>
    </row>
    <row r="190" spans="1:1" x14ac:dyDescent="0.2">
      <c r="A190" t="str">
        <f>'dataset-unl2018'!N190</f>
        <v>Q1</v>
      </c>
    </row>
    <row r="191" spans="1:1" x14ac:dyDescent="0.2">
      <c r="A191" t="str">
        <f>'dataset-unl2018'!N191</f>
        <v>Q1</v>
      </c>
    </row>
    <row r="192" spans="1:1" x14ac:dyDescent="0.2">
      <c r="A192" t="str">
        <f>'dataset-unl2018'!N192</f>
        <v>Q1</v>
      </c>
    </row>
    <row r="193" spans="1:1" x14ac:dyDescent="0.2">
      <c r="A193" t="str">
        <f>'dataset-unl2018'!N193</f>
        <v>Q1</v>
      </c>
    </row>
    <row r="194" spans="1:1" x14ac:dyDescent="0.2">
      <c r="A194" t="str">
        <f>'dataset-unl2018'!N194</f>
        <v>Q2</v>
      </c>
    </row>
    <row r="195" spans="1:1" x14ac:dyDescent="0.2">
      <c r="A195" t="str">
        <f>'dataset-unl2018'!N195</f>
        <v>Q4</v>
      </c>
    </row>
    <row r="196" spans="1:1" x14ac:dyDescent="0.2">
      <c r="A196" t="str">
        <f>'dataset-unl2018'!N196</f>
        <v>Q2</v>
      </c>
    </row>
    <row r="197" spans="1:1" x14ac:dyDescent="0.2">
      <c r="A197" t="str">
        <f>'dataset-unl2018'!N197</f>
        <v>Q1</v>
      </c>
    </row>
    <row r="198" spans="1:1" x14ac:dyDescent="0.2">
      <c r="A198" t="str">
        <f>'dataset-unl2018'!N198</f>
        <v>Q2</v>
      </c>
    </row>
    <row r="199" spans="1:1" x14ac:dyDescent="0.2">
      <c r="A199" t="str">
        <f>'dataset-unl2018'!N199</f>
        <v>NA</v>
      </c>
    </row>
    <row r="200" spans="1:1" x14ac:dyDescent="0.2">
      <c r="A200" t="str">
        <f>'dataset-unl2018'!N200</f>
        <v>Q1</v>
      </c>
    </row>
    <row r="201" spans="1:1" x14ac:dyDescent="0.2">
      <c r="A201" t="str">
        <f>'dataset-unl2018'!N201</f>
        <v>Q1</v>
      </c>
    </row>
    <row r="202" spans="1:1" x14ac:dyDescent="0.2">
      <c r="A202" t="str">
        <f>'dataset-unl2018'!N202</f>
        <v>Q2</v>
      </c>
    </row>
    <row r="203" spans="1:1" x14ac:dyDescent="0.2">
      <c r="A203" t="str">
        <f>'dataset-unl2018'!N203</f>
        <v>Q1</v>
      </c>
    </row>
    <row r="204" spans="1:1" x14ac:dyDescent="0.2">
      <c r="A204" t="str">
        <f>'dataset-unl2018'!N204</f>
        <v>Q1</v>
      </c>
    </row>
    <row r="205" spans="1:1" x14ac:dyDescent="0.2">
      <c r="A205" t="str">
        <f>'dataset-unl2018'!N205</f>
        <v>Q3</v>
      </c>
    </row>
    <row r="206" spans="1:1" x14ac:dyDescent="0.2">
      <c r="A206" t="str">
        <f>'dataset-unl2018'!N206</f>
        <v>Q1</v>
      </c>
    </row>
    <row r="207" spans="1:1" x14ac:dyDescent="0.2">
      <c r="A207" t="str">
        <f>'dataset-unl2018'!N207</f>
        <v>Q1</v>
      </c>
    </row>
    <row r="208" spans="1:1" x14ac:dyDescent="0.2">
      <c r="A208" t="str">
        <f>'dataset-unl2018'!N208</f>
        <v>Q4</v>
      </c>
    </row>
    <row r="209" spans="1:1" x14ac:dyDescent="0.2">
      <c r="A209" t="str">
        <f>'dataset-unl2018'!N209</f>
        <v>Q1</v>
      </c>
    </row>
    <row r="210" spans="1:1" x14ac:dyDescent="0.2">
      <c r="A210" t="str">
        <f>'dataset-unl2018'!N210</f>
        <v>Q1</v>
      </c>
    </row>
    <row r="211" spans="1:1" x14ac:dyDescent="0.2">
      <c r="A211" t="str">
        <f>'dataset-unl2018'!N211</f>
        <v>Q3</v>
      </c>
    </row>
    <row r="212" spans="1:1" x14ac:dyDescent="0.2">
      <c r="A212" t="str">
        <f>'dataset-unl2018'!N212</f>
        <v>NA</v>
      </c>
    </row>
    <row r="213" spans="1:1" x14ac:dyDescent="0.2">
      <c r="A213" t="str">
        <f>'dataset-unl2018'!N213</f>
        <v>Q4</v>
      </c>
    </row>
    <row r="214" spans="1:1" x14ac:dyDescent="0.2">
      <c r="A214" t="str">
        <f>'dataset-unl2018'!N214</f>
        <v>Q2</v>
      </c>
    </row>
    <row r="215" spans="1:1" x14ac:dyDescent="0.2">
      <c r="A215" t="str">
        <f>'dataset-unl2018'!N215</f>
        <v>Q3</v>
      </c>
    </row>
    <row r="216" spans="1:1" x14ac:dyDescent="0.2">
      <c r="A216" t="str">
        <f>'dataset-unl2018'!N216</f>
        <v>Q3</v>
      </c>
    </row>
    <row r="217" spans="1:1" x14ac:dyDescent="0.2">
      <c r="A217" t="str">
        <f>'dataset-unl2018'!N217</f>
        <v>Q4</v>
      </c>
    </row>
    <row r="218" spans="1:1" x14ac:dyDescent="0.2">
      <c r="A218" t="str">
        <f>'dataset-unl2018'!N218</f>
        <v>Q2</v>
      </c>
    </row>
    <row r="219" spans="1:1" x14ac:dyDescent="0.2">
      <c r="A219" t="str">
        <f>'dataset-unl2018'!N219</f>
        <v>Q1</v>
      </c>
    </row>
    <row r="220" spans="1:1" x14ac:dyDescent="0.2">
      <c r="A220" t="str">
        <f>'dataset-unl2018'!N220</f>
        <v>NA</v>
      </c>
    </row>
    <row r="221" spans="1:1" x14ac:dyDescent="0.2">
      <c r="A221" t="str">
        <f>'dataset-unl2018'!N221</f>
        <v>NA</v>
      </c>
    </row>
    <row r="222" spans="1:1" x14ac:dyDescent="0.2">
      <c r="A222" t="str">
        <f>'dataset-unl2018'!N222</f>
        <v>Q4</v>
      </c>
    </row>
    <row r="223" spans="1:1" x14ac:dyDescent="0.2">
      <c r="A223" t="str">
        <f>'dataset-unl2018'!N223</f>
        <v>Q1</v>
      </c>
    </row>
    <row r="224" spans="1:1" x14ac:dyDescent="0.2">
      <c r="A224" t="str">
        <f>'dataset-unl2018'!N224</f>
        <v>Q1</v>
      </c>
    </row>
    <row r="225" spans="1:1" x14ac:dyDescent="0.2">
      <c r="A225" t="str">
        <f>'dataset-unl2018'!N225</f>
        <v>Q2</v>
      </c>
    </row>
    <row r="226" spans="1:1" x14ac:dyDescent="0.2">
      <c r="A226" t="str">
        <f>'dataset-unl2018'!N226</f>
        <v>Q3</v>
      </c>
    </row>
    <row r="227" spans="1:1" x14ac:dyDescent="0.2">
      <c r="A227" t="str">
        <f>'dataset-unl2018'!N227</f>
        <v>Q3</v>
      </c>
    </row>
    <row r="228" spans="1:1" x14ac:dyDescent="0.2">
      <c r="A228" t="str">
        <f>'dataset-unl2018'!N228</f>
        <v>Q1</v>
      </c>
    </row>
    <row r="229" spans="1:1" x14ac:dyDescent="0.2">
      <c r="A229" t="str">
        <f>'dataset-unl2018'!N229</f>
        <v>Q3</v>
      </c>
    </row>
    <row r="230" spans="1:1" x14ac:dyDescent="0.2">
      <c r="A230" t="str">
        <f>'dataset-unl2018'!N230</f>
        <v>Q1</v>
      </c>
    </row>
    <row r="231" spans="1:1" x14ac:dyDescent="0.2">
      <c r="A231" t="str">
        <f>'dataset-unl2018'!N231</f>
        <v>Q1</v>
      </c>
    </row>
    <row r="232" spans="1:1" x14ac:dyDescent="0.2">
      <c r="A232" t="str">
        <f>'dataset-unl2018'!N232</f>
        <v>Q1</v>
      </c>
    </row>
    <row r="233" spans="1:1" x14ac:dyDescent="0.2">
      <c r="A233" t="str">
        <f>'dataset-unl2018'!N233</f>
        <v>Q1</v>
      </c>
    </row>
    <row r="234" spans="1:1" x14ac:dyDescent="0.2">
      <c r="A234" t="str">
        <f>'dataset-unl2018'!N234</f>
        <v>Q1</v>
      </c>
    </row>
    <row r="235" spans="1:1" x14ac:dyDescent="0.2">
      <c r="A235" t="str">
        <f>'dataset-unl2018'!N235</f>
        <v>Q1</v>
      </c>
    </row>
    <row r="236" spans="1:1" x14ac:dyDescent="0.2">
      <c r="A236" t="str">
        <f>'dataset-unl2018'!N236</f>
        <v>Q1</v>
      </c>
    </row>
    <row r="237" spans="1:1" x14ac:dyDescent="0.2">
      <c r="A237" t="str">
        <f>'dataset-unl2018'!N237</f>
        <v>Q1</v>
      </c>
    </row>
    <row r="238" spans="1:1" x14ac:dyDescent="0.2">
      <c r="A238" t="str">
        <f>'dataset-unl2018'!N238</f>
        <v>Q2</v>
      </c>
    </row>
    <row r="239" spans="1:1" x14ac:dyDescent="0.2">
      <c r="A239" t="str">
        <f>'dataset-unl2018'!N239</f>
        <v>Q1</v>
      </c>
    </row>
    <row r="240" spans="1:1" x14ac:dyDescent="0.2">
      <c r="A240" t="str">
        <f>'dataset-unl2018'!N240</f>
        <v>Q3</v>
      </c>
    </row>
    <row r="241" spans="1:1" x14ac:dyDescent="0.2">
      <c r="A241" t="str">
        <f>'dataset-unl2018'!N241</f>
        <v>NA</v>
      </c>
    </row>
    <row r="242" spans="1:1" x14ac:dyDescent="0.2">
      <c r="A242" t="str">
        <f>'dataset-unl2018'!N242</f>
        <v>Q2</v>
      </c>
    </row>
    <row r="243" spans="1:1" x14ac:dyDescent="0.2">
      <c r="A243" t="str">
        <f>'dataset-unl2018'!N243</f>
        <v>Q1</v>
      </c>
    </row>
    <row r="244" spans="1:1" x14ac:dyDescent="0.2">
      <c r="A244" t="str">
        <f>'dataset-unl2018'!N244</f>
        <v>Q2</v>
      </c>
    </row>
    <row r="245" spans="1:1" x14ac:dyDescent="0.2">
      <c r="A245" t="str">
        <f>'dataset-unl2018'!N245</f>
        <v>Q4</v>
      </c>
    </row>
    <row r="246" spans="1:1" x14ac:dyDescent="0.2">
      <c r="A246" t="str">
        <f>'dataset-unl2018'!N246</f>
        <v>Q1</v>
      </c>
    </row>
    <row r="247" spans="1:1" x14ac:dyDescent="0.2">
      <c r="A247" t="str">
        <f>'dataset-unl2018'!N247</f>
        <v>Q1</v>
      </c>
    </row>
    <row r="248" spans="1:1" x14ac:dyDescent="0.2">
      <c r="A248" t="str">
        <f>'dataset-unl2018'!N248</f>
        <v>Q1</v>
      </c>
    </row>
    <row r="249" spans="1:1" x14ac:dyDescent="0.2">
      <c r="A249" t="str">
        <f>'dataset-unl2018'!N249</f>
        <v>Q1</v>
      </c>
    </row>
    <row r="250" spans="1:1" x14ac:dyDescent="0.2">
      <c r="A250" t="str">
        <f>'dataset-unl2018'!N250</f>
        <v>Q1</v>
      </c>
    </row>
    <row r="251" spans="1:1" x14ac:dyDescent="0.2">
      <c r="A251" t="str">
        <f>'dataset-unl2018'!N251</f>
        <v>Q2</v>
      </c>
    </row>
    <row r="252" spans="1:1" x14ac:dyDescent="0.2">
      <c r="A252" t="str">
        <f>'dataset-unl2018'!N252</f>
        <v>Q2</v>
      </c>
    </row>
    <row r="253" spans="1:1" x14ac:dyDescent="0.2">
      <c r="A253" t="str">
        <f>'dataset-unl2018'!N253</f>
        <v>NA</v>
      </c>
    </row>
    <row r="254" spans="1:1" x14ac:dyDescent="0.2">
      <c r="A254" t="str">
        <f>'dataset-unl2018'!N254</f>
        <v>Q2</v>
      </c>
    </row>
    <row r="255" spans="1:1" x14ac:dyDescent="0.2">
      <c r="A255" t="str">
        <f>'dataset-unl2018'!N255</f>
        <v>Q1</v>
      </c>
    </row>
    <row r="256" spans="1:1" x14ac:dyDescent="0.2">
      <c r="A256" t="str">
        <f>'dataset-unl2018'!N256</f>
        <v>Q1</v>
      </c>
    </row>
    <row r="257" spans="1:1" x14ac:dyDescent="0.2">
      <c r="A257" t="str">
        <f>'dataset-unl2018'!N257</f>
        <v>NA</v>
      </c>
    </row>
    <row r="258" spans="1:1" x14ac:dyDescent="0.2">
      <c r="A258" t="str">
        <f>'dataset-unl2018'!N258</f>
        <v>NA</v>
      </c>
    </row>
    <row r="259" spans="1:1" x14ac:dyDescent="0.2">
      <c r="A259" t="str">
        <f>'dataset-unl2018'!N259</f>
        <v>Q1</v>
      </c>
    </row>
    <row r="260" spans="1:1" x14ac:dyDescent="0.2">
      <c r="A260" t="str">
        <f>'dataset-unl2018'!N260</f>
        <v>Q3</v>
      </c>
    </row>
    <row r="261" spans="1:1" x14ac:dyDescent="0.2">
      <c r="A261" t="str">
        <f>'dataset-unl2018'!N261</f>
        <v>Q1</v>
      </c>
    </row>
    <row r="262" spans="1:1" x14ac:dyDescent="0.2">
      <c r="A262" t="str">
        <f>'dataset-unl2018'!N262</f>
        <v>Q4</v>
      </c>
    </row>
    <row r="263" spans="1:1" x14ac:dyDescent="0.2">
      <c r="A263" t="str">
        <f>'dataset-unl2018'!N263</f>
        <v>Q4</v>
      </c>
    </row>
    <row r="264" spans="1:1" x14ac:dyDescent="0.2">
      <c r="A264" t="str">
        <f>'dataset-unl2018'!N264</f>
        <v>Q4</v>
      </c>
    </row>
    <row r="265" spans="1:1" x14ac:dyDescent="0.2">
      <c r="A265" t="str">
        <f>'dataset-unl2018'!N265</f>
        <v>Q4</v>
      </c>
    </row>
    <row r="266" spans="1:1" x14ac:dyDescent="0.2">
      <c r="A266" t="str">
        <f>'dataset-unl2018'!N266</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6"/>
  <sheetViews>
    <sheetView workbookViewId="0">
      <selection activeCell="G24" sqref="G24"/>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Conference Paper</v>
      </c>
      <c r="C3" s="2" t="s">
        <v>11</v>
      </c>
      <c r="D3" s="2" t="s">
        <v>910</v>
      </c>
      <c r="E3" s="2" t="s">
        <v>1105</v>
      </c>
    </row>
    <row r="4" spans="1:5" x14ac:dyDescent="0.2">
      <c r="A4" t="str">
        <f>'dataset-unl2018'!L4</f>
        <v>Conference Paper</v>
      </c>
      <c r="C4" s="2" t="s">
        <v>18</v>
      </c>
      <c r="D4" s="2">
        <f>COUNTIF(A2:A266,"Article")</f>
        <v>184</v>
      </c>
      <c r="E4" s="7">
        <f>(D4*100)/D13</f>
        <v>69.433962264150949</v>
      </c>
    </row>
    <row r="5" spans="1:5" x14ac:dyDescent="0.2">
      <c r="A5" t="str">
        <f>'dataset-unl2018'!L5</f>
        <v>Conference Paper</v>
      </c>
      <c r="C5" s="2" t="s">
        <v>31</v>
      </c>
      <c r="D5" s="2">
        <f>COUNTIF(A2:A266,"Article in Press")</f>
        <v>5</v>
      </c>
      <c r="E5" s="7">
        <f>(D5*100)/D13</f>
        <v>1.8867924528301887</v>
      </c>
    </row>
    <row r="6" spans="1:5" x14ac:dyDescent="0.2">
      <c r="A6" t="str">
        <f>'dataset-unl2018'!L6</f>
        <v>Conference Paper</v>
      </c>
      <c r="C6" s="2" t="s">
        <v>61</v>
      </c>
      <c r="D6" s="2">
        <f>COUNTIF(A2:A266,"Conference Paper")</f>
        <v>57</v>
      </c>
      <c r="E6" s="7">
        <f>(D6*100)/D13</f>
        <v>21.509433962264151</v>
      </c>
    </row>
    <row r="7" spans="1:5" x14ac:dyDescent="0.2">
      <c r="A7" t="str">
        <f>'dataset-unl2018'!L7</f>
        <v>Article</v>
      </c>
      <c r="C7" s="2" t="s">
        <v>69</v>
      </c>
      <c r="D7" s="2">
        <f>COUNTIF(A2:A266,"Short Survey")</f>
        <v>1</v>
      </c>
      <c r="E7" s="7">
        <f>(D7*100)/D13</f>
        <v>0.37735849056603776</v>
      </c>
    </row>
    <row r="8" spans="1:5" x14ac:dyDescent="0.2">
      <c r="A8" t="str">
        <f>'dataset-unl2018'!L8</f>
        <v>Article</v>
      </c>
      <c r="C8" s="2" t="s">
        <v>147</v>
      </c>
      <c r="D8" s="2">
        <f>COUNTIF(A2:A266,"Review")</f>
        <v>11</v>
      </c>
      <c r="E8" s="7">
        <f>(D8*100)/D13</f>
        <v>4.1509433962264151</v>
      </c>
    </row>
    <row r="9" spans="1:5" x14ac:dyDescent="0.2">
      <c r="A9" t="str">
        <f>'dataset-unl2018'!L9</f>
        <v>Article</v>
      </c>
      <c r="C9" s="2" t="s">
        <v>539</v>
      </c>
      <c r="D9" s="2">
        <f>COUNTIF(A2:A266,"Editorial")</f>
        <v>1</v>
      </c>
      <c r="E9" s="7">
        <f>(D9*100)/D13</f>
        <v>0.37735849056603776</v>
      </c>
    </row>
    <row r="10" spans="1:5" x14ac:dyDescent="0.2">
      <c r="A10" t="str">
        <f>'dataset-unl2018'!L10</f>
        <v>Conference Paper</v>
      </c>
      <c r="C10" s="2" t="s">
        <v>257</v>
      </c>
      <c r="D10" s="2">
        <f>COUNTIF(A2:A266,"Book Chapter")</f>
        <v>5</v>
      </c>
      <c r="E10" s="7">
        <f>(D10*100)/D13</f>
        <v>1.8867924528301887</v>
      </c>
    </row>
    <row r="11" spans="1:5" x14ac:dyDescent="0.2">
      <c r="A11" t="str">
        <f>'dataset-unl2018'!L11</f>
        <v>Article</v>
      </c>
      <c r="C11" s="2" t="s">
        <v>935</v>
      </c>
      <c r="D11" s="2">
        <f>COUNTIF(A2:A266,"Note")</f>
        <v>1</v>
      </c>
      <c r="E11" s="7">
        <f>(D11*100)/D13</f>
        <v>0.37735849056603776</v>
      </c>
    </row>
    <row r="12" spans="1:5" x14ac:dyDescent="0.2">
      <c r="A12" t="str">
        <f>'dataset-unl2018'!L12</f>
        <v>Conference Paper</v>
      </c>
      <c r="C12" s="2"/>
      <c r="D12" s="2"/>
      <c r="E12" s="2"/>
    </row>
    <row r="13" spans="1:5" x14ac:dyDescent="0.2">
      <c r="A13" t="str">
        <f>'dataset-unl2018'!L13</f>
        <v>Article</v>
      </c>
      <c r="C13" s="2" t="s">
        <v>911</v>
      </c>
      <c r="D13" s="2">
        <f>SUM(D4:D11)</f>
        <v>265</v>
      </c>
      <c r="E13" s="2"/>
    </row>
    <row r="14" spans="1:5" x14ac:dyDescent="0.2">
      <c r="A14" t="str">
        <f>'dataset-unl2018'!L14</f>
        <v>Article</v>
      </c>
    </row>
    <row r="15" spans="1:5" x14ac:dyDescent="0.2">
      <c r="A15" t="str">
        <f>'dataset-unl2018'!L15</f>
        <v>Conference Paper</v>
      </c>
    </row>
    <row r="16" spans="1:5" x14ac:dyDescent="0.2">
      <c r="A16" t="str">
        <f>'dataset-unl2018'!L16</f>
        <v>Conference Paper</v>
      </c>
    </row>
    <row r="17" spans="1:1" x14ac:dyDescent="0.2">
      <c r="A17" t="str">
        <f>'dataset-unl2018'!L17</f>
        <v>Article</v>
      </c>
    </row>
    <row r="18" spans="1:1" x14ac:dyDescent="0.2">
      <c r="A18" t="str">
        <f>'dataset-unl2018'!L18</f>
        <v>Article</v>
      </c>
    </row>
    <row r="19" spans="1:1" x14ac:dyDescent="0.2">
      <c r="A19" t="str">
        <f>'dataset-unl2018'!L19</f>
        <v>Article</v>
      </c>
    </row>
    <row r="20" spans="1:1" x14ac:dyDescent="0.2">
      <c r="A20" t="str">
        <f>'dataset-unl2018'!L20</f>
        <v>Article</v>
      </c>
    </row>
    <row r="21" spans="1:1" x14ac:dyDescent="0.2">
      <c r="A21" t="str">
        <f>'dataset-unl2018'!L21</f>
        <v>Article</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Article</v>
      </c>
    </row>
    <row r="26" spans="1:1" x14ac:dyDescent="0.2">
      <c r="A26" t="str">
        <f>'dataset-unl2018'!L26</f>
        <v>Article</v>
      </c>
    </row>
    <row r="27" spans="1:1" x14ac:dyDescent="0.2">
      <c r="A27" t="str">
        <f>'dataset-unl2018'!L27</f>
        <v>Article</v>
      </c>
    </row>
    <row r="28" spans="1:1" x14ac:dyDescent="0.2">
      <c r="A28" t="str">
        <f>'dataset-unl2018'!L28</f>
        <v>Article</v>
      </c>
    </row>
    <row r="29" spans="1:1" x14ac:dyDescent="0.2">
      <c r="A29" t="str">
        <f>'dataset-unl2018'!L29</f>
        <v>Article</v>
      </c>
    </row>
    <row r="30" spans="1:1" x14ac:dyDescent="0.2">
      <c r="A30" t="str">
        <f>'dataset-unl2018'!L30</f>
        <v>Conference Paper</v>
      </c>
    </row>
    <row r="31" spans="1:1" x14ac:dyDescent="0.2">
      <c r="A31" t="str">
        <f>'dataset-unl2018'!L31</f>
        <v>Conference Paper</v>
      </c>
    </row>
    <row r="32" spans="1:1" x14ac:dyDescent="0.2">
      <c r="A32" t="str">
        <f>'dataset-unl2018'!L32</f>
        <v>Conference Paper</v>
      </c>
    </row>
    <row r="33" spans="1:1" x14ac:dyDescent="0.2">
      <c r="A33" t="str">
        <f>'dataset-unl2018'!L33</f>
        <v>Conference Paper</v>
      </c>
    </row>
    <row r="34" spans="1:1" x14ac:dyDescent="0.2">
      <c r="A34" t="str">
        <f>'dataset-unl2018'!L34</f>
        <v>Conference Paper</v>
      </c>
    </row>
    <row r="35" spans="1:1" x14ac:dyDescent="0.2">
      <c r="A35" t="str">
        <f>'dataset-unl2018'!L35</f>
        <v>Article</v>
      </c>
    </row>
    <row r="36" spans="1:1" x14ac:dyDescent="0.2">
      <c r="A36" t="str">
        <f>'dataset-unl2018'!L36</f>
        <v>Article</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Article</v>
      </c>
    </row>
    <row r="43" spans="1:1" x14ac:dyDescent="0.2">
      <c r="A43" t="str">
        <f>'dataset-unl2018'!L43</f>
        <v>Conference Paper</v>
      </c>
    </row>
    <row r="44" spans="1:1" x14ac:dyDescent="0.2">
      <c r="A44" t="str">
        <f>'dataset-unl2018'!L44</f>
        <v>Review</v>
      </c>
    </row>
    <row r="45" spans="1:1" x14ac:dyDescent="0.2">
      <c r="A45" t="str">
        <f>'dataset-unl2018'!L45</f>
        <v>Article</v>
      </c>
    </row>
    <row r="46" spans="1:1" x14ac:dyDescent="0.2">
      <c r="A46" t="str">
        <f>'dataset-unl2018'!L46</f>
        <v>Article</v>
      </c>
    </row>
    <row r="47" spans="1:1" x14ac:dyDescent="0.2">
      <c r="A47" t="str">
        <f>'dataset-unl2018'!L47</f>
        <v>Review</v>
      </c>
    </row>
    <row r="48" spans="1:1" x14ac:dyDescent="0.2">
      <c r="A48" t="str">
        <f>'dataset-unl2018'!L48</f>
        <v>Article</v>
      </c>
    </row>
    <row r="49" spans="1:1" x14ac:dyDescent="0.2">
      <c r="A49" t="str">
        <f>'dataset-unl2018'!L49</f>
        <v>Conference Paper</v>
      </c>
    </row>
    <row r="50" spans="1:1" x14ac:dyDescent="0.2">
      <c r="A50" t="str">
        <f>'dataset-unl2018'!L50</f>
        <v>Article</v>
      </c>
    </row>
    <row r="51" spans="1:1" x14ac:dyDescent="0.2">
      <c r="A51" t="str">
        <f>'dataset-unl2018'!L51</f>
        <v>Article</v>
      </c>
    </row>
    <row r="52" spans="1:1" x14ac:dyDescent="0.2">
      <c r="A52" t="str">
        <f>'dataset-unl2018'!L52</f>
        <v>Conference Paper</v>
      </c>
    </row>
    <row r="53" spans="1:1" x14ac:dyDescent="0.2">
      <c r="A53" t="str">
        <f>'dataset-unl2018'!L53</f>
        <v>Conference Paper</v>
      </c>
    </row>
    <row r="54" spans="1:1" x14ac:dyDescent="0.2">
      <c r="A54" t="str">
        <f>'dataset-unl2018'!L54</f>
        <v>Article</v>
      </c>
    </row>
    <row r="55" spans="1:1" x14ac:dyDescent="0.2">
      <c r="A55" t="str">
        <f>'dataset-unl2018'!L55</f>
        <v>Article</v>
      </c>
    </row>
    <row r="56" spans="1:1" x14ac:dyDescent="0.2">
      <c r="A56" t="str">
        <f>'dataset-unl2018'!L56</f>
        <v>Article</v>
      </c>
    </row>
    <row r="57" spans="1:1" x14ac:dyDescent="0.2">
      <c r="A57" t="str">
        <f>'dataset-unl2018'!L57</f>
        <v>Article</v>
      </c>
    </row>
    <row r="58" spans="1:1" x14ac:dyDescent="0.2">
      <c r="A58" t="str">
        <f>'dataset-unl2018'!L58</f>
        <v>Article</v>
      </c>
    </row>
    <row r="59" spans="1:1" x14ac:dyDescent="0.2">
      <c r="A59" t="str">
        <f>'dataset-unl2018'!L59</f>
        <v>Article in Press</v>
      </c>
    </row>
    <row r="60" spans="1:1" x14ac:dyDescent="0.2">
      <c r="A60" t="str">
        <f>'dataset-unl2018'!L60</f>
        <v>Article</v>
      </c>
    </row>
    <row r="61" spans="1:1" x14ac:dyDescent="0.2">
      <c r="A61" t="str">
        <f>'dataset-unl2018'!L61</f>
        <v>Conference Paper</v>
      </c>
    </row>
    <row r="62" spans="1:1" x14ac:dyDescent="0.2">
      <c r="A62" t="str">
        <f>'dataset-unl2018'!L62</f>
        <v>Conference Paper</v>
      </c>
    </row>
    <row r="63" spans="1:1" x14ac:dyDescent="0.2">
      <c r="A63" t="str">
        <f>'dataset-unl2018'!L63</f>
        <v>Conference Paper</v>
      </c>
    </row>
    <row r="64" spans="1:1" x14ac:dyDescent="0.2">
      <c r="A64" t="str">
        <f>'dataset-unl2018'!L64</f>
        <v>Conference Paper</v>
      </c>
    </row>
    <row r="65" spans="1:1" x14ac:dyDescent="0.2">
      <c r="A65" t="str">
        <f>'dataset-unl2018'!L65</f>
        <v>Conference Paper</v>
      </c>
    </row>
    <row r="66" spans="1:1" x14ac:dyDescent="0.2">
      <c r="A66" t="str">
        <f>'dataset-unl2018'!L66</f>
        <v>Article</v>
      </c>
    </row>
    <row r="67" spans="1:1" x14ac:dyDescent="0.2">
      <c r="A67" t="str">
        <f>'dataset-unl2018'!L67</f>
        <v>Article</v>
      </c>
    </row>
    <row r="68" spans="1:1" x14ac:dyDescent="0.2">
      <c r="A68" t="str">
        <f>'dataset-unl2018'!L68</f>
        <v>Review</v>
      </c>
    </row>
    <row r="69" spans="1:1" x14ac:dyDescent="0.2">
      <c r="A69" t="str">
        <f>'dataset-unl2018'!L69</f>
        <v>Article</v>
      </c>
    </row>
    <row r="70" spans="1:1" x14ac:dyDescent="0.2">
      <c r="A70" t="str">
        <f>'dataset-unl2018'!L70</f>
        <v>Review</v>
      </c>
    </row>
    <row r="71" spans="1:1" x14ac:dyDescent="0.2">
      <c r="A71" t="str">
        <f>'dataset-unl2018'!L71</f>
        <v>Article</v>
      </c>
    </row>
    <row r="72" spans="1:1" x14ac:dyDescent="0.2">
      <c r="A72" t="str">
        <f>'dataset-unl2018'!L72</f>
        <v>Article</v>
      </c>
    </row>
    <row r="73" spans="1:1" x14ac:dyDescent="0.2">
      <c r="A73" t="str">
        <f>'dataset-unl2018'!L73</f>
        <v>Article</v>
      </c>
    </row>
    <row r="74" spans="1:1" x14ac:dyDescent="0.2">
      <c r="A74" t="str">
        <f>'dataset-unl2018'!L74</f>
        <v>Article in Press</v>
      </c>
    </row>
    <row r="75" spans="1:1" x14ac:dyDescent="0.2">
      <c r="A75" t="str">
        <f>'dataset-unl2018'!L75</f>
        <v>Conference Paper</v>
      </c>
    </row>
    <row r="76" spans="1:1" x14ac:dyDescent="0.2">
      <c r="A76" t="str">
        <f>'dataset-unl2018'!L76</f>
        <v>Article</v>
      </c>
    </row>
    <row r="77" spans="1:1" x14ac:dyDescent="0.2">
      <c r="A77" t="str">
        <f>'dataset-unl2018'!L77</f>
        <v>Article</v>
      </c>
    </row>
    <row r="78" spans="1:1" x14ac:dyDescent="0.2">
      <c r="A78" t="str">
        <f>'dataset-unl2018'!L78</f>
        <v>Article</v>
      </c>
    </row>
    <row r="79" spans="1:1" x14ac:dyDescent="0.2">
      <c r="A79" t="str">
        <f>'dataset-unl2018'!L79</f>
        <v>Article</v>
      </c>
    </row>
    <row r="80" spans="1:1" x14ac:dyDescent="0.2">
      <c r="A80" t="str">
        <f>'dataset-unl2018'!L80</f>
        <v>Article</v>
      </c>
    </row>
    <row r="81" spans="1:1" x14ac:dyDescent="0.2">
      <c r="A81" t="str">
        <f>'dataset-unl2018'!L81</f>
        <v>Review</v>
      </c>
    </row>
    <row r="82" spans="1:1" x14ac:dyDescent="0.2">
      <c r="A82" t="str">
        <f>'dataset-unl2018'!L82</f>
        <v>Article</v>
      </c>
    </row>
    <row r="83" spans="1:1" x14ac:dyDescent="0.2">
      <c r="A83" t="str">
        <f>'dataset-unl2018'!L83</f>
        <v>Conference Paper</v>
      </c>
    </row>
    <row r="84" spans="1:1" x14ac:dyDescent="0.2">
      <c r="A84" t="str">
        <f>'dataset-unl2018'!L84</f>
        <v>Conference Paper</v>
      </c>
    </row>
    <row r="85" spans="1:1" x14ac:dyDescent="0.2">
      <c r="A85" t="str">
        <f>'dataset-unl2018'!L85</f>
        <v>Conference Paper</v>
      </c>
    </row>
    <row r="86" spans="1:1" x14ac:dyDescent="0.2">
      <c r="A86" t="str">
        <f>'dataset-unl2018'!L86</f>
        <v>Conference Paper</v>
      </c>
    </row>
    <row r="87" spans="1:1" x14ac:dyDescent="0.2">
      <c r="A87" t="str">
        <f>'dataset-unl2018'!L87</f>
        <v>Conference Paper</v>
      </c>
    </row>
    <row r="88" spans="1:1" x14ac:dyDescent="0.2">
      <c r="A88" t="str">
        <f>'dataset-unl2018'!L88</f>
        <v>Conference Paper</v>
      </c>
    </row>
    <row r="89" spans="1:1" x14ac:dyDescent="0.2">
      <c r="A89" t="str">
        <f>'dataset-unl2018'!L89</f>
        <v>Conference Paper</v>
      </c>
    </row>
    <row r="90" spans="1:1" x14ac:dyDescent="0.2">
      <c r="A90" t="str">
        <f>'dataset-unl2018'!L90</f>
        <v>Conference Paper</v>
      </c>
    </row>
    <row r="91" spans="1:1" x14ac:dyDescent="0.2">
      <c r="A91" t="str">
        <f>'dataset-unl2018'!L91</f>
        <v>Conference Paper</v>
      </c>
    </row>
    <row r="92" spans="1:1" x14ac:dyDescent="0.2">
      <c r="A92" t="str">
        <f>'dataset-unl2018'!L92</f>
        <v>Article</v>
      </c>
    </row>
    <row r="93" spans="1:1" x14ac:dyDescent="0.2">
      <c r="A93" t="str">
        <f>'dataset-unl2018'!L93</f>
        <v>Conference Paper</v>
      </c>
    </row>
    <row r="94" spans="1:1" x14ac:dyDescent="0.2">
      <c r="A94" t="str">
        <f>'dataset-unl2018'!L94</f>
        <v>Article</v>
      </c>
    </row>
    <row r="95" spans="1:1" x14ac:dyDescent="0.2">
      <c r="A95" t="str">
        <f>'dataset-unl2018'!L95</f>
        <v>Article</v>
      </c>
    </row>
    <row r="96" spans="1:1" x14ac:dyDescent="0.2">
      <c r="A96" t="str">
        <f>'dataset-unl2018'!L96</f>
        <v>Article in Press</v>
      </c>
    </row>
    <row r="97" spans="1:1" x14ac:dyDescent="0.2">
      <c r="A97" t="str">
        <f>'dataset-unl2018'!L97</f>
        <v>Article</v>
      </c>
    </row>
    <row r="98" spans="1:1" x14ac:dyDescent="0.2">
      <c r="A98" t="str">
        <f>'dataset-unl2018'!L98</f>
        <v>Article in Press</v>
      </c>
    </row>
    <row r="99" spans="1:1" x14ac:dyDescent="0.2">
      <c r="A99" t="str">
        <f>'dataset-unl2018'!L99</f>
        <v>Article</v>
      </c>
    </row>
    <row r="100" spans="1:1" x14ac:dyDescent="0.2">
      <c r="A100" t="str">
        <f>'dataset-unl2018'!L100</f>
        <v>Article</v>
      </c>
    </row>
    <row r="101" spans="1:1" x14ac:dyDescent="0.2">
      <c r="A101" t="str">
        <f>'dataset-unl2018'!L101</f>
        <v>Article</v>
      </c>
    </row>
    <row r="102" spans="1:1" x14ac:dyDescent="0.2">
      <c r="A102" t="str">
        <f>'dataset-unl2018'!L102</f>
        <v>Article</v>
      </c>
    </row>
    <row r="103" spans="1:1" x14ac:dyDescent="0.2">
      <c r="A103" t="str">
        <f>'dataset-unl2018'!L103</f>
        <v>Article</v>
      </c>
    </row>
    <row r="104" spans="1:1" x14ac:dyDescent="0.2">
      <c r="A104" t="str">
        <f>'dataset-unl2018'!L104</f>
        <v>Article</v>
      </c>
    </row>
    <row r="105" spans="1:1" x14ac:dyDescent="0.2">
      <c r="A105" t="str">
        <f>'dataset-unl2018'!L105</f>
        <v>Article</v>
      </c>
    </row>
    <row r="106" spans="1:1" x14ac:dyDescent="0.2">
      <c r="A106" t="str">
        <f>'dataset-unl2018'!L106</f>
        <v>Article in Press</v>
      </c>
    </row>
    <row r="107" spans="1:1" x14ac:dyDescent="0.2">
      <c r="A107" t="str">
        <f>'dataset-unl2018'!L107</f>
        <v>Article</v>
      </c>
    </row>
    <row r="108" spans="1:1" x14ac:dyDescent="0.2">
      <c r="A108" t="str">
        <f>'dataset-unl2018'!L108</f>
        <v>Conference Paper</v>
      </c>
    </row>
    <row r="109" spans="1:1" x14ac:dyDescent="0.2">
      <c r="A109" t="str">
        <f>'dataset-unl2018'!L109</f>
        <v>Conference Paper</v>
      </c>
    </row>
    <row r="110" spans="1:1" x14ac:dyDescent="0.2">
      <c r="A110" t="str">
        <f>'dataset-unl2018'!L110</f>
        <v>Conference Paper</v>
      </c>
    </row>
    <row r="111" spans="1:1" x14ac:dyDescent="0.2">
      <c r="A111" t="str">
        <f>'dataset-unl2018'!L111</f>
        <v>Short Survey</v>
      </c>
    </row>
    <row r="112" spans="1:1" x14ac:dyDescent="0.2">
      <c r="A112" t="str">
        <f>'dataset-unl2018'!L112</f>
        <v>Conference Paper</v>
      </c>
    </row>
    <row r="113" spans="1:1" x14ac:dyDescent="0.2">
      <c r="A113" t="str">
        <f>'dataset-unl2018'!L113</f>
        <v>Conference Paper</v>
      </c>
    </row>
    <row r="114" spans="1:1" x14ac:dyDescent="0.2">
      <c r="A114" t="str">
        <f>'dataset-unl2018'!L114</f>
        <v>Conference Paper</v>
      </c>
    </row>
    <row r="115" spans="1:1" x14ac:dyDescent="0.2">
      <c r="A115" t="str">
        <f>'dataset-unl2018'!L115</f>
        <v>Article</v>
      </c>
    </row>
    <row r="116" spans="1:1" x14ac:dyDescent="0.2">
      <c r="A116" t="str">
        <f>'dataset-unl2018'!L116</f>
        <v>Article</v>
      </c>
    </row>
    <row r="117" spans="1:1" x14ac:dyDescent="0.2">
      <c r="A117" t="str">
        <f>'dataset-unl2018'!L117</f>
        <v>Article</v>
      </c>
    </row>
    <row r="118" spans="1:1" x14ac:dyDescent="0.2">
      <c r="A118" t="str">
        <f>'dataset-unl2018'!L118</f>
        <v>Article</v>
      </c>
    </row>
    <row r="119" spans="1:1" x14ac:dyDescent="0.2">
      <c r="A119" t="str">
        <f>'dataset-unl2018'!L119</f>
        <v>Article</v>
      </c>
    </row>
    <row r="120" spans="1:1" x14ac:dyDescent="0.2">
      <c r="A120" t="str">
        <f>'dataset-unl2018'!L120</f>
        <v>Article</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Article</v>
      </c>
    </row>
    <row r="125" spans="1:1" x14ac:dyDescent="0.2">
      <c r="A125" t="str">
        <f>'dataset-unl2018'!L125</f>
        <v>Review</v>
      </c>
    </row>
    <row r="126" spans="1:1" x14ac:dyDescent="0.2">
      <c r="A126" t="str">
        <f>'dataset-unl2018'!L126</f>
        <v>Article</v>
      </c>
    </row>
    <row r="127" spans="1:1" x14ac:dyDescent="0.2">
      <c r="A127" t="str">
        <f>'dataset-unl2018'!L127</f>
        <v>Article</v>
      </c>
    </row>
    <row r="128" spans="1:1" x14ac:dyDescent="0.2">
      <c r="A128" t="str">
        <f>'dataset-unl2018'!L128</f>
        <v>Article</v>
      </c>
    </row>
    <row r="129" spans="1:1" x14ac:dyDescent="0.2">
      <c r="A129" t="str">
        <f>'dataset-unl2018'!L129</f>
        <v>Article</v>
      </c>
    </row>
    <row r="130" spans="1:1" x14ac:dyDescent="0.2">
      <c r="A130" t="str">
        <f>'dataset-unl2018'!L130</f>
        <v>Conference Paper</v>
      </c>
    </row>
    <row r="131" spans="1:1" x14ac:dyDescent="0.2">
      <c r="A131" t="str">
        <f>'dataset-unl2018'!L131</f>
        <v>Article</v>
      </c>
    </row>
    <row r="132" spans="1:1" x14ac:dyDescent="0.2">
      <c r="A132" t="str">
        <f>'dataset-unl2018'!L132</f>
        <v>Article</v>
      </c>
    </row>
    <row r="133" spans="1:1" x14ac:dyDescent="0.2">
      <c r="A133" t="str">
        <f>'dataset-unl2018'!L133</f>
        <v>Article</v>
      </c>
    </row>
    <row r="134" spans="1:1" x14ac:dyDescent="0.2">
      <c r="A134" t="str">
        <f>'dataset-unl2018'!L134</f>
        <v>Conference Paper</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Conference Paper</v>
      </c>
    </row>
    <row r="141" spans="1:1" x14ac:dyDescent="0.2">
      <c r="A141" t="str">
        <f>'dataset-unl2018'!L141</f>
        <v>Conference Paper</v>
      </c>
    </row>
    <row r="142" spans="1:1" x14ac:dyDescent="0.2">
      <c r="A142" t="str">
        <f>'dataset-unl2018'!L142</f>
        <v>Article</v>
      </c>
    </row>
    <row r="143" spans="1:1" x14ac:dyDescent="0.2">
      <c r="A143" t="str">
        <f>'dataset-unl2018'!L143</f>
        <v>Article</v>
      </c>
    </row>
    <row r="144" spans="1:1" x14ac:dyDescent="0.2">
      <c r="A144" t="str">
        <f>'dataset-unl2018'!L144</f>
        <v>Book Chapter</v>
      </c>
    </row>
    <row r="145" spans="1:1" x14ac:dyDescent="0.2">
      <c r="A145" t="str">
        <f>'dataset-unl2018'!L145</f>
        <v>Article</v>
      </c>
    </row>
    <row r="146" spans="1:1" x14ac:dyDescent="0.2">
      <c r="A146" t="str">
        <f>'dataset-unl2018'!L146</f>
        <v>Conference Paper</v>
      </c>
    </row>
    <row r="147" spans="1:1" x14ac:dyDescent="0.2">
      <c r="A147" t="str">
        <f>'dataset-unl2018'!L147</f>
        <v>Article</v>
      </c>
    </row>
    <row r="148" spans="1:1" x14ac:dyDescent="0.2">
      <c r="A148" t="str">
        <f>'dataset-unl2018'!L148</f>
        <v>Article</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Article</v>
      </c>
    </row>
    <row r="153" spans="1:1" x14ac:dyDescent="0.2">
      <c r="A153" t="str">
        <f>'dataset-unl2018'!L153</f>
        <v>Review</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Conference Paper</v>
      </c>
    </row>
    <row r="158" spans="1:1" x14ac:dyDescent="0.2">
      <c r="A158" t="str">
        <f>'dataset-unl2018'!L158</f>
        <v>Conference Paper</v>
      </c>
    </row>
    <row r="159" spans="1:1" x14ac:dyDescent="0.2">
      <c r="A159" t="str">
        <f>'dataset-unl2018'!L159</f>
        <v>Conference Paper</v>
      </c>
    </row>
    <row r="160" spans="1:1" x14ac:dyDescent="0.2">
      <c r="A160" t="str">
        <f>'dataset-unl2018'!L160</f>
        <v>Article</v>
      </c>
    </row>
    <row r="161" spans="1:1" x14ac:dyDescent="0.2">
      <c r="A161" t="str">
        <f>'dataset-unl2018'!L161</f>
        <v>Conference Paper</v>
      </c>
    </row>
    <row r="162" spans="1:1" x14ac:dyDescent="0.2">
      <c r="A162" t="str">
        <f>'dataset-unl2018'!L162</f>
        <v>Conference Paper</v>
      </c>
    </row>
    <row r="163" spans="1:1" x14ac:dyDescent="0.2">
      <c r="A163" t="str">
        <f>'dataset-unl2018'!L163</f>
        <v>Conference Paper</v>
      </c>
    </row>
    <row r="164" spans="1:1" x14ac:dyDescent="0.2">
      <c r="A164" t="str">
        <f>'dataset-unl2018'!L164</f>
        <v>Conference Paper</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Article</v>
      </c>
    </row>
    <row r="172" spans="1:1" x14ac:dyDescent="0.2">
      <c r="A172" t="str">
        <f>'dataset-unl2018'!L172</f>
        <v>Article</v>
      </c>
    </row>
    <row r="173" spans="1:1" x14ac:dyDescent="0.2">
      <c r="A173" t="str">
        <f>'dataset-unl2018'!L173</f>
        <v>Conference Paper</v>
      </c>
    </row>
    <row r="174" spans="1:1" x14ac:dyDescent="0.2">
      <c r="A174" t="str">
        <f>'dataset-unl2018'!L174</f>
        <v>Article</v>
      </c>
    </row>
    <row r="175" spans="1:1" x14ac:dyDescent="0.2">
      <c r="A175" t="str">
        <f>'dataset-unl2018'!L175</f>
        <v>Article</v>
      </c>
    </row>
    <row r="176" spans="1:1" x14ac:dyDescent="0.2">
      <c r="A176" t="str">
        <f>'dataset-unl2018'!L176</f>
        <v>Article</v>
      </c>
    </row>
    <row r="177" spans="1:1" x14ac:dyDescent="0.2">
      <c r="A177" t="str">
        <f>'dataset-unl2018'!L177</f>
        <v>Article</v>
      </c>
    </row>
    <row r="178" spans="1:1" x14ac:dyDescent="0.2">
      <c r="A178" t="str">
        <f>'dataset-unl2018'!L178</f>
        <v>Article</v>
      </c>
    </row>
    <row r="179" spans="1:1" x14ac:dyDescent="0.2">
      <c r="A179" t="str">
        <f>'dataset-unl2018'!L179</f>
        <v>Article</v>
      </c>
    </row>
    <row r="180" spans="1:1" x14ac:dyDescent="0.2">
      <c r="A180" t="str">
        <f>'dataset-unl2018'!L180</f>
        <v>Article</v>
      </c>
    </row>
    <row r="181" spans="1:1" x14ac:dyDescent="0.2">
      <c r="A181" t="str">
        <f>'dataset-unl2018'!L181</f>
        <v>Article</v>
      </c>
    </row>
    <row r="182" spans="1:1" x14ac:dyDescent="0.2">
      <c r="A182" t="str">
        <f>'dataset-unl2018'!L182</f>
        <v>Article</v>
      </c>
    </row>
    <row r="183" spans="1:1" x14ac:dyDescent="0.2">
      <c r="A183" t="str">
        <f>'dataset-unl2018'!L183</f>
        <v>Review</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Article</v>
      </c>
    </row>
    <row r="188" spans="1:1" x14ac:dyDescent="0.2">
      <c r="A188" t="str">
        <f>'dataset-unl2018'!L188</f>
        <v>Conference Paper</v>
      </c>
    </row>
    <row r="189" spans="1:1" x14ac:dyDescent="0.2">
      <c r="A189" t="str">
        <f>'dataset-unl2018'!L189</f>
        <v>Article</v>
      </c>
    </row>
    <row r="190" spans="1:1" x14ac:dyDescent="0.2">
      <c r="A190" t="str">
        <f>'dataset-unl2018'!L190</f>
        <v>Article</v>
      </c>
    </row>
    <row r="191" spans="1:1" x14ac:dyDescent="0.2">
      <c r="A191" t="str">
        <f>'dataset-unl2018'!L191</f>
        <v>Article</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Editorial</v>
      </c>
    </row>
    <row r="197" spans="1:1" x14ac:dyDescent="0.2">
      <c r="A197" t="str">
        <f>'dataset-unl2018'!L197</f>
        <v>Article</v>
      </c>
    </row>
    <row r="198" spans="1:1" x14ac:dyDescent="0.2">
      <c r="A198" t="str">
        <f>'dataset-unl2018'!L198</f>
        <v>Article</v>
      </c>
    </row>
    <row r="199" spans="1:1" x14ac:dyDescent="0.2">
      <c r="A199" t="str">
        <f>'dataset-unl2018'!L199</f>
        <v>Book Chapter</v>
      </c>
    </row>
    <row r="200" spans="1:1" x14ac:dyDescent="0.2">
      <c r="A200" t="str">
        <f>'dataset-unl2018'!L200</f>
        <v>Review</v>
      </c>
    </row>
    <row r="201" spans="1:1" x14ac:dyDescent="0.2">
      <c r="A201" t="str">
        <f>'dataset-unl2018'!L201</f>
        <v>Article</v>
      </c>
    </row>
    <row r="202" spans="1:1" x14ac:dyDescent="0.2">
      <c r="A202" t="str">
        <f>'dataset-unl2018'!L202</f>
        <v>Article</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Article</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Book Chapter</v>
      </c>
    </row>
    <row r="213" spans="1:1" x14ac:dyDescent="0.2">
      <c r="A213" t="str">
        <f>'dataset-unl2018'!L213</f>
        <v>Article</v>
      </c>
    </row>
    <row r="214" spans="1:1" x14ac:dyDescent="0.2">
      <c r="A214" t="str">
        <f>'dataset-unl2018'!L214</f>
        <v>Article</v>
      </c>
    </row>
    <row r="215" spans="1:1" x14ac:dyDescent="0.2">
      <c r="A215" t="str">
        <f>'dataset-unl2018'!L215</f>
        <v>Article</v>
      </c>
    </row>
    <row r="216" spans="1:1" x14ac:dyDescent="0.2">
      <c r="A216" t="str">
        <f>'dataset-unl2018'!L216</f>
        <v>Article</v>
      </c>
    </row>
    <row r="217" spans="1:1" x14ac:dyDescent="0.2">
      <c r="A217" t="str">
        <f>'dataset-unl2018'!L217</f>
        <v>Article</v>
      </c>
    </row>
    <row r="218" spans="1:1" x14ac:dyDescent="0.2">
      <c r="A218" t="str">
        <f>'dataset-unl2018'!L218</f>
        <v>Article</v>
      </c>
    </row>
    <row r="219" spans="1:1" x14ac:dyDescent="0.2">
      <c r="A219" t="str">
        <f>'dataset-unl2018'!L219</f>
        <v>Article</v>
      </c>
    </row>
    <row r="220" spans="1:1" x14ac:dyDescent="0.2">
      <c r="A220" t="str">
        <f>'dataset-unl2018'!L220</f>
        <v>Book Chapter</v>
      </c>
    </row>
    <row r="221" spans="1:1" x14ac:dyDescent="0.2">
      <c r="A221" t="str">
        <f>'dataset-unl2018'!L221</f>
        <v>Book Chapter</v>
      </c>
    </row>
    <row r="222" spans="1:1" x14ac:dyDescent="0.2">
      <c r="A222" t="str">
        <f>'dataset-unl2018'!L222</f>
        <v>Article</v>
      </c>
    </row>
    <row r="223" spans="1:1" x14ac:dyDescent="0.2">
      <c r="A223" t="str">
        <f>'dataset-unl2018'!L223</f>
        <v>Note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Review</v>
      </c>
    </row>
    <row r="229" spans="1:1" x14ac:dyDescent="0.2">
      <c r="A229" t="str">
        <f>'dataset-unl2018'!L229</f>
        <v>Article</v>
      </c>
    </row>
    <row r="230" spans="1:1" x14ac:dyDescent="0.2">
      <c r="A230" t="str">
        <f>'dataset-unl2018'!L230</f>
        <v>Article</v>
      </c>
    </row>
    <row r="231" spans="1:1" x14ac:dyDescent="0.2">
      <c r="A231" t="str">
        <f>'dataset-unl2018'!L231</f>
        <v>Article</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Article</v>
      </c>
    </row>
    <row r="239" spans="1:1" x14ac:dyDescent="0.2">
      <c r="A239" t="str">
        <f>'dataset-unl2018'!L239</f>
        <v>Article</v>
      </c>
    </row>
    <row r="240" spans="1:1" x14ac:dyDescent="0.2">
      <c r="A240" t="str">
        <f>'dataset-unl2018'!L240</f>
        <v>Article</v>
      </c>
    </row>
    <row r="241" spans="1:1" x14ac:dyDescent="0.2">
      <c r="A241" t="str">
        <f>'dataset-unl2018'!L241</f>
        <v>Conference Paper</v>
      </c>
    </row>
    <row r="242" spans="1:1" x14ac:dyDescent="0.2">
      <c r="A242" t="str">
        <f>'dataset-unl2018'!L242</f>
        <v>Article</v>
      </c>
    </row>
    <row r="243" spans="1:1" x14ac:dyDescent="0.2">
      <c r="A243" t="str">
        <f>'dataset-unl2018'!L243</f>
        <v>Article</v>
      </c>
    </row>
    <row r="244" spans="1:1" x14ac:dyDescent="0.2">
      <c r="A244" t="str">
        <f>'dataset-unl2018'!L244</f>
        <v>Article</v>
      </c>
    </row>
    <row r="245" spans="1:1" x14ac:dyDescent="0.2">
      <c r="A245" t="str">
        <f>'dataset-unl2018'!L245</f>
        <v>Article</v>
      </c>
    </row>
    <row r="246" spans="1:1" x14ac:dyDescent="0.2">
      <c r="A246" t="str">
        <f>'dataset-unl2018'!L246</f>
        <v>Article</v>
      </c>
    </row>
    <row r="247" spans="1:1" x14ac:dyDescent="0.2">
      <c r="A247" t="str">
        <f>'dataset-unl2018'!L247</f>
        <v>Article</v>
      </c>
    </row>
    <row r="248" spans="1:1" x14ac:dyDescent="0.2">
      <c r="A248" t="str">
        <f>'dataset-unl2018'!L248</f>
        <v>Article</v>
      </c>
    </row>
    <row r="249" spans="1:1" x14ac:dyDescent="0.2">
      <c r="A249" t="str">
        <f>'dataset-unl2018'!L249</f>
        <v>Article</v>
      </c>
    </row>
    <row r="250" spans="1:1" x14ac:dyDescent="0.2">
      <c r="A250" t="str">
        <f>'dataset-unl2018'!L250</f>
        <v>Article</v>
      </c>
    </row>
    <row r="251" spans="1:1" x14ac:dyDescent="0.2">
      <c r="A251" t="str">
        <f>'dataset-unl2018'!L251</f>
        <v>Article</v>
      </c>
    </row>
    <row r="252" spans="1:1" x14ac:dyDescent="0.2">
      <c r="A252" t="str">
        <f>'dataset-unl2018'!L252</f>
        <v>Article</v>
      </c>
    </row>
    <row r="253" spans="1:1" x14ac:dyDescent="0.2">
      <c r="A253" t="str">
        <f>'dataset-unl2018'!L253</f>
        <v>Conference Paper</v>
      </c>
    </row>
    <row r="254" spans="1:1" x14ac:dyDescent="0.2">
      <c r="A254" t="str">
        <f>'dataset-unl2018'!L254</f>
        <v>Review</v>
      </c>
    </row>
    <row r="255" spans="1:1" x14ac:dyDescent="0.2">
      <c r="A255" t="str">
        <f>'dataset-unl2018'!L255</f>
        <v>Article</v>
      </c>
    </row>
    <row r="256" spans="1:1" x14ac:dyDescent="0.2">
      <c r="A256" t="str">
        <f>'dataset-unl2018'!L256</f>
        <v>Article</v>
      </c>
    </row>
    <row r="257" spans="1:1" x14ac:dyDescent="0.2">
      <c r="A257" t="str">
        <f>'dataset-unl2018'!L257</f>
        <v>Conference Paper</v>
      </c>
    </row>
    <row r="258" spans="1:1" x14ac:dyDescent="0.2">
      <c r="A258" t="str">
        <f>'dataset-unl2018'!L258</f>
        <v>Conference Paper</v>
      </c>
    </row>
    <row r="259" spans="1:1" x14ac:dyDescent="0.2">
      <c r="A259" t="str">
        <f>'dataset-unl2018'!L259</f>
        <v>Article</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Article</v>
      </c>
    </row>
    <row r="266" spans="1:1" x14ac:dyDescent="0.2">
      <c r="A266" t="str">
        <f>'dataset-unl2018'!L266</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66"/>
  <sheetViews>
    <sheetView workbookViewId="0">
      <selection activeCell="P31" sqref="P31"/>
    </sheetView>
  </sheetViews>
  <sheetFormatPr baseColWidth="10" defaultRowHeight="16" x14ac:dyDescent="0.2"/>
  <sheetData>
    <row r="1" spans="1:5" x14ac:dyDescent="0.2">
      <c r="A1" t="str">
        <f>'dataset-unl2018'!Q1</f>
        <v>Facultad</v>
      </c>
    </row>
    <row r="2" spans="1:5" x14ac:dyDescent="0.2">
      <c r="A2" t="str">
        <f>'dataset-unl2018'!Q2</f>
        <v>FARNR</v>
      </c>
    </row>
    <row r="3" spans="1:5" x14ac:dyDescent="0.2">
      <c r="A3" t="str">
        <f>'dataset-unl2018'!Q3</f>
        <v>FEIRNNR</v>
      </c>
      <c r="C3" s="2" t="s">
        <v>895</v>
      </c>
      <c r="D3" s="2" t="s">
        <v>909</v>
      </c>
      <c r="E3" s="2" t="s">
        <v>1105</v>
      </c>
    </row>
    <row r="4" spans="1:5" x14ac:dyDescent="0.2">
      <c r="A4" t="str">
        <f>'dataset-unl2018'!Q4</f>
        <v>FEIRNNR</v>
      </c>
      <c r="C4" s="2" t="s">
        <v>901</v>
      </c>
      <c r="D4" s="2">
        <f>COUNTIF(A2:A266,"FARNR")</f>
        <v>153</v>
      </c>
      <c r="E4" s="7">
        <f>(D4*100)/D10</f>
        <v>57.735849056603776</v>
      </c>
    </row>
    <row r="5" spans="1:5" x14ac:dyDescent="0.2">
      <c r="A5" t="str">
        <f>'dataset-unl2018'!Q5</f>
        <v>FJSA</v>
      </c>
      <c r="C5" s="2" t="s">
        <v>902</v>
      </c>
      <c r="D5" s="2">
        <f>COUNTIF(A2:A266,"FEIRNNR")</f>
        <v>44</v>
      </c>
      <c r="E5" s="7">
        <f>(D5*100)/D10</f>
        <v>16.60377358490566</v>
      </c>
    </row>
    <row r="6" spans="1:5" x14ac:dyDescent="0.2">
      <c r="A6" t="str">
        <f>'dataset-unl2018'!Q6</f>
        <v>FEIRNNR</v>
      </c>
      <c r="C6" s="2" t="s">
        <v>906</v>
      </c>
      <c r="D6" s="2">
        <f>COUNTIF(A2:A266,"FSH")</f>
        <v>15</v>
      </c>
      <c r="E6" s="7">
        <f>(D6*100)/D10</f>
        <v>5.6603773584905657</v>
      </c>
    </row>
    <row r="7" spans="1:5" x14ac:dyDescent="0.2">
      <c r="A7" t="str">
        <f>'dataset-unl2018'!Q7</f>
        <v>FJSA</v>
      </c>
      <c r="C7" s="2" t="s">
        <v>907</v>
      </c>
      <c r="D7" s="2">
        <f>COUNTIF(A2:A266,"FEAC")</f>
        <v>22</v>
      </c>
      <c r="E7" s="7">
        <f>(D7*100)/D10</f>
        <v>8.3018867924528301</v>
      </c>
    </row>
    <row r="8" spans="1:5" x14ac:dyDescent="0.2">
      <c r="A8" t="str">
        <f>'dataset-unl2018'!Q8</f>
        <v>FARNR</v>
      </c>
      <c r="C8" s="2" t="s">
        <v>903</v>
      </c>
      <c r="D8" s="2">
        <f>COUNTIF(A2:A266,"FJSA")</f>
        <v>31</v>
      </c>
      <c r="E8" s="7">
        <f>(D8*100)/D10</f>
        <v>11.69811320754717</v>
      </c>
    </row>
    <row r="9" spans="1:5" x14ac:dyDescent="0.2">
      <c r="A9" t="str">
        <f>'dataset-unl2018'!Q9</f>
        <v>FARNR</v>
      </c>
      <c r="C9" s="2"/>
      <c r="D9" s="2"/>
      <c r="E9" s="2"/>
    </row>
    <row r="10" spans="1:5" x14ac:dyDescent="0.2">
      <c r="A10" t="str">
        <f>'dataset-unl2018'!Q10</f>
        <v>FJSA</v>
      </c>
      <c r="C10" s="2" t="s">
        <v>911</v>
      </c>
      <c r="D10" s="2">
        <f>SUM(D4:D9)</f>
        <v>265</v>
      </c>
      <c r="E10" s="2"/>
    </row>
    <row r="11" spans="1:5" x14ac:dyDescent="0.2">
      <c r="A11" t="str">
        <f>'dataset-unl2018'!Q11</f>
        <v>FARNR</v>
      </c>
    </row>
    <row r="12" spans="1:5" x14ac:dyDescent="0.2">
      <c r="A12" t="str">
        <f>'dataset-unl2018'!Q12</f>
        <v>FJSA</v>
      </c>
    </row>
    <row r="13" spans="1:5" x14ac:dyDescent="0.2">
      <c r="A13" t="str">
        <f>'dataset-unl2018'!Q13</f>
        <v>FEAC</v>
      </c>
    </row>
    <row r="14" spans="1:5" x14ac:dyDescent="0.2">
      <c r="A14" t="str">
        <f>'dataset-unl2018'!Q14</f>
        <v>FEAC</v>
      </c>
    </row>
    <row r="15" spans="1:5" x14ac:dyDescent="0.2">
      <c r="A15" t="str">
        <f>'dataset-unl2018'!Q15</f>
        <v>FEAC</v>
      </c>
    </row>
    <row r="16" spans="1:5" x14ac:dyDescent="0.2">
      <c r="A16" t="str">
        <f>'dataset-unl2018'!Q16</f>
        <v>FEAC</v>
      </c>
    </row>
    <row r="17" spans="1:1" x14ac:dyDescent="0.2">
      <c r="A17" t="str">
        <f>'dataset-unl2018'!Q17</f>
        <v>FJSA</v>
      </c>
    </row>
    <row r="18" spans="1:1" x14ac:dyDescent="0.2">
      <c r="A18" t="str">
        <f>'dataset-unl2018'!Q18</f>
        <v>FJSA</v>
      </c>
    </row>
    <row r="19" spans="1:1" x14ac:dyDescent="0.2">
      <c r="A19" t="str">
        <f>'dataset-unl2018'!Q19</f>
        <v>FJSA</v>
      </c>
    </row>
    <row r="20" spans="1:1" x14ac:dyDescent="0.2">
      <c r="A20" t="str">
        <f>'dataset-unl2018'!Q20</f>
        <v>FJSA</v>
      </c>
    </row>
    <row r="21" spans="1:1" x14ac:dyDescent="0.2">
      <c r="A21" t="str">
        <f>'dataset-unl2018'!Q21</f>
        <v>FARNR</v>
      </c>
    </row>
    <row r="22" spans="1:1" x14ac:dyDescent="0.2">
      <c r="A22" t="str">
        <f>'dataset-unl2018'!Q22</f>
        <v>FSH</v>
      </c>
    </row>
    <row r="23" spans="1:1" x14ac:dyDescent="0.2">
      <c r="A23" t="str">
        <f>'dataset-unl2018'!Q23</f>
        <v>FEAC</v>
      </c>
    </row>
    <row r="24" spans="1:1" x14ac:dyDescent="0.2">
      <c r="A24" t="str">
        <f>'dataset-unl2018'!Q24</f>
        <v>FARNR</v>
      </c>
    </row>
    <row r="25" spans="1:1" x14ac:dyDescent="0.2">
      <c r="A25" t="str">
        <f>'dataset-unl2018'!Q25</f>
        <v>FEAC</v>
      </c>
    </row>
    <row r="26" spans="1:1" x14ac:dyDescent="0.2">
      <c r="A26" t="str">
        <f>'dataset-unl2018'!Q26</f>
        <v>FEAC</v>
      </c>
    </row>
    <row r="27" spans="1:1" x14ac:dyDescent="0.2">
      <c r="A27" t="str">
        <f>'dataset-unl2018'!Q27</f>
        <v>FJSA</v>
      </c>
    </row>
    <row r="28" spans="1:1" x14ac:dyDescent="0.2">
      <c r="A28" t="str">
        <f>'dataset-unl2018'!Q28</f>
        <v>FARNR</v>
      </c>
    </row>
    <row r="29" spans="1:1" x14ac:dyDescent="0.2">
      <c r="A29" t="str">
        <f>'dataset-unl2018'!Q29</f>
        <v>FARNR</v>
      </c>
    </row>
    <row r="30" spans="1:1" x14ac:dyDescent="0.2">
      <c r="A30" t="str">
        <f>'dataset-unl2018'!Q30</f>
        <v>FEAC</v>
      </c>
    </row>
    <row r="31" spans="1:1" x14ac:dyDescent="0.2">
      <c r="A31" t="str">
        <f>'dataset-unl2018'!Q31</f>
        <v>FEIRNNR</v>
      </c>
    </row>
    <row r="32" spans="1:1" x14ac:dyDescent="0.2">
      <c r="A32" t="str">
        <f>'dataset-unl2018'!Q32</f>
        <v>FEIRNNR</v>
      </c>
    </row>
    <row r="33" spans="1:1" x14ac:dyDescent="0.2">
      <c r="A33" t="str">
        <f>'dataset-unl2018'!Q33</f>
        <v>FEAC</v>
      </c>
    </row>
    <row r="34" spans="1:1" x14ac:dyDescent="0.2">
      <c r="A34" t="str">
        <f>'dataset-unl2018'!Q34</f>
        <v>FEIRNNR</v>
      </c>
    </row>
    <row r="35" spans="1:1" x14ac:dyDescent="0.2">
      <c r="A35" t="str">
        <f>'dataset-unl2018'!Q35</f>
        <v>FJSA</v>
      </c>
    </row>
    <row r="36" spans="1:1" x14ac:dyDescent="0.2">
      <c r="A36" t="str">
        <f>'dataset-unl2018'!Q36</f>
        <v>FEIRNNR</v>
      </c>
    </row>
    <row r="37" spans="1:1" x14ac:dyDescent="0.2">
      <c r="A37" t="str">
        <f>'dataset-unl2018'!Q37</f>
        <v>FJSA</v>
      </c>
    </row>
    <row r="38" spans="1:1" x14ac:dyDescent="0.2">
      <c r="A38" t="str">
        <f>'dataset-unl2018'!Q38</f>
        <v>FEIRNNR</v>
      </c>
    </row>
    <row r="39" spans="1:1" x14ac:dyDescent="0.2">
      <c r="A39" t="str">
        <f>'dataset-unl2018'!Q39</f>
        <v>FEIRNNR</v>
      </c>
    </row>
    <row r="40" spans="1:1" x14ac:dyDescent="0.2">
      <c r="A40" t="str">
        <f>'dataset-unl2018'!Q40</f>
        <v>FJSA</v>
      </c>
    </row>
    <row r="41" spans="1:1" x14ac:dyDescent="0.2">
      <c r="A41" t="str">
        <f>'dataset-unl2018'!Q41</f>
        <v>FARNR</v>
      </c>
    </row>
    <row r="42" spans="1:1" x14ac:dyDescent="0.2">
      <c r="A42" t="str">
        <f>'dataset-unl2018'!Q42</f>
        <v>FARNR</v>
      </c>
    </row>
    <row r="43" spans="1:1" x14ac:dyDescent="0.2">
      <c r="A43" t="str">
        <f>'dataset-unl2018'!Q43</f>
        <v>FJSA</v>
      </c>
    </row>
    <row r="44" spans="1:1" x14ac:dyDescent="0.2">
      <c r="A44" t="str">
        <f>'dataset-unl2018'!Q44</f>
        <v>FARNR</v>
      </c>
    </row>
    <row r="45" spans="1:1" x14ac:dyDescent="0.2">
      <c r="A45" t="str">
        <f>'dataset-unl2018'!Q45</f>
        <v>FARNR</v>
      </c>
    </row>
    <row r="46" spans="1:1" x14ac:dyDescent="0.2">
      <c r="A46" t="str">
        <f>'dataset-unl2018'!Q46</f>
        <v>FJSA</v>
      </c>
    </row>
    <row r="47" spans="1:1" x14ac:dyDescent="0.2">
      <c r="A47" t="str">
        <f>'dataset-unl2018'!Q47</f>
        <v>FJSA</v>
      </c>
    </row>
    <row r="48" spans="1:1" x14ac:dyDescent="0.2">
      <c r="A48" t="str">
        <f>'dataset-unl2018'!Q48</f>
        <v>FARNR</v>
      </c>
    </row>
    <row r="49" spans="1:1" x14ac:dyDescent="0.2">
      <c r="A49" t="str">
        <f>'dataset-unl2018'!Q49</f>
        <v>FEAC</v>
      </c>
    </row>
    <row r="50" spans="1:1" x14ac:dyDescent="0.2">
      <c r="A50" t="str">
        <f>'dataset-unl2018'!Q50</f>
        <v>FARNR</v>
      </c>
    </row>
    <row r="51" spans="1:1" x14ac:dyDescent="0.2">
      <c r="A51" t="str">
        <f>'dataset-unl2018'!Q51</f>
        <v>FJSA</v>
      </c>
    </row>
    <row r="52" spans="1:1" x14ac:dyDescent="0.2">
      <c r="A52" t="str">
        <f>'dataset-unl2018'!Q52</f>
        <v>FEIRNNR</v>
      </c>
    </row>
    <row r="53" spans="1:1" x14ac:dyDescent="0.2">
      <c r="A53" t="str">
        <f>'dataset-unl2018'!Q53</f>
        <v>FEIRNNR</v>
      </c>
    </row>
    <row r="54" spans="1:1" x14ac:dyDescent="0.2">
      <c r="A54" t="str">
        <f>'dataset-unl2018'!Q54</f>
        <v>FJSA</v>
      </c>
    </row>
    <row r="55" spans="1:1" x14ac:dyDescent="0.2">
      <c r="A55" t="str">
        <f>'dataset-unl2018'!Q55</f>
        <v>FEIRNNR</v>
      </c>
    </row>
    <row r="56" spans="1:1" x14ac:dyDescent="0.2">
      <c r="A56" t="str">
        <f>'dataset-unl2018'!Q56</f>
        <v>FARNR</v>
      </c>
    </row>
    <row r="57" spans="1:1" x14ac:dyDescent="0.2">
      <c r="A57" t="str">
        <f>'dataset-unl2018'!Q57</f>
        <v>FEIRNNR</v>
      </c>
    </row>
    <row r="58" spans="1:1" x14ac:dyDescent="0.2">
      <c r="A58" t="str">
        <f>'dataset-unl2018'!Q58</f>
        <v>FEIRNNR</v>
      </c>
    </row>
    <row r="59" spans="1:1" x14ac:dyDescent="0.2">
      <c r="A59" t="str">
        <f>'dataset-unl2018'!Q59</f>
        <v>FARNR</v>
      </c>
    </row>
    <row r="60" spans="1:1" x14ac:dyDescent="0.2">
      <c r="A60" t="str">
        <f>'dataset-unl2018'!Q60</f>
        <v>FARNR</v>
      </c>
    </row>
    <row r="61" spans="1:1" x14ac:dyDescent="0.2">
      <c r="A61" t="str">
        <f>'dataset-unl2018'!Q61</f>
        <v>FEIRNNR</v>
      </c>
    </row>
    <row r="62" spans="1:1" x14ac:dyDescent="0.2">
      <c r="A62" t="str">
        <f>'dataset-unl2018'!Q62</f>
        <v>FEIRNNR</v>
      </c>
    </row>
    <row r="63" spans="1:1" x14ac:dyDescent="0.2">
      <c r="A63" t="str">
        <f>'dataset-unl2018'!Q63</f>
        <v>FEIRNNR</v>
      </c>
    </row>
    <row r="64" spans="1:1" x14ac:dyDescent="0.2">
      <c r="A64" t="str">
        <f>'dataset-unl2018'!Q64</f>
        <v>FEIRNNR</v>
      </c>
    </row>
    <row r="65" spans="1:1" x14ac:dyDescent="0.2">
      <c r="A65" t="str">
        <f>'dataset-unl2018'!Q65</f>
        <v>FEIRNNR</v>
      </c>
    </row>
    <row r="66" spans="1:1" x14ac:dyDescent="0.2">
      <c r="A66" t="str">
        <f>'dataset-unl2018'!Q66</f>
        <v>FARNR</v>
      </c>
    </row>
    <row r="67" spans="1:1" x14ac:dyDescent="0.2">
      <c r="A67" t="str">
        <f>'dataset-unl2018'!Q67</f>
        <v>FARNR</v>
      </c>
    </row>
    <row r="68" spans="1:1" x14ac:dyDescent="0.2">
      <c r="A68" t="str">
        <f>'dataset-unl2018'!Q68</f>
        <v>FSH</v>
      </c>
    </row>
    <row r="69" spans="1:1" x14ac:dyDescent="0.2">
      <c r="A69" t="str">
        <f>'dataset-unl2018'!Q69</f>
        <v>FJSA</v>
      </c>
    </row>
    <row r="70" spans="1:1" x14ac:dyDescent="0.2">
      <c r="A70" t="str">
        <f>'dataset-unl2018'!Q70</f>
        <v>FJSA</v>
      </c>
    </row>
    <row r="71" spans="1:1" x14ac:dyDescent="0.2">
      <c r="A71" t="str">
        <f>'dataset-unl2018'!Q71</f>
        <v>FARNR</v>
      </c>
    </row>
    <row r="72" spans="1:1" x14ac:dyDescent="0.2">
      <c r="A72" t="str">
        <f>'dataset-unl2018'!Q72</f>
        <v>FARNR</v>
      </c>
    </row>
    <row r="73" spans="1:1" x14ac:dyDescent="0.2">
      <c r="A73" t="str">
        <f>'dataset-unl2018'!Q73</f>
        <v>FARNR</v>
      </c>
    </row>
    <row r="74" spans="1:1" x14ac:dyDescent="0.2">
      <c r="A74" t="str">
        <f>'dataset-unl2018'!Q74</f>
        <v>FJSA</v>
      </c>
    </row>
    <row r="75" spans="1:1" x14ac:dyDescent="0.2">
      <c r="A75" t="str">
        <f>'dataset-unl2018'!Q75</f>
        <v>FEIRNNR</v>
      </c>
    </row>
    <row r="76" spans="1:1" x14ac:dyDescent="0.2">
      <c r="A76" t="str">
        <f>'dataset-unl2018'!Q76</f>
        <v>FJSA</v>
      </c>
    </row>
    <row r="77" spans="1:1" x14ac:dyDescent="0.2">
      <c r="A77" t="str">
        <f>'dataset-unl2018'!Q77</f>
        <v>FARNR</v>
      </c>
    </row>
    <row r="78" spans="1:1" x14ac:dyDescent="0.2">
      <c r="A78" t="str">
        <f>'dataset-unl2018'!Q78</f>
        <v>FARNR</v>
      </c>
    </row>
    <row r="79" spans="1:1" x14ac:dyDescent="0.2">
      <c r="A79" t="str">
        <f>'dataset-unl2018'!Q79</f>
        <v>FEIRNNR</v>
      </c>
    </row>
    <row r="80" spans="1:1" x14ac:dyDescent="0.2">
      <c r="A80" t="str">
        <f>'dataset-unl2018'!Q80</f>
        <v>FEAC</v>
      </c>
    </row>
    <row r="81" spans="1:1" x14ac:dyDescent="0.2">
      <c r="A81" t="str">
        <f>'dataset-unl2018'!Q81</f>
        <v>FJSA</v>
      </c>
    </row>
    <row r="82" spans="1:1" x14ac:dyDescent="0.2">
      <c r="A82" t="str">
        <f>'dataset-unl2018'!Q82</f>
        <v>FEIRNNR</v>
      </c>
    </row>
    <row r="83" spans="1:1" x14ac:dyDescent="0.2">
      <c r="A83" t="str">
        <f>'dataset-unl2018'!Q83</f>
        <v>FEIRNNR</v>
      </c>
    </row>
    <row r="84" spans="1:1" x14ac:dyDescent="0.2">
      <c r="A84" t="str">
        <f>'dataset-unl2018'!Q84</f>
        <v>FEAC</v>
      </c>
    </row>
    <row r="85" spans="1:1" x14ac:dyDescent="0.2">
      <c r="A85" t="str">
        <f>'dataset-unl2018'!Q85</f>
        <v>FEIRNNR</v>
      </c>
    </row>
    <row r="86" spans="1:1" x14ac:dyDescent="0.2">
      <c r="A86" t="str">
        <f>'dataset-unl2018'!Q86</f>
        <v>FEIRNNR</v>
      </c>
    </row>
    <row r="87" spans="1:1" x14ac:dyDescent="0.2">
      <c r="A87" t="str">
        <f>'dataset-unl2018'!Q87</f>
        <v>FEIRNNR</v>
      </c>
    </row>
    <row r="88" spans="1:1" x14ac:dyDescent="0.2">
      <c r="A88" t="str">
        <f>'dataset-unl2018'!Q88</f>
        <v>FEAC</v>
      </c>
    </row>
    <row r="89" spans="1:1" x14ac:dyDescent="0.2">
      <c r="A89" t="str">
        <f>'dataset-unl2018'!Q89</f>
        <v>FJSA</v>
      </c>
    </row>
    <row r="90" spans="1:1" x14ac:dyDescent="0.2">
      <c r="A90" t="str">
        <f>'dataset-unl2018'!Q90</f>
        <v>FEIRNNR</v>
      </c>
    </row>
    <row r="91" spans="1:1" x14ac:dyDescent="0.2">
      <c r="A91" t="str">
        <f>'dataset-unl2018'!Q91</f>
        <v>FEIRNNR</v>
      </c>
    </row>
    <row r="92" spans="1:1" x14ac:dyDescent="0.2">
      <c r="A92" t="str">
        <f>'dataset-unl2018'!Q92</f>
        <v>FJSA</v>
      </c>
    </row>
    <row r="93" spans="1:1" x14ac:dyDescent="0.2">
      <c r="A93" t="str">
        <f>'dataset-unl2018'!Q93</f>
        <v>FEAC</v>
      </c>
    </row>
    <row r="94" spans="1:1" x14ac:dyDescent="0.2">
      <c r="A94" t="str">
        <f>'dataset-unl2018'!Q94</f>
        <v>FJSA</v>
      </c>
    </row>
    <row r="95" spans="1:1" x14ac:dyDescent="0.2">
      <c r="A95" t="str">
        <f>'dataset-unl2018'!Q95</f>
        <v>FARNR</v>
      </c>
    </row>
    <row r="96" spans="1:1" x14ac:dyDescent="0.2">
      <c r="A96" t="str">
        <f>'dataset-unl2018'!Q96</f>
        <v>FARNR</v>
      </c>
    </row>
    <row r="97" spans="1:1" x14ac:dyDescent="0.2">
      <c r="A97" t="str">
        <f>'dataset-unl2018'!Q97</f>
        <v>FARNR</v>
      </c>
    </row>
    <row r="98" spans="1:1" x14ac:dyDescent="0.2">
      <c r="A98" t="str">
        <f>'dataset-unl2018'!Q98</f>
        <v>FARNR</v>
      </c>
    </row>
    <row r="99" spans="1:1" x14ac:dyDescent="0.2">
      <c r="A99" t="str">
        <f>'dataset-unl2018'!Q99</f>
        <v>FARNR</v>
      </c>
    </row>
    <row r="100" spans="1:1" x14ac:dyDescent="0.2">
      <c r="A100" t="str">
        <f>'dataset-unl2018'!Q100</f>
        <v>FARNR</v>
      </c>
    </row>
    <row r="101" spans="1:1" x14ac:dyDescent="0.2">
      <c r="A101" t="str">
        <f>'dataset-unl2018'!Q101</f>
        <v>FARNR</v>
      </c>
    </row>
    <row r="102" spans="1:1" x14ac:dyDescent="0.2">
      <c r="A102" t="str">
        <f>'dataset-unl2018'!Q102</f>
        <v>FARNR</v>
      </c>
    </row>
    <row r="103" spans="1:1" x14ac:dyDescent="0.2">
      <c r="A103" t="str">
        <f>'dataset-unl2018'!Q103</f>
        <v>FARNR</v>
      </c>
    </row>
    <row r="104" spans="1:1" x14ac:dyDescent="0.2">
      <c r="A104" t="str">
        <f>'dataset-unl2018'!Q104</f>
        <v>FJSA</v>
      </c>
    </row>
    <row r="105" spans="1:1" x14ac:dyDescent="0.2">
      <c r="A105" t="str">
        <f>'dataset-unl2018'!Q105</f>
        <v>FEIRNNR</v>
      </c>
    </row>
    <row r="106" spans="1:1" x14ac:dyDescent="0.2">
      <c r="A106" t="str">
        <f>'dataset-unl2018'!Q106</f>
        <v>FARNR</v>
      </c>
    </row>
    <row r="107" spans="1:1" x14ac:dyDescent="0.2">
      <c r="A107" t="str">
        <f>'dataset-unl2018'!Q107</f>
        <v>FARNR</v>
      </c>
    </row>
    <row r="108" spans="1:1" x14ac:dyDescent="0.2">
      <c r="A108" t="str">
        <f>'dataset-unl2018'!Q108</f>
        <v>FARNR</v>
      </c>
    </row>
    <row r="109" spans="1:1" x14ac:dyDescent="0.2">
      <c r="A109" t="str">
        <f>'dataset-unl2018'!Q109</f>
        <v>FEAC</v>
      </c>
    </row>
    <row r="110" spans="1:1" x14ac:dyDescent="0.2">
      <c r="A110" t="str">
        <f>'dataset-unl2018'!Q110</f>
        <v>FEIRNNR</v>
      </c>
    </row>
    <row r="111" spans="1:1" x14ac:dyDescent="0.2">
      <c r="A111" t="str">
        <f>'dataset-unl2018'!Q111</f>
        <v>FSH</v>
      </c>
    </row>
    <row r="112" spans="1:1" x14ac:dyDescent="0.2">
      <c r="A112" t="str">
        <f>'dataset-unl2018'!Q112</f>
        <v>FEIRNNR</v>
      </c>
    </row>
    <row r="113" spans="1:1" x14ac:dyDescent="0.2">
      <c r="A113" t="str">
        <f>'dataset-unl2018'!Q113</f>
        <v>FJSA</v>
      </c>
    </row>
    <row r="114" spans="1:1" x14ac:dyDescent="0.2">
      <c r="A114" t="str">
        <f>'dataset-unl2018'!Q114</f>
        <v>FEIRNNR</v>
      </c>
    </row>
    <row r="115" spans="1:1" x14ac:dyDescent="0.2">
      <c r="A115" t="str">
        <f>'dataset-unl2018'!Q115</f>
        <v>FJSA</v>
      </c>
    </row>
    <row r="116" spans="1:1" x14ac:dyDescent="0.2">
      <c r="A116" t="str">
        <f>'dataset-unl2018'!Q116</f>
        <v>FJSA</v>
      </c>
    </row>
    <row r="117" spans="1:1" x14ac:dyDescent="0.2">
      <c r="A117" t="str">
        <f>'dataset-unl2018'!Q117</f>
        <v>FARNR</v>
      </c>
    </row>
    <row r="118" spans="1:1" x14ac:dyDescent="0.2">
      <c r="A118" t="str">
        <f>'dataset-unl2018'!Q118</f>
        <v>FEIRNNR</v>
      </c>
    </row>
    <row r="119" spans="1:1" x14ac:dyDescent="0.2">
      <c r="A119" t="str">
        <f>'dataset-unl2018'!Q119</f>
        <v>FARNR</v>
      </c>
    </row>
    <row r="120" spans="1:1" x14ac:dyDescent="0.2">
      <c r="A120" t="str">
        <f>'dataset-unl2018'!Q120</f>
        <v>FARNR</v>
      </c>
    </row>
    <row r="121" spans="1:1" x14ac:dyDescent="0.2">
      <c r="A121" t="str">
        <f>'dataset-unl2018'!Q121</f>
        <v>FARNR</v>
      </c>
    </row>
    <row r="122" spans="1:1" x14ac:dyDescent="0.2">
      <c r="A122" t="str">
        <f>'dataset-unl2018'!Q122</f>
        <v>FJSA</v>
      </c>
    </row>
    <row r="123" spans="1:1" x14ac:dyDescent="0.2">
      <c r="A123" t="str">
        <f>'dataset-unl2018'!Q123</f>
        <v>FSH</v>
      </c>
    </row>
    <row r="124" spans="1:1" x14ac:dyDescent="0.2">
      <c r="A124" t="str">
        <f>'dataset-unl2018'!Q124</f>
        <v>FARNR</v>
      </c>
    </row>
    <row r="125" spans="1:1" x14ac:dyDescent="0.2">
      <c r="A125" t="str">
        <f>'dataset-unl2018'!Q125</f>
        <v>FARNR</v>
      </c>
    </row>
    <row r="126" spans="1:1" x14ac:dyDescent="0.2">
      <c r="A126" t="str">
        <f>'dataset-unl2018'!Q126</f>
        <v>FARNR</v>
      </c>
    </row>
    <row r="127" spans="1:1" x14ac:dyDescent="0.2">
      <c r="A127" t="str">
        <f>'dataset-unl2018'!Q127</f>
        <v>FARNR</v>
      </c>
    </row>
    <row r="128" spans="1:1" x14ac:dyDescent="0.2">
      <c r="A128" t="str">
        <f>'dataset-unl2018'!Q128</f>
        <v>FARNR</v>
      </c>
    </row>
    <row r="129" spans="1:1" x14ac:dyDescent="0.2">
      <c r="A129" t="str">
        <f>'dataset-unl2018'!Q129</f>
        <v>FARNR</v>
      </c>
    </row>
    <row r="130" spans="1:1" x14ac:dyDescent="0.2">
      <c r="A130" t="str">
        <f>'dataset-unl2018'!Q130</f>
        <v>FEIRNNR</v>
      </c>
    </row>
    <row r="131" spans="1:1" x14ac:dyDescent="0.2">
      <c r="A131" t="str">
        <f>'dataset-unl2018'!Q131</f>
        <v>FARNR</v>
      </c>
    </row>
    <row r="132" spans="1:1" x14ac:dyDescent="0.2">
      <c r="A132" t="str">
        <f>'dataset-unl2018'!Q132</f>
        <v>FSH</v>
      </c>
    </row>
    <row r="133" spans="1:1" x14ac:dyDescent="0.2">
      <c r="A133" t="str">
        <f>'dataset-unl2018'!Q133</f>
        <v>FARNR</v>
      </c>
    </row>
    <row r="134" spans="1:1" x14ac:dyDescent="0.2">
      <c r="A134" t="str">
        <f>'dataset-unl2018'!Q134</f>
        <v>FEIRNNR</v>
      </c>
    </row>
    <row r="135" spans="1:1" x14ac:dyDescent="0.2">
      <c r="A135" t="str">
        <f>'dataset-unl2018'!Q135</f>
        <v>FARNR</v>
      </c>
    </row>
    <row r="136" spans="1:1" x14ac:dyDescent="0.2">
      <c r="A136" t="str">
        <f>'dataset-unl2018'!Q136</f>
        <v>FARNR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FEIRNNR</v>
      </c>
    </row>
    <row r="141" spans="1:1" x14ac:dyDescent="0.2">
      <c r="A141" t="str">
        <f>'dataset-unl2018'!Q141</f>
        <v>FEIRNNR</v>
      </c>
    </row>
    <row r="142" spans="1:1" x14ac:dyDescent="0.2">
      <c r="A142" t="str">
        <f>'dataset-unl2018'!Q142</f>
        <v>FARNR</v>
      </c>
    </row>
    <row r="143" spans="1:1" x14ac:dyDescent="0.2">
      <c r="A143" t="str">
        <f>'dataset-unl2018'!Q143</f>
        <v>FJSA</v>
      </c>
    </row>
    <row r="144" spans="1:1" x14ac:dyDescent="0.2">
      <c r="A144" t="str">
        <f>'dataset-unl2018'!Q144</f>
        <v>FARNR</v>
      </c>
    </row>
    <row r="145" spans="1:1" x14ac:dyDescent="0.2">
      <c r="A145" t="str">
        <f>'dataset-unl2018'!Q145</f>
        <v>FSH</v>
      </c>
    </row>
    <row r="146" spans="1:1" x14ac:dyDescent="0.2">
      <c r="A146" t="str">
        <f>'dataset-unl2018'!Q146</f>
        <v>FEIRNNR</v>
      </c>
    </row>
    <row r="147" spans="1:1" x14ac:dyDescent="0.2">
      <c r="A147" t="str">
        <f>'dataset-unl2018'!Q147</f>
        <v>FARNR</v>
      </c>
    </row>
    <row r="148" spans="1:1" x14ac:dyDescent="0.2">
      <c r="A148" t="str">
        <f>'dataset-unl2018'!Q148</f>
        <v>FEIRNNR</v>
      </c>
    </row>
    <row r="149" spans="1:1" x14ac:dyDescent="0.2">
      <c r="A149" t="str">
        <f>'dataset-unl2018'!Q149</f>
        <v>FARNR</v>
      </c>
    </row>
    <row r="150" spans="1:1" x14ac:dyDescent="0.2">
      <c r="A150" t="str">
        <f>'dataset-unl2018'!Q150</f>
        <v>FARNR</v>
      </c>
    </row>
    <row r="151" spans="1:1" x14ac:dyDescent="0.2">
      <c r="A151" t="str">
        <f>'dataset-unl2018'!Q151</f>
        <v>FARNR</v>
      </c>
    </row>
    <row r="152" spans="1:1" x14ac:dyDescent="0.2">
      <c r="A152" t="str">
        <f>'dataset-unl2018'!Q152</f>
        <v>FARNR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FEAC</v>
      </c>
    </row>
    <row r="158" spans="1:1" x14ac:dyDescent="0.2">
      <c r="A158" t="str">
        <f>'dataset-unl2018'!Q158</f>
        <v>FEIRNNR</v>
      </c>
    </row>
    <row r="159" spans="1:1" x14ac:dyDescent="0.2">
      <c r="A159" t="str">
        <f>'dataset-unl2018'!Q159</f>
        <v>FEIRNNR</v>
      </c>
    </row>
    <row r="160" spans="1:1" x14ac:dyDescent="0.2">
      <c r="A160" t="str">
        <f>'dataset-unl2018'!Q160</f>
        <v>FARNR</v>
      </c>
    </row>
    <row r="161" spans="1:1" x14ac:dyDescent="0.2">
      <c r="A161" t="str">
        <f>'dataset-unl2018'!Q161</f>
        <v>FEAC</v>
      </c>
    </row>
    <row r="162" spans="1:1" x14ac:dyDescent="0.2">
      <c r="A162" t="str">
        <f>'dataset-unl2018'!Q162</f>
        <v>FEAC</v>
      </c>
    </row>
    <row r="163" spans="1:1" x14ac:dyDescent="0.2">
      <c r="A163" t="str">
        <f>'dataset-unl2018'!Q163</f>
        <v>FEAC</v>
      </c>
    </row>
    <row r="164" spans="1:1" x14ac:dyDescent="0.2">
      <c r="A164" t="str">
        <f>'dataset-unl2018'!Q164</f>
        <v>FEIRNNR</v>
      </c>
    </row>
    <row r="165" spans="1:1" x14ac:dyDescent="0.2">
      <c r="A165" t="str">
        <f>'dataset-unl2018'!Q165</f>
        <v>FARNR</v>
      </c>
    </row>
    <row r="166" spans="1:1" x14ac:dyDescent="0.2">
      <c r="A166" t="str">
        <f>'dataset-unl2018'!Q166</f>
        <v>FARNR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FEIRNNR</v>
      </c>
    </row>
    <row r="174" spans="1:1" x14ac:dyDescent="0.2">
      <c r="A174" t="str">
        <f>'dataset-unl2018'!Q174</f>
        <v>FARNR</v>
      </c>
    </row>
    <row r="175" spans="1:1" x14ac:dyDescent="0.2">
      <c r="A175" t="str">
        <f>'dataset-unl2018'!Q175</f>
        <v>FEIRNNR</v>
      </c>
    </row>
    <row r="176" spans="1:1" x14ac:dyDescent="0.2">
      <c r="A176" t="str">
        <f>'dataset-unl2018'!Q176</f>
        <v>FARNR</v>
      </c>
    </row>
    <row r="177" spans="1:1" x14ac:dyDescent="0.2">
      <c r="A177" t="str">
        <f>'dataset-unl2018'!Q177</f>
        <v>FARNR</v>
      </c>
    </row>
    <row r="178" spans="1:1" x14ac:dyDescent="0.2">
      <c r="A178" t="str">
        <f>'dataset-unl2018'!Q178</f>
        <v>FARNR</v>
      </c>
    </row>
    <row r="179" spans="1:1" x14ac:dyDescent="0.2">
      <c r="A179" t="str">
        <f>'dataset-unl2018'!Q179</f>
        <v>FARNR</v>
      </c>
    </row>
    <row r="180" spans="1:1" x14ac:dyDescent="0.2">
      <c r="A180" t="str">
        <f>'dataset-unl2018'!Q180</f>
        <v>FEAC</v>
      </c>
    </row>
    <row r="181" spans="1:1" x14ac:dyDescent="0.2">
      <c r="A181" t="str">
        <f>'dataset-unl2018'!Q181</f>
        <v>FARNR</v>
      </c>
    </row>
    <row r="182" spans="1:1" x14ac:dyDescent="0.2">
      <c r="A182" t="str">
        <f>'dataset-unl2018'!Q182</f>
        <v>FARNR</v>
      </c>
    </row>
    <row r="183" spans="1:1" x14ac:dyDescent="0.2">
      <c r="A183" t="str">
        <f>'dataset-unl2018'!Q183</f>
        <v>FSH</v>
      </c>
    </row>
    <row r="184" spans="1:1" x14ac:dyDescent="0.2">
      <c r="A184" t="str">
        <f>'dataset-unl2018'!Q184</f>
        <v>FSH</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FEAC</v>
      </c>
    </row>
    <row r="189" spans="1:1" x14ac:dyDescent="0.2">
      <c r="A189" t="str">
        <f>'dataset-unl2018'!Q189</f>
        <v>FSH</v>
      </c>
    </row>
    <row r="190" spans="1:1" x14ac:dyDescent="0.2">
      <c r="A190" t="str">
        <f>'dataset-unl2018'!Q190</f>
        <v>FARNR</v>
      </c>
    </row>
    <row r="191" spans="1:1" x14ac:dyDescent="0.2">
      <c r="A191" t="str">
        <f>'dataset-unl2018'!Q191</f>
        <v>FSH</v>
      </c>
    </row>
    <row r="192" spans="1:1" x14ac:dyDescent="0.2">
      <c r="A192" t="str">
        <f>'dataset-unl2018'!Q192</f>
        <v>FARNR</v>
      </c>
    </row>
    <row r="193" spans="1:1" x14ac:dyDescent="0.2">
      <c r="A193" t="str">
        <f>'dataset-unl2018'!Q193</f>
        <v>FSH</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FSH</v>
      </c>
    </row>
    <row r="199" spans="1:1" x14ac:dyDescent="0.2">
      <c r="A199" t="str">
        <f>'dataset-unl2018'!Q199</f>
        <v>FARNR</v>
      </c>
    </row>
    <row r="200" spans="1:1" x14ac:dyDescent="0.2">
      <c r="A200" t="str">
        <f>'dataset-unl2018'!Q200</f>
        <v>FSH</v>
      </c>
    </row>
    <row r="201" spans="1:1" x14ac:dyDescent="0.2">
      <c r="A201" t="str">
        <f>'dataset-unl2018'!Q201</f>
        <v>FARNR</v>
      </c>
    </row>
    <row r="202" spans="1:1" x14ac:dyDescent="0.2">
      <c r="A202" t="str">
        <f>'dataset-unl2018'!Q202</f>
        <v>FARNR</v>
      </c>
    </row>
    <row r="203" spans="1:1" x14ac:dyDescent="0.2">
      <c r="A203" t="str">
        <f>'dataset-unl2018'!Q203</f>
        <v>FARNR</v>
      </c>
    </row>
    <row r="204" spans="1:1" x14ac:dyDescent="0.2">
      <c r="A204" t="str">
        <f>'dataset-unl2018'!Q204</f>
        <v>FARNR</v>
      </c>
    </row>
    <row r="205" spans="1:1" x14ac:dyDescent="0.2">
      <c r="A205" t="str">
        <f>'dataset-unl2018'!Q205</f>
        <v>FSH</v>
      </c>
    </row>
    <row r="206" spans="1:1" x14ac:dyDescent="0.2">
      <c r="A206" t="str">
        <f>'dataset-unl2018'!Q206</f>
        <v>FARNR</v>
      </c>
    </row>
    <row r="207" spans="1:1" x14ac:dyDescent="0.2">
      <c r="A207" t="str">
        <f>'dataset-unl2018'!Q207</f>
        <v>FARNR</v>
      </c>
    </row>
    <row r="208" spans="1:1" x14ac:dyDescent="0.2">
      <c r="A208" t="str">
        <f>'dataset-unl2018'!Q208</f>
        <v>FARNR</v>
      </c>
    </row>
    <row r="209" spans="1:1" x14ac:dyDescent="0.2">
      <c r="A209" t="str">
        <f>'dataset-unl2018'!Q209</f>
        <v>FARNR</v>
      </c>
    </row>
    <row r="210" spans="1:1" x14ac:dyDescent="0.2">
      <c r="A210" t="str">
        <f>'dataset-unl2018'!Q210</f>
        <v>FARNR</v>
      </c>
    </row>
    <row r="211" spans="1:1" x14ac:dyDescent="0.2">
      <c r="A211" t="str">
        <f>'dataset-unl2018'!Q211</f>
        <v>FARNR</v>
      </c>
    </row>
    <row r="212" spans="1:1" x14ac:dyDescent="0.2">
      <c r="A212" t="str">
        <f>'dataset-unl2018'!Q212</f>
        <v>FEAC</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FARNR</v>
      </c>
    </row>
    <row r="217" spans="1:1" x14ac:dyDescent="0.2">
      <c r="A217" t="str">
        <f>'dataset-unl2018'!Q217</f>
        <v>FARNR</v>
      </c>
    </row>
    <row r="218" spans="1:1" x14ac:dyDescent="0.2">
      <c r="A218" t="str">
        <f>'dataset-unl2018'!Q218</f>
        <v>FARNR</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FARNR</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FARNR</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row r="251" spans="1:1" x14ac:dyDescent="0.2">
      <c r="A251" t="str">
        <f>'dataset-unl2018'!Q251</f>
        <v>FARNR</v>
      </c>
    </row>
    <row r="252" spans="1:1" x14ac:dyDescent="0.2">
      <c r="A252" t="str">
        <f>'dataset-unl2018'!Q252</f>
        <v>FARNR</v>
      </c>
    </row>
    <row r="253" spans="1:1" x14ac:dyDescent="0.2">
      <c r="A253" t="str">
        <f>'dataset-unl2018'!Q253</f>
        <v>FARNR</v>
      </c>
    </row>
    <row r="254" spans="1:1" x14ac:dyDescent="0.2">
      <c r="A254" t="str">
        <f>'dataset-unl2018'!Q254</f>
        <v>FSH</v>
      </c>
    </row>
    <row r="255" spans="1:1" x14ac:dyDescent="0.2">
      <c r="A255" t="str">
        <f>'dataset-unl2018'!Q255</f>
        <v>FARNR</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6" workbookViewId="0">
      <selection activeCell="O17" sqref="O17"/>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'dataset-unl2018'!B249</f>
        <v>Rainfall interception in a lower montane forest in Ecuador: Effects of canopy properties</v>
      </c>
      <c r="B2" s="2">
        <v>112</v>
      </c>
    </row>
    <row r="3" spans="1:2" x14ac:dyDescent="0.2">
      <c r="A3" s="2" t="str">
        <f>'dataset-unl2018'!B259</f>
        <v>Nutrient storage and turnover in organic layers under tropical montane rain forest in Ecuador</v>
      </c>
      <c r="B3" s="2">
        <v>90</v>
      </c>
    </row>
    <row r="4" spans="1:2" x14ac:dyDescent="0.2">
      <c r="A4" s="2" t="str">
        <f>'dataset-unl2018'!B261</f>
        <v>Change in water quality during the passage through a tropical montane rain forest in Ecuador</v>
      </c>
      <c r="B4" s="2">
        <v>69</v>
      </c>
    </row>
    <row r="5" spans="1:2" x14ac:dyDescent="0.2">
      <c r="A5" s="2" t="str">
        <f>'dataset-unl2018'!B248</f>
        <v>Tracing water paths through small catchments under a tropical montane rain forest in south Ecuador by an oxygen isotope approach</v>
      </c>
      <c r="B5" s="2">
        <v>64</v>
      </c>
    </row>
    <row r="6" spans="1:2" x14ac:dyDescent="0.2">
      <c r="A6" s="2" t="str">
        <f>'dataset-unl2018'!B191</f>
        <v>High-fat diet-induced deregulation of hippocampal insulin signaling and mitochondrial homeostasis deficiences contribute to Alzheimer disease pathology in rodents</v>
      </c>
      <c r="B6" s="2">
        <v>54</v>
      </c>
    </row>
    <row r="7" spans="1:2" x14ac:dyDescent="0.2">
      <c r="A7" s="2" t="str">
        <f>'dataset-unl2018'!B256</f>
        <v>Soil properties on a chronosequence of landslides in montane rain forest, Ecuador</v>
      </c>
      <c r="B7" s="2">
        <v>53</v>
      </c>
    </row>
    <row r="8" spans="1:2" x14ac:dyDescent="0.2">
      <c r="A8" s="2" t="str">
        <f>'dataset-unl2018'!B232</f>
        <v>Determinants for successful reforestation of abandoned pastures in the Andes: Soil conditions and vegetation cover</v>
      </c>
      <c r="B8" s="2">
        <v>52</v>
      </c>
    </row>
    <row r="9" spans="1:2" x14ac:dyDescent="0.2">
      <c r="A9" s="2" t="str">
        <f>'dataset-unl2018'!B239</f>
        <v>Soil properties and tree growth along an altitudinal transect in Ecuadorian tropical montane forest</v>
      </c>
      <c r="B9" s="2">
        <v>50</v>
      </c>
    </row>
    <row r="10" spans="1:2" x14ac:dyDescent="0.2">
      <c r="A10" s="2" t="str">
        <f>'dataset-unl2018'!B246</f>
        <v>Water budgets of three small catchments under montane forest in Ecuador: Experimental and modelling approach</v>
      </c>
      <c r="B10" s="2">
        <v>48</v>
      </c>
    </row>
    <row r="11" spans="1:2" x14ac:dyDescent="0.2">
      <c r="A11" s="2" t="str">
        <f>'dataset-unl2018'!B237</f>
        <v>Amazonian biomass burning-derived acid and nutrient deposition in the north Andean montane forest of Ecuador</v>
      </c>
      <c r="B11" s="2">
        <v>45</v>
      </c>
    </row>
    <row r="12" spans="1:2" x14ac:dyDescent="0.2">
      <c r="A12" t="str">
        <f>'dataset-unl2018'!B219</f>
        <v>Radial stem variations of Tabebuia chrysantha (Bignoniaceae) in different tropical forest ecosystems of southern Ecuador</v>
      </c>
      <c r="B12">
        <v>45</v>
      </c>
    </row>
    <row r="13" spans="1:2" x14ac:dyDescent="0.2">
      <c r="A13" t="str">
        <f>'dataset-unl2018'!B228</f>
        <v>Can tropical farmers reconcile subsistence needs with forest conservation?</v>
      </c>
      <c r="B13">
        <f>'dataset-unl2018'!E228</f>
        <v>39</v>
      </c>
    </row>
    <row r="14" spans="1:2" x14ac:dyDescent="0.2">
      <c r="A14" t="str">
        <f>'dataset-unl2018'!B250</f>
        <v>Coarse woody debris in a montane forest in Ecuador: Mass, C and nutrient stock, and turnover</v>
      </c>
      <c r="B14">
        <f>'dataset-unl2018'!E250</f>
        <v>38</v>
      </c>
    </row>
    <row r="15" spans="1:2" x14ac:dyDescent="0.2">
      <c r="A15" t="str">
        <f>'dataset-unl2018'!B227</f>
        <v>Climatic control of radial growth of Cedrela montana in a humid mountain rainforest in southern Ecuador</v>
      </c>
      <c r="B15">
        <f>'dataset-unl2018'!E227</f>
        <v>36</v>
      </c>
    </row>
    <row r="16" spans="1:2" x14ac:dyDescent="0.2">
      <c r="A16" t="str">
        <f>'dataset-unl2018'!B243</f>
        <v>Influence of distance to forest edges on natural regeneration of abandoned pastures: A case study in the tropical mountain rain forest of Southern Ecuador</v>
      </c>
      <c r="B16">
        <f>'dataset-unl2018'!E243</f>
        <v>35</v>
      </c>
    </row>
    <row r="17" spans="1:2" x14ac:dyDescent="0.2">
      <c r="A17" t="str">
        <f>'dataset-unl2018'!B247</f>
        <v>Dissolved nitrogen, phosphorus, and sulfur forms in the ecosystem fluxes of a montane forest in Ecuador</v>
      </c>
      <c r="B17">
        <f>'dataset-unl2018'!E247</f>
        <v>35</v>
      </c>
    </row>
    <row r="18" spans="1:2" x14ac:dyDescent="0.2">
      <c r="A18" t="str">
        <f>'dataset-unl2018'!B236</f>
        <v>Water flow paths in soil control element exports in an Andean tropical montane forest</v>
      </c>
      <c r="B18">
        <f>'dataset-unl2018'!E236</f>
        <v>31</v>
      </c>
    </row>
    <row r="19" spans="1:2" x14ac:dyDescent="0.2">
      <c r="A19" t="str">
        <f>'dataset-unl2018'!B206</f>
        <v>Afforestation or intense pasturing improve the ecological and economic value of abandoned tropical farmlands</v>
      </c>
      <c r="B19">
        <f>'dataset-unl2018'!E206</f>
        <v>26</v>
      </c>
    </row>
    <row r="20" spans="1:2" x14ac:dyDescent="0.2">
      <c r="A20" t="str">
        <f>'dataset-unl2018'!B231</f>
        <v>Application of mycorrhizal roots improves growth of tropical tree seedlings in the nursery: A step towards reforestation with native species in the Andes of Ecuador</v>
      </c>
      <c r="B20">
        <f>'dataset-unl2018'!E231</f>
        <v>24</v>
      </c>
    </row>
    <row r="21" spans="1:2" x14ac:dyDescent="0.2">
      <c r="A21" t="str">
        <f>'dataset-unl2018'!B230</f>
        <v>Spatial throughfall heterogeneity in a montane rain forest in Ecuador: Extent, temporal stability and drivers</v>
      </c>
      <c r="B21">
        <f>'dataset-unl2018'!E230</f>
        <v>23</v>
      </c>
    </row>
    <row r="22" spans="1:2" x14ac:dyDescent="0.2">
      <c r="A22" t="str">
        <f>'dataset-unl2018'!B266</f>
        <v>Mocora palm-fibers: Use and management of Astrocaryum standleyanum (Arecaceae) in Ecuador</v>
      </c>
      <c r="B22">
        <f>'dataset-unl2018'!E266</f>
        <v>22</v>
      </c>
    </row>
    <row r="23" spans="1:2" x14ac:dyDescent="0.2">
      <c r="A23" t="str">
        <f>'dataset-unl2018'!B210</f>
        <v>Porcine colonization of the Americas: A 60k SNP story</v>
      </c>
      <c r="B23">
        <f>'dataset-unl2018'!E210</f>
        <v>21</v>
      </c>
    </row>
    <row r="24" spans="1:2" x14ac:dyDescent="0.2">
      <c r="A24" t="str">
        <f>'dataset-unl2018'!B225</f>
        <v>Species-rich but distinct arbuscular mycorrhizal communities in reforestation plots on degraded pastures and in neighboring pristine tropical mountain rain forest</v>
      </c>
      <c r="B24">
        <f>'dataset-unl2018'!E225</f>
        <v>21</v>
      </c>
    </row>
    <row r="25" spans="1:2" x14ac:dyDescent="0.2">
      <c r="A25" t="str">
        <f>'dataset-unl2018'!B235</f>
        <v>Diversity and endemism of woody plant species in the Equatorial Pacific seasonally dry forests</v>
      </c>
      <c r="B25">
        <f>'dataset-unl2018'!E235</f>
        <v>20</v>
      </c>
    </row>
    <row r="26" spans="1:2" x14ac:dyDescent="0.2">
      <c r="A26" t="str">
        <f>'dataset-unl2018'!B238</f>
        <v>Tree phenology in montane forests of southern Ecuador can be explained by precipitation, radiation and photoperiodic control</v>
      </c>
      <c r="B26">
        <f>'dataset-unl2018'!E238</f>
        <v>20</v>
      </c>
    </row>
    <row r="27" spans="1:2" x14ac:dyDescent="0.2">
      <c r="A27" t="str">
        <f>'dataset-unl2018'!B234</f>
        <v>Genetic and bioclimatic variation in Solanum pimpinellifolium</v>
      </c>
      <c r="B27">
        <f>'dataset-unl2018'!E234</f>
        <v>18</v>
      </c>
    </row>
    <row r="28" spans="1:2" x14ac:dyDescent="0.2">
      <c r="A28" t="str">
        <f>'dataset-unl2018'!B255</f>
        <v>Wild Foods from Southern Ecuador</v>
      </c>
      <c r="B28">
        <f>'dataset-unl2018'!E255</f>
        <v>18</v>
      </c>
    </row>
    <row r="29" spans="1:2" x14ac:dyDescent="0.2">
      <c r="A29" t="str">
        <f>'dataset-unl2018'!B169</f>
        <v>Climate seasonality limits leaf carbon assimilation and wood productivity in tropical forests</v>
      </c>
      <c r="B29">
        <f>'dataset-unl2018'!E169</f>
        <v>17</v>
      </c>
    </row>
    <row r="30" spans="1:2" x14ac:dyDescent="0.2">
      <c r="A30" t="str">
        <f>'dataset-unl2018'!B229</f>
        <v>Effectiveness and distributional impacts of payments for reduced carbon emissions from deforestation</v>
      </c>
      <c r="B30">
        <f>'dataset-unl2018'!E229</f>
        <v>16</v>
      </c>
    </row>
    <row r="31" spans="1:2" x14ac:dyDescent="0.2">
      <c r="A31" t="str">
        <f>'dataset-unl2018'!B200</f>
        <v>Masitinib for the treatment of mild to moderate Alzheimer's disease</v>
      </c>
      <c r="B31">
        <f>'dataset-unl2018'!E200</f>
        <v>14</v>
      </c>
    </row>
    <row r="32" spans="1:2" x14ac:dyDescent="0.2">
      <c r="A32" t="str">
        <f>'dataset-unl2018'!B233</f>
        <v>Response of water and nutrient fluxes to improvement fellings in a tropical montane forest in Ecuador</v>
      </c>
      <c r="B32">
        <f>'dataset-unl2018'!E233</f>
        <v>13</v>
      </c>
    </row>
    <row r="33" spans="1:2" x14ac:dyDescent="0.2">
      <c r="A33" t="str">
        <f>'dataset-unl2018'!B244</f>
        <v>Phainantha shuariorum (Melastomataceae), a new species of the Cordillera del CÃ³ndor, Ecuador, disjunct of a Guayana genus [Phainantha shuariorum (Melastomataceae), una especie nueva de la Cordillera del CÃ³ndor, Ecuador, disyunta de un GÃ©nero GuayanÃ©s]</v>
      </c>
      <c r="B33">
        <f>'dataset-unl2018'!E244</f>
        <v>13</v>
      </c>
    </row>
    <row r="34" spans="1:2" x14ac:dyDescent="0.2">
      <c r="A34" t="str">
        <f>'dataset-unl2018'!B154</f>
        <v>Parasite specialization in a unique habitat: hummingbirds as reservoirs of generalist blood parasites of Andean birds</v>
      </c>
      <c r="B34">
        <f>'dataset-unl2018'!E154</f>
        <v>11</v>
      </c>
    </row>
    <row r="35" spans="1:2" x14ac:dyDescent="0.2">
      <c r="A35" t="str">
        <f>'dataset-unl2018'!B263</f>
        <v>Seed structure and germination of cherimoya (Annona cherinwla mill.)</v>
      </c>
      <c r="B35">
        <f>'dataset-unl2018'!E263</f>
        <v>11</v>
      </c>
    </row>
    <row r="36" spans="1:2" x14ac:dyDescent="0.2">
      <c r="A36" t="str">
        <f>'dataset-unl2018'!B190</f>
        <v>Wet season precipitation during the past century reconstructed from tree-rings of a tropical dry forest in Southern Ecuador</v>
      </c>
      <c r="B36">
        <f>'dataset-unl2018'!E190</f>
        <v>10</v>
      </c>
    </row>
    <row r="37" spans="1:2" x14ac:dyDescent="0.2">
      <c r="A37" t="str">
        <f>'dataset-unl2018'!B189</f>
        <v>The role of leptin in the sporadic form of Alzheimer's disease. Interactions with the adipokines amylin, ghrelin and the pituitary hormone prolactin</v>
      </c>
      <c r="B37">
        <f>'dataset-unl2018'!E189</f>
        <v>9</v>
      </c>
    </row>
    <row r="38" spans="1:2" x14ac:dyDescent="0.2">
      <c r="A38" t="str">
        <f>'dataset-unl2018'!B220</f>
        <v>Effect of topography on soil fertility and water flow in an Ecuadorian lower montane forest</v>
      </c>
      <c r="B38">
        <f>'dataset-unl2018'!E220</f>
        <v>9</v>
      </c>
    </row>
    <row r="39" spans="1:2" x14ac:dyDescent="0.2">
      <c r="A39" t="str">
        <f>'dataset-unl2018'!B257</f>
        <v>Highland papayas in Southern Ecuador: Need for conservation actions</v>
      </c>
      <c r="B39">
        <f>'dataset-unl2018'!E257</f>
        <v>9</v>
      </c>
    </row>
    <row r="40" spans="1:2" x14ac:dyDescent="0.2">
      <c r="A40" t="str">
        <f>'dataset-unl2018'!B193</f>
        <v>Hypercholesterolemia and neurodegeneration. Comparison of hippocampal phenotypes in LDLr knockout and APPswe/PS1dE9 mice</v>
      </c>
      <c r="B40">
        <f>'dataset-unl2018'!E193</f>
        <v>8</v>
      </c>
    </row>
    <row r="41" spans="1:2" x14ac:dyDescent="0.2">
      <c r="A41" t="str">
        <f>'dataset-unl2018'!B204</f>
        <v>Aluminum toxicity to tropical montane forest tree seedlings in southern Ecuador: Response of biomass and plant morphology to elevated Al concentrations</v>
      </c>
      <c r="B41">
        <f>'dataset-unl2018'!E204</f>
        <v>8</v>
      </c>
    </row>
    <row r="42" spans="1:2" x14ac:dyDescent="0.2">
      <c r="A42" t="str">
        <f>'dataset-unl2018'!B192</f>
        <v>Large-scale patterns of turnover and basal area change in Andean forests</v>
      </c>
      <c r="B42">
        <f>'dataset-unl2018'!E192</f>
        <v>7</v>
      </c>
    </row>
    <row r="43" spans="1:2" x14ac:dyDescent="0.2">
      <c r="A43" t="str">
        <f>'dataset-unl2018'!B203</f>
        <v>Cultured arbuscular mycorrhizal fungi and native soil inocula improve seedling development of two pioneer trees in the Andean region</v>
      </c>
      <c r="B43">
        <f>'dataset-unl2018'!E203</f>
        <v>7</v>
      </c>
    </row>
    <row r="44" spans="1:2" x14ac:dyDescent="0.2">
      <c r="A44" t="str">
        <f>'dataset-unl2018'!B207</f>
        <v>Short-term response of the Ca cycle of a montane forest in Ecuador to low experimental CaCl2 additions</v>
      </c>
      <c r="B44">
        <f>'dataset-unl2018'!E207</f>
        <v>7</v>
      </c>
    </row>
    <row r="45" spans="1:2" x14ac:dyDescent="0.2">
      <c r="A45" t="e">
        <f>'dataset-unl2018'!#REF!</f>
        <v>#REF!</v>
      </c>
      <c r="B45">
        <v>7</v>
      </c>
    </row>
    <row r="46" spans="1:2" x14ac:dyDescent="0.2">
      <c r="A46" t="str">
        <f>'dataset-unl2018'!B178</f>
        <v>Assessing the importance of topographic variables for the spatial distribution of tree species in a tropical mountain forest</v>
      </c>
      <c r="B46">
        <f>'dataset-unl2018'!E178</f>
        <v>6</v>
      </c>
    </row>
    <row r="47" spans="1:2" x14ac:dyDescent="0.2">
      <c r="A47" t="str">
        <f>'dataset-unl2018'!B179</f>
        <v>Hydro-climatic variability in southern ecuador reflected by tree-ring oxygen isotopes</v>
      </c>
      <c r="B47">
        <f>'dataset-unl2018'!E179</f>
        <v>6</v>
      </c>
    </row>
    <row r="48" spans="1:2" x14ac:dyDescent="0.2">
      <c r="A48" t="str">
        <f>'dataset-unl2018'!B226</f>
        <v>First country record of Pristimantis metabates (Duellman and Pramuk) and distribution extension of Pristimantis skydmainos (Flores and RodrÃ­guez) in eastern Ecuador (Amphibia, Anura, Strabomantidae)</v>
      </c>
      <c r="B48">
        <f>'dataset-unl2018'!E226</f>
        <v>6</v>
      </c>
    </row>
    <row r="49" spans="1:2" x14ac:dyDescent="0.2">
      <c r="A49" t="str">
        <f>'dataset-unl2018'!B262</f>
        <v>Collection and characterisation of cherimoya (Annona cherimola mill.) in Loja province, Southern Ecuador</v>
      </c>
      <c r="B49">
        <f>'dataset-unl2018'!E262</f>
        <v>6</v>
      </c>
    </row>
    <row r="50" spans="1:2" x14ac:dyDescent="0.2">
      <c r="A50" t="str">
        <f>'dataset-unl2018'!B202</f>
        <v>Analysis of the cost-effectiveness for ecosystem service provision and rural income generation: A comparison of three different programs in Southern Ecuador</v>
      </c>
      <c r="B50">
        <f>'dataset-unl2018'!E202</f>
        <v>5</v>
      </c>
    </row>
    <row r="51" spans="1:2" x14ac:dyDescent="0.2">
      <c r="A51" t="str">
        <f>'dataset-unl2018'!B222</f>
        <v>Ecological restoration for future conservation professionals: Training with conceptual models and practical exercises</v>
      </c>
      <c r="B51">
        <f>'dataset-unl2018'!E222</f>
        <v>5</v>
      </c>
    </row>
    <row r="52" spans="1:2" x14ac:dyDescent="0.2">
      <c r="A52" t="str">
        <f>'dataset-unl2018'!B253</f>
        <v>Horticultural potential of Andean fruit crops exploring their centre of origin</v>
      </c>
      <c r="B52">
        <f>'dataset-unl2018'!E253</f>
        <v>5</v>
      </c>
    </row>
    <row r="53" spans="1:2" x14ac:dyDescent="0.2">
      <c r="A53" t="str">
        <f>'dataset-unl2018'!B156</f>
        <v>Manganese and Mercury Levels in Water, Sediments, and Children Living Near Gold-Mining Areas of the Nangaritza River Basin, Ecuadorian Amazon</v>
      </c>
      <c r="B53">
        <f>'dataset-unl2018'!E156</f>
        <v>4</v>
      </c>
    </row>
    <row r="54" spans="1:2" x14ac:dyDescent="0.2">
      <c r="A54" t="str">
        <f>'dataset-unl2018'!B172</f>
        <v>Genetic relationships among American donkey populations: Insights into the process of colonization</v>
      </c>
      <c r="B54">
        <f>'dataset-unl2018'!E172</f>
        <v>4</v>
      </c>
    </row>
    <row r="55" spans="1:2" x14ac:dyDescent="0.2">
      <c r="A55" t="str">
        <f>'dataset-unl2018'!B201</f>
        <v>Quantifying the morphology of flow patterns in landslide-affected and unaffected soils</v>
      </c>
      <c r="B55">
        <f>'dataset-unl2018'!E201</f>
        <v>4</v>
      </c>
    </row>
    <row r="56" spans="1:2" x14ac:dyDescent="0.2">
      <c r="A56" t="str">
        <f>'dataset-unl2018'!B214</f>
        <v>Clethra concordia (Clethraceae), a shrubby new species from the crest of the Cordillera del CÃ³ndor on the Peru-Ecuador border</v>
      </c>
      <c r="B56">
        <f>'dataset-unl2018'!E214</f>
        <v>4</v>
      </c>
    </row>
    <row r="57" spans="1:2" x14ac:dyDescent="0.2">
      <c r="A57" t="str">
        <f>'dataset-unl2018'!B216</f>
        <v>Energy requirement for maintenance and egg production for broiler breeder hens</v>
      </c>
      <c r="B57">
        <f>'dataset-unl2018'!E216</f>
        <v>4</v>
      </c>
    </row>
    <row r="58" spans="1:2" x14ac:dyDescent="0.2">
      <c r="A58" t="str">
        <f>'dataset-unl2018'!B252</f>
        <v>Three new Ecuadorian species of Axinaea (Melastomataceae)</v>
      </c>
      <c r="B58">
        <f>'dataset-unl2018'!E252</f>
        <v>4</v>
      </c>
    </row>
    <row r="59" spans="1:2" x14ac:dyDescent="0.2">
      <c r="A59" t="str">
        <f>'dataset-unl2018'!B265</f>
        <v>Edaphoclimatological study of cherimoya (Annona cherimola mill.) in Loja province, southern Ecuador</v>
      </c>
      <c r="B59">
        <f>'dataset-unl2018'!E265</f>
        <v>4</v>
      </c>
    </row>
    <row r="60" spans="1:2" x14ac:dyDescent="0.2">
      <c r="A60" t="str">
        <f>'dataset-unl2018'!B133</f>
        <v>Genetic diversity and patterns of population structure in Creole goats from the Americas</v>
      </c>
      <c r="B60">
        <f>'dataset-unl2018'!E133</f>
        <v>3</v>
      </c>
    </row>
    <row r="61" spans="1:2" x14ac:dyDescent="0.2">
      <c r="A61" t="str">
        <f>'dataset-unl2018'!B155</f>
        <v>Climate variability, tree increment patterns and ENSO-related carbon sequestration reduction of the tropical dry forest species Loxopterygium huasango of Southern Ecuador</v>
      </c>
      <c r="B61">
        <f>'dataset-unl2018'!E155</f>
        <v>3</v>
      </c>
    </row>
    <row r="62" spans="1:2" x14ac:dyDescent="0.2">
      <c r="A62" t="str">
        <f>'dataset-unl2018'!B170</f>
        <v>Phylogenetically diverse AM fungi from Ecuador strongly improve seedling growth of native potential crop trees</v>
      </c>
      <c r="B62">
        <f>'dataset-unl2018'!E170</f>
        <v>3</v>
      </c>
    </row>
    <row r="63" spans="1:2" x14ac:dyDescent="0.2">
      <c r="A63" t="str">
        <f>'dataset-unl2018'!B174</f>
        <v>A portfolio analysis of incentive programmes for conservation, restoration and timber plantations in Southern Ecuador</v>
      </c>
      <c r="B63">
        <f>'dataset-unl2018'!E174</f>
        <v>3</v>
      </c>
    </row>
    <row r="64" spans="1:2" x14ac:dyDescent="0.2">
      <c r="A64" t="str">
        <f>'dataset-unl2018'!B187</f>
        <v>Phylogenetic niche conservatism does not explain elevational patterns of species richness, phylodiversity and family age of tree assemblages in andean rainforest</v>
      </c>
      <c r="B64">
        <f>'dataset-unl2018'!E187</f>
        <v>3</v>
      </c>
    </row>
    <row r="65" spans="1:2" x14ac:dyDescent="0.2">
      <c r="A65" t="str">
        <f>'dataset-unl2018'!B197</f>
        <v>Aluminum toxicity to tropical montane forest tree seedlings in southern Ecuador: Response of nutrient status to elevated Al concentrations</v>
      </c>
      <c r="B65">
        <f>'dataset-unl2018'!E197</f>
        <v>3</v>
      </c>
    </row>
    <row r="66" spans="1:2" x14ac:dyDescent="0.2">
      <c r="A66" t="str">
        <f>'dataset-unl2018'!B199</f>
        <v>The contribution of traditional agroforestry to climate change adaptation in the Ecuadorian Amazon: The chakra system</v>
      </c>
      <c r="B66">
        <f>'dataset-unl2018'!E199</f>
        <v>3</v>
      </c>
    </row>
    <row r="67" spans="1:2" x14ac:dyDescent="0.2">
      <c r="A67" t="str">
        <f>'dataset-unl2018'!B208</f>
        <v>Hydrological modeling of large watersheds: Case study of the Senegal River, West Africa, West Africa [Nota tÃ©cnica modelado hidrolÃ³gico de grandes cuencas: Caso de estudio del RÃ­o Senegal, Ãfrica Occidental]</v>
      </c>
      <c r="B67">
        <f>'dataset-unl2018'!E208</f>
        <v>3</v>
      </c>
    </row>
    <row r="68" spans="1:2" x14ac:dyDescent="0.2">
      <c r="A68" t="str">
        <f>'dataset-unl2018'!B215</f>
        <v>Metabolizable energy requirements for broiler breeder in different environmental temperatures</v>
      </c>
      <c r="B68">
        <f>'dataset-unl2018'!E215</f>
        <v>3</v>
      </c>
    </row>
    <row r="69" spans="1:2" x14ac:dyDescent="0.2">
      <c r="A69" t="str">
        <f>'dataset-unl2018'!B240</f>
        <v>Natural landslides and pioner communities in the Mountain Ecosystems of Eastern Podocarpus National Park [Deslizamientos naturales y comunidades pionera de ecosistemas montanos al occidente del parque nacional podocarpus (Ecuador)]</v>
      </c>
      <c r="B69">
        <f>'dataset-unl2018'!E240</f>
        <v>3</v>
      </c>
    </row>
    <row r="70" spans="1:2" x14ac:dyDescent="0.2">
      <c r="A70" t="str">
        <f>'dataset-unl2018'!B264</f>
        <v>Promising cherimoya (Annona cherimola mill.) accessions in Loja province, Southern Ecuador</v>
      </c>
      <c r="B70">
        <f>'dataset-unl2018'!E264</f>
        <v>3</v>
      </c>
    </row>
    <row r="71" spans="1:2" x14ac:dyDescent="0.2">
      <c r="A71" t="str">
        <f>'dataset-unl2018'!B124</f>
        <v>Pond drying cues and their effects on growth and metamorphosis in a fast developing amphibian</v>
      </c>
      <c r="B71">
        <f>'dataset-unl2018'!E124</f>
        <v>2</v>
      </c>
    </row>
    <row r="72" spans="1:2" x14ac:dyDescent="0.2">
      <c r="A72" t="str">
        <f>'dataset-unl2018'!B168</f>
        <v>Amphibians from a tropical dry forest: Arenillas Ecological Reserve, Ecuador [Anfibios de un bosque seco tropical: Reserva EcolÃ³gica Arenillas, Ecuador]</v>
      </c>
      <c r="B72">
        <f>'dataset-unl2018'!E168</f>
        <v>2</v>
      </c>
    </row>
    <row r="73" spans="1:2" x14ac:dyDescent="0.2">
      <c r="A73" t="str">
        <f>'dataset-unl2018'!B182</f>
        <v>Taking shortcuts to measure species diversity: parasitoid Hymenoptera subfamilies as surrogates of species richness</v>
      </c>
      <c r="B73">
        <f>'dataset-unl2018'!E182</f>
        <v>2</v>
      </c>
    </row>
    <row r="74" spans="1:2" x14ac:dyDescent="0.2">
      <c r="A74" t="str">
        <f>'dataset-unl2018'!B188</f>
        <v>Social learning environments</v>
      </c>
      <c r="B74">
        <f>'dataset-unl2018'!E188</f>
        <v>2</v>
      </c>
    </row>
    <row r="75" spans="1:2" x14ac:dyDescent="0.2">
      <c r="A75" t="str">
        <f>'dataset-unl2018'!B217</f>
        <v>Daily rainfall estimation using a GIS with weather radar imagenry water technology and sciences [EstimaciÃ³n de precipitaciÃ³n diaria a travÃ©s de un SIG con imÃ¡genes de radar meteorolÃ³gico]</v>
      </c>
      <c r="B75">
        <f>'dataset-unl2018'!E217</f>
        <v>2</v>
      </c>
    </row>
    <row r="76" spans="1:2" x14ac:dyDescent="0.2">
      <c r="A76" t="str">
        <f>'dataset-unl2018'!B218</f>
        <v>Observations on the natural history of the Royal Sunangel (Heliangelus regalis) in the Nangaritza Valley, Ecuador</v>
      </c>
      <c r="B76">
        <f>'dataset-unl2018'!E218</f>
        <v>2</v>
      </c>
    </row>
    <row r="77" spans="1:2" x14ac:dyDescent="0.2">
      <c r="A77" t="str">
        <f>'dataset-unl2018'!B103</f>
        <v>Breed fast, die young: Demography of a poorly known fossorial frog from the xeric Neotropics</v>
      </c>
      <c r="B77">
        <f>'dataset-unl2018'!E103</f>
        <v>1</v>
      </c>
    </row>
    <row r="78" spans="1:2" x14ac:dyDescent="0.2">
      <c r="A78" t="str">
        <f>'dataset-unl2018'!B111</f>
        <v>Review of the advances in treatment for Alzheimer disease: Strategies for combating Î²-amyloid protein [Una revisiÃ³n de los avances en la terapÃ©utica de la enfermedad de Alzheimer: estrategia frente a la proteÃ­na Î²-amiloide]</v>
      </c>
      <c r="B78">
        <f>'dataset-unl2018'!E111</f>
        <v>1</v>
      </c>
    </row>
    <row r="79" spans="1:2" x14ac:dyDescent="0.2">
      <c r="A79" t="str">
        <f>'dataset-unl2018'!B117</f>
        <v>Latitudinal and altitudinal patterns of plant community diversity on mountain summits across the tropical Andes</v>
      </c>
      <c r="B79">
        <f>'dataset-unl2018'!E117</f>
        <v>1</v>
      </c>
    </row>
    <row r="80" spans="1:2" x14ac:dyDescent="0.2">
      <c r="A80" t="str">
        <f>'dataset-unl2018'!B126</f>
        <v>Natural or assisted succession as approach of forest recovery on abandoned lands with different land use history in the Andes of Southern Ecuador</v>
      </c>
      <c r="B80">
        <f>'dataset-unl2018'!E126</f>
        <v>1</v>
      </c>
    </row>
    <row r="81" spans="1:2" x14ac:dyDescent="0.2">
      <c r="A81" t="str">
        <f>'dataset-unl2018'!B131</f>
        <v>On the origins and genetic diversity of South American chickens: one step closer</v>
      </c>
      <c r="B81">
        <f>'dataset-unl2018'!E131</f>
        <v>1</v>
      </c>
    </row>
    <row r="82" spans="1:2" x14ac:dyDescent="0.2">
      <c r="A82" t="str">
        <f>'dataset-unl2018'!B132</f>
        <v>Anti-inflammatory role of Leptin in glial cells through p38 MAPK pathway inhibition</v>
      </c>
      <c r="B82">
        <f>'dataset-unl2018'!E132</f>
        <v>1</v>
      </c>
    </row>
    <row r="83" spans="1:2" x14ac:dyDescent="0.2">
      <c r="A83" t="str">
        <f>'dataset-unl2018'!B136</f>
        <v>Four approaches to guide ecological restoration in Latin America</v>
      </c>
      <c r="B83">
        <f>'dataset-unl2018'!E136</f>
        <v>1</v>
      </c>
    </row>
    <row r="84" spans="1:2" x14ac:dyDescent="0.2">
      <c r="A84" t="str">
        <f>'dataset-unl2018'!B149</f>
        <v>Tropical ecosystems vulnerability to climate change in southern Ecuador</v>
      </c>
      <c r="B84">
        <f>'dataset-unl2018'!E149</f>
        <v>1</v>
      </c>
    </row>
    <row r="85" spans="1:2" x14ac:dyDescent="0.2">
      <c r="A85" t="str">
        <f>'dataset-unl2018'!B151</f>
        <v>Amphibia, anura, bufonidae, Rhaebo ecuadorensis mueses-cisneros, cisneros-heredia &amp; McDiarmid, 2012, and anura, hylidae, Phyllomedusa tarsius (cope, 1868): Range extensions and first records for Zamora-Chinchipe province, Ecuador</v>
      </c>
      <c r="B85">
        <f>'dataset-unl2018'!E151</f>
        <v>1</v>
      </c>
    </row>
    <row r="86" spans="1:2" x14ac:dyDescent="0.2">
      <c r="A86" t="str">
        <f>'dataset-unl2018'!B162</f>
        <v>Teaching with videos on YouTube: Case study of the subject technical and editing still image [La docencia con videos en YouTube: Caso prÃ¡ctico de la asignatura de TÃ©cnica y EdiciÃ³n de la Imagen Fija]</v>
      </c>
      <c r="B86">
        <f>'dataset-unl2018'!E162</f>
        <v>1</v>
      </c>
    </row>
    <row r="87" spans="1:2" x14ac:dyDescent="0.2">
      <c r="A87" t="str">
        <f>'dataset-unl2018'!B165</f>
        <v>The Neotropical species of Atractodes (Hymenoptera, Ichneumonidae, Cryptinae), I: The A. Propodeator and A. Altoandinus species-groups</v>
      </c>
      <c r="B87">
        <f>'dataset-unl2018'!E165</f>
        <v>1</v>
      </c>
    </row>
    <row r="88" spans="1:2" x14ac:dyDescent="0.2">
      <c r="A88" t="str">
        <f>'dataset-unl2018'!B186</f>
        <v>A new species of Pristimantis from southern Ecuador (Anura, Craugastoridae)</v>
      </c>
      <c r="B88">
        <f>'dataset-unl2018'!E186</f>
        <v>1</v>
      </c>
    </row>
    <row r="89" spans="1:2" x14ac:dyDescent="0.2">
      <c r="A89" t="str">
        <f>'dataset-unl2018'!B194</f>
        <v>Two New Strumigenys F. Smith (Hymenoptera: Formicidae: Myrmicinae) from Montane Forests of Ecuador</v>
      </c>
      <c r="B89">
        <f>'dataset-unl2018'!E194</f>
        <v>1</v>
      </c>
    </row>
    <row r="90" spans="1:2" x14ac:dyDescent="0.2">
      <c r="A90" t="str">
        <f>'dataset-unl2018'!B198</f>
        <v>Conformance contrast testing between rates of pulmonary tuberculosis in Ecuadorian border areas</v>
      </c>
      <c r="B90">
        <f>'dataset-unl2018'!E198</f>
        <v>1</v>
      </c>
    </row>
    <row r="91" spans="1:2" x14ac:dyDescent="0.2">
      <c r="A91" t="str">
        <f>'dataset-unl2018'!B205</f>
        <v>The Gender Parity Index and its implications on the public work [Ãndice de Paridad por GÃ©nero y sus implicaciones en la inserciÃ³n laboral pÃºblica en Ecuador]</v>
      </c>
      <c r="B91">
        <f>'dataset-unl2018'!E205</f>
        <v>1</v>
      </c>
    </row>
    <row r="92" spans="1:2" x14ac:dyDescent="0.2">
      <c r="A92" t="str">
        <f>'dataset-unl2018'!B211</f>
        <v>Endemic frog predation by the Cuban lesser racer, Caraiba andreae (Squamata: Dipsadidae), on La Melba, Alexander Von Humboldt National Park, eastern Cuba</v>
      </c>
      <c r="B92">
        <f>'dataset-unl2018'!E211</f>
        <v>1</v>
      </c>
    </row>
    <row r="93" spans="1:2" x14ac:dyDescent="0.2">
      <c r="A93" t="str">
        <f>'dataset-unl2018'!B213</f>
        <v>Spatial discretization effect on flow simulations using the CEQUEAU distributed model [Efecto de la discretizaciÃ³n espacial sobre las simulaciones de caudal con el modelo distribuido CEQUEAU]</v>
      </c>
      <c r="B93">
        <f>'dataset-unl2018'!E213</f>
        <v>1</v>
      </c>
    </row>
    <row r="94" spans="1:2" x14ac:dyDescent="0.2">
      <c r="A94" t="str">
        <f>'dataset-unl2018'!B221</f>
        <v>Measured and modeled rainfall interception in a lower montane forest, Ecuador</v>
      </c>
      <c r="B94">
        <f>'dataset-unl2018'!E221</f>
        <v>1</v>
      </c>
    </row>
    <row r="95" spans="1:2" x14ac:dyDescent="0.2">
      <c r="A95" t="str">
        <f>'dataset-unl2018'!B241</f>
        <v>Tracing the genetic base of cherimoya (annona cherimola) commercial cultivars through aflp analysis of diversity at the species' putative center of origin</v>
      </c>
      <c r="B95">
        <f>'dataset-unl2018'!E241</f>
        <v>1</v>
      </c>
    </row>
    <row r="96" spans="1:2" x14ac:dyDescent="0.2">
      <c r="A96" t="str">
        <f>'dataset-unl2018'!B242</f>
        <v>Meriania aurata (Melastomataceae), a new species from the Llanganates, Ecuador [Meriania aurata (Melastomataceae), una especie nueva de los Llanganates, Ecuador]</v>
      </c>
      <c r="B96">
        <f>'dataset-unl2018'!E242</f>
        <v>1</v>
      </c>
    </row>
    <row r="97" spans="1:2" x14ac:dyDescent="0.2">
      <c r="A97" t="str">
        <f>'dataset-unl2018'!B251</f>
        <v>Cactus novelties from southern Ecuador</v>
      </c>
      <c r="B97">
        <f>'dataset-unl2018'!E251</f>
        <v>1</v>
      </c>
    </row>
    <row r="98" spans="1:2" x14ac:dyDescent="0.2">
      <c r="A98" t="str">
        <f>'dataset-unl2018'!B254</f>
        <v>Children with attention dÃ©ficit disorder and hyperactivity (ADH/D) [NiÃ±os con dÃ©ficit de atenciÃ³n e hiperquinesis (TDA/H)]</v>
      </c>
      <c r="B98">
        <f>'dataset-unl2018'!E254</f>
        <v>1</v>
      </c>
    </row>
    <row r="99" spans="1:2" x14ac:dyDescent="0.2">
      <c r="A99" t="str">
        <f>'dataset-unl2018'!B95</f>
        <v>Early stage litter decomposition across biomes</v>
      </c>
      <c r="B99">
        <f>'dataset-unl2018'!E95</f>
        <v>0</v>
      </c>
    </row>
    <row r="100" spans="1:2" x14ac:dyDescent="0.2">
      <c r="A100" t="str">
        <f>'dataset-unl2018'!B97</f>
        <v>Random size-assortative mating despite size-dependent fecundity in a Neotropical amphibian with explosive reproduction</v>
      </c>
      <c r="B100">
        <f>'dataset-unl2018'!E97</f>
        <v>0</v>
      </c>
    </row>
    <row r="101" spans="1:2" x14ac:dyDescent="0.2">
      <c r="A101" t="str">
        <f>'dataset-unl2018'!B98</f>
        <v>When more is less: the negative effect of European rabbit release upon local warren occupancy</v>
      </c>
      <c r="B101">
        <f>'dataset-unl2018'!E98</f>
        <v>0</v>
      </c>
    </row>
    <row r="102" spans="1:2" x14ac:dyDescent="0.2">
      <c r="A102" t="str">
        <f>'dataset-unl2018'!B102</f>
        <v>Phylogenetic classification of the world's tropical forests</v>
      </c>
      <c r="B102">
        <f>'dataset-unl2018'!E102</f>
        <v>0</v>
      </c>
    </row>
    <row r="103" spans="1:2" x14ac:dyDescent="0.2">
      <c r="A103" t="str">
        <f>'dataset-unl2018'!B105</f>
        <v>Interconnection using GPON technology in an intelligent city: Case study Ciudad de Loja (Ecuador) [InterconexiÃ³n mediante tecnologÃ­a GPON en una ciudad Inteligente: Caso de estudio Ciudad de Loja (Ecuador)]</v>
      </c>
      <c r="B103">
        <f>'dataset-unl2018'!E105</f>
        <v>0</v>
      </c>
    </row>
    <row r="104" spans="1:2" x14ac:dyDescent="0.2">
      <c r="A104" t="str">
        <f>'dataset-unl2018'!B106</f>
        <v>Dryness affects burrowing depth in a semi-fossorial amphibian</v>
      </c>
      <c r="B104">
        <f>'dataset-unl2018'!E106</f>
        <v>0</v>
      </c>
    </row>
    <row r="105" spans="1:2" x14ac:dyDescent="0.2">
      <c r="A105" t="str">
        <f>'dataset-unl2018'!B109</f>
        <v>Inexpensive marketing tools for SMEs</v>
      </c>
      <c r="B105">
        <f>'dataset-unl2018'!E109</f>
        <v>0</v>
      </c>
    </row>
    <row r="106" spans="1:2" x14ac:dyDescent="0.2">
      <c r="A106" t="str">
        <f>'dataset-unl2018'!B112</f>
        <v>Control of a prototype for the classification of copper</v>
      </c>
      <c r="B106">
        <f>'dataset-unl2018'!E112</f>
        <v>0</v>
      </c>
    </row>
    <row r="107" spans="1:2" x14ac:dyDescent="0.2">
      <c r="A107" t="str">
        <f>'dataset-unl2018'!B113</f>
        <v>Georreferenced application for location and rescue of people with disabilities in risk zones of cotopaxi volcano</v>
      </c>
      <c r="B107">
        <f>'dataset-unl2018'!E113</f>
        <v>0</v>
      </c>
    </row>
    <row r="108" spans="1:2" x14ac:dyDescent="0.2">
      <c r="A108" t="str">
        <f>'dataset-unl2018'!B114</f>
        <v>N4SID method applied to obtain a discrete-time linear state space system as a mathematical model of a jaw crusher prototype</v>
      </c>
      <c r="B108">
        <f>'dataset-unl2018'!E114</f>
        <v>0</v>
      </c>
    </row>
    <row r="109" spans="1:2" x14ac:dyDescent="0.2">
      <c r="A109" t="str">
        <f>'dataset-unl2018'!B115</f>
        <v>Foreign direct investment and economic growth in Latin America</v>
      </c>
      <c r="B109">
        <f>'dataset-unl2018'!E115</f>
        <v>0</v>
      </c>
    </row>
    <row r="110" spans="1:2" x14ac:dyDescent="0.2">
      <c r="A110" t="str">
        <f>'dataset-unl2018'!B116</f>
        <v>Access to financing and regional entrepreneurship in ecuador: An approach using spatial methods</v>
      </c>
      <c r="B110">
        <f>'dataset-unl2018'!E116</f>
        <v>0</v>
      </c>
    </row>
    <row r="111" spans="1:2" x14ac:dyDescent="0.2">
      <c r="A111" t="str">
        <f>'dataset-unl2018'!B118</f>
        <v>Augmented Reality in a Smart Classroom - Case Study: SaCI</v>
      </c>
      <c r="B111">
        <f>'dataset-unl2018'!E118</f>
        <v>0</v>
      </c>
    </row>
    <row r="112" spans="1:2" x14ac:dyDescent="0.2">
      <c r="A112" t="str">
        <f>'dataset-unl2018'!B119</f>
        <v>Nutrient addition affects net and gross mineralization of phosphorus in the organic layer of a tropical montane forest</v>
      </c>
      <c r="B112">
        <f>'dataset-unl2018'!E119</f>
        <v>0</v>
      </c>
    </row>
    <row r="113" spans="1:2" x14ac:dyDescent="0.2">
      <c r="A113" t="str">
        <f>'dataset-unl2018'!B120</f>
        <v>Genetic and phenotypic diversity of Rhizobium isolates from southern Ecuador [Diversidade genÃ©tica e fenotÃ­pica de isolados de Rhizobium do sul do Equador]</v>
      </c>
      <c r="B113">
        <f>'dataset-unl2018'!E120</f>
        <v>0</v>
      </c>
    </row>
    <row r="114" spans="1:2" x14ac:dyDescent="0.2">
      <c r="A114" t="str">
        <f>'dataset-unl2018'!B121</f>
        <v>Fixed-time artificial insemination in donkeys using fresh and refrigerated equine semen [InseminaciÃ³n artificial a tiempo fijo en asnas utilizando semen equino fresco y refrigerado]</v>
      </c>
      <c r="B114">
        <f>'dataset-unl2018'!E121</f>
        <v>0</v>
      </c>
    </row>
    <row r="115" spans="1:2" x14ac:dyDescent="0.2">
      <c r="A115" t="str">
        <f>'dataset-unl2018'!B122</f>
        <v>THE EXTERNAL SECTOR, RESTRICTIONS AND ECONOMIC GROWTH IN ECUADOR [SECTOR EXTERNO, RESTRICCIONES Y CRECIMIENTO ECONÃ“MICO EN ECUADOR]</v>
      </c>
      <c r="B115">
        <f>'dataset-unl2018'!E122</f>
        <v>0</v>
      </c>
    </row>
    <row r="116" spans="1:2" x14ac:dyDescent="0.2">
      <c r="A116" t="str">
        <f>'dataset-unl2018'!B123</f>
        <v>Curricular adaptations in teaching for students with respiratory problems [Adaptaciones curriculares en la enseÃ±anza para alumnos con problemas respiratorios]</v>
      </c>
      <c r="B116">
        <f>'dataset-unl2018'!E123</f>
        <v>0</v>
      </c>
    </row>
    <row r="117" spans="1:2" x14ac:dyDescent="0.2">
      <c r="A117" t="str">
        <f>'dataset-unl2018'!B125</f>
        <v>Canine Rage: Its history, epidemiology and its control measures [La Rabia canina: Su historia, epidemiologÃ­a y sus medidas de control]</v>
      </c>
      <c r="B117">
        <f>'dataset-unl2018'!E125</f>
        <v>0</v>
      </c>
    </row>
    <row r="118" spans="1:2" x14ac:dyDescent="0.2">
      <c r="A118" t="str">
        <f>'dataset-unl2018'!B127</f>
        <v>Farmersâ€™ Preferences for PES Contracts to Adopt Silvopastoral Systems in Southern Ecuador, Revealed Through a Choice Experiment</v>
      </c>
      <c r="B118">
        <f>'dataset-unl2018'!E127</f>
        <v>0</v>
      </c>
    </row>
    <row r="119" spans="1:2" x14ac:dyDescent="0.2">
      <c r="A119" t="str">
        <f>'dataset-unl2018'!B128</f>
        <v>Do refuge plants favour natural pest control in maize crops?</v>
      </c>
      <c r="B119">
        <f>'dataset-unl2018'!E128</f>
        <v>0</v>
      </c>
    </row>
    <row r="120" spans="1:2" x14ac:dyDescent="0.2">
      <c r="A120" t="str">
        <f>'dataset-unl2018'!B129</f>
        <v>Large and medium-sized mammals of buenaventura Reserve, southwestern Ecuador</v>
      </c>
      <c r="B120">
        <f>'dataset-unl2018'!E129</f>
        <v>0</v>
      </c>
    </row>
    <row r="121" spans="1:2" x14ac:dyDescent="0.2">
      <c r="A121" t="str">
        <f>'dataset-unl2018'!B130</f>
        <v>Analysis of usability of universities Web portals using the Prometheus tool - SIRIUS</v>
      </c>
      <c r="B121">
        <f>'dataset-unl2018'!E130</f>
        <v>0</v>
      </c>
    </row>
    <row r="122" spans="1:2" x14ac:dyDescent="0.2">
      <c r="A122" t="str">
        <f>'dataset-unl2018'!B134</f>
        <v>Bayesian Networks to predict reputation in Virtual Learning Communities</v>
      </c>
      <c r="B122">
        <f>'dataset-unl2018'!E134</f>
        <v>0</v>
      </c>
    </row>
    <row r="123" spans="1:2" x14ac:dyDescent="0.2">
      <c r="A123" t="str">
        <f>'dataset-unl2018'!B137</f>
        <v>Contributions to diversity rather than basic measures of genetic diversity characterise the spreading of donkey throughout the American continent</v>
      </c>
      <c r="B123">
        <f>'dataset-unl2018'!E137</f>
        <v>0</v>
      </c>
    </row>
    <row r="124" spans="1:2" x14ac:dyDescent="0.2">
      <c r="A124" t="str">
        <f>'dataset-unl2018'!B138</f>
        <v>Three new species of the genus Gnamptogenys (Hymenoptera, Formicidae) from southern China with a key to the known Chinese species</v>
      </c>
      <c r="B124">
        <f>'dataset-unl2018'!E138</f>
        <v>0</v>
      </c>
    </row>
    <row r="125" spans="1:2" x14ac:dyDescent="0.2">
      <c r="A125" t="str">
        <f>'dataset-unl2018'!B139</f>
        <v>Aluminum cycling in a tropical montane forest ecosystem in southern Ecuador</v>
      </c>
      <c r="B125">
        <f>'dataset-unl2018'!E139</f>
        <v>0</v>
      </c>
    </row>
    <row r="126" spans="1:2" x14ac:dyDescent="0.2">
      <c r="A126" t="str">
        <f>'dataset-unl2018'!B140</f>
        <v>Wind Power Resource Assessment in Complex Terrain: Villonaco Case-study Using Computational Fluid Dynamics Analysis</v>
      </c>
      <c r="B126">
        <f>'dataset-unl2018'!E140</f>
        <v>0</v>
      </c>
    </row>
    <row r="127" spans="1:2" x14ac:dyDescent="0.2">
      <c r="A127" t="str">
        <f>'dataset-unl2018'!B141</f>
        <v>Processes improvement for software quality assurance based on capability maturity model integration (CMMI-DEV v1.3) for national university of loja</v>
      </c>
      <c r="B127">
        <f>'dataset-unl2018'!E141</f>
        <v>0</v>
      </c>
    </row>
    <row r="128" spans="1:2" x14ac:dyDescent="0.2">
      <c r="A128" t="str">
        <f>'dataset-unl2018'!B142</f>
        <v>Levels as indicators insulin and glucose efficiency productive and reproductive in pospartum cows [Niveles de insulina y glucosa como indicadores de eficiencia reproductiva y productiva en vacas posparto]</v>
      </c>
      <c r="B128">
        <f>'dataset-unl2018'!E142</f>
        <v>0</v>
      </c>
    </row>
    <row r="129" spans="1:2" x14ac:dyDescent="0.2">
      <c r="A129" t="str">
        <f>'dataset-unl2018'!B143</f>
        <v>Internal migration and urbanization without efficiency in developing countries: Evidence for Ecuador [MigraciÃ³n interna y urbanizaciÃ³n sin eficiencia en paÃ­ses en desarrollo: Evidencia para Ecuador]</v>
      </c>
      <c r="B129">
        <f>'dataset-unl2018'!E143</f>
        <v>0</v>
      </c>
    </row>
    <row r="130" spans="1:2" x14ac:dyDescent="0.2">
      <c r="A130" t="str">
        <f>'dataset-unl2018'!B144</f>
        <v>Legal and social concerns for the conservation of ecosystems in Venezuela</v>
      </c>
      <c r="B130">
        <f>'dataset-unl2018'!E144</f>
        <v>0</v>
      </c>
    </row>
    <row r="131" spans="1:2" x14ac:dyDescent="0.2">
      <c r="A131" t="str">
        <f>'dataset-unl2018'!B145</f>
        <v>The advertisement call of Pristimantis subsigillatus (Anura, Craugastoridae)</v>
      </c>
      <c r="B131">
        <f>'dataset-unl2018'!E145</f>
        <v>0</v>
      </c>
    </row>
    <row r="132" spans="1:2" x14ac:dyDescent="0.2">
      <c r="A132" t="str">
        <f>'dataset-unl2018'!B146</f>
        <v>Intelligent systems applied to the control of a distilling binary column [Sistemas Inteligentes aplicados al control de una Columna de DestilaciÃ³n Binaria]</v>
      </c>
      <c r="B132">
        <f>'dataset-unl2018'!E146</f>
        <v>0</v>
      </c>
    </row>
    <row r="133" spans="1:2" x14ac:dyDescent="0.2">
      <c r="A133" t="str">
        <f>'dataset-unl2018'!B147</f>
        <v>Alternativemodels in theservice of teaching and bioethics in Veterinary Medicine [Modelos alternativos al servicio de la enseÃ±anza y la bioÃ©tica en Medicina Veterinaria]</v>
      </c>
      <c r="B133">
        <f>'dataset-unl2018'!E147</f>
        <v>0</v>
      </c>
    </row>
    <row r="134" spans="1:2" x14ac:dyDescent="0.2">
      <c r="A134" t="str">
        <f>'dataset-unl2018'!B148</f>
        <v>Predominant Components of the Trust Models in E-learning Environments</v>
      </c>
      <c r="B134">
        <f>'dataset-unl2018'!E148</f>
        <v>0</v>
      </c>
    </row>
    <row r="135" spans="1:2" x14ac:dyDescent="0.2">
      <c r="A135" t="str">
        <f>'dataset-unl2018'!B150</f>
        <v>Molecular study of the amazonian Macabea cattle history</v>
      </c>
      <c r="B135">
        <f>'dataset-unl2018'!E150</f>
        <v>0</v>
      </c>
    </row>
    <row r="136" spans="1:2" x14ac:dyDescent="0.2">
      <c r="A136" t="str">
        <f>'dataset-unl2018'!B152</f>
        <v>The Neotropical species of Atractodes (Hymenoptera, Ichneumonidae, Cryptinae), II: The A. Pleuripunctatus species-group</v>
      </c>
      <c r="B136">
        <f>'dataset-unl2018'!E152</f>
        <v>0</v>
      </c>
    </row>
    <row r="137" spans="1:2" x14ac:dyDescent="0.2">
      <c r="A137" t="str">
        <f>'dataset-unl2018'!B153</f>
        <v>Survey of ants in dry forests of southwestern Ecuador (Hymenoptera: Formicidae)</v>
      </c>
      <c r="B137">
        <f>'dataset-unl2018'!E153</f>
        <v>0</v>
      </c>
    </row>
    <row r="138" spans="1:2" x14ac:dyDescent="0.2">
      <c r="A138" t="str">
        <f>'dataset-unl2018'!B157</f>
        <v>Treatment of health information in digital platforms Ecuador [Tratamiento de InformaciÃ³n en Salud en Plataformas Digitales de Ecuador]</v>
      </c>
      <c r="B138">
        <f>'dataset-unl2018'!E157</f>
        <v>0</v>
      </c>
    </row>
    <row r="139" spans="1:2" x14ac:dyDescent="0.2">
      <c r="A139" t="str">
        <f>'dataset-unl2018'!B158</f>
        <v>Design and implementation of an architecture and methodology applied to remote monitoring of weather variables [DiseÃ±o e implementaciÃ³n de una arquitectura y metodologÃ­a aplicadas al monitoreo remoto de variables meteorolÃ³gicas]</v>
      </c>
      <c r="B139">
        <f>'dataset-unl2018'!E158</f>
        <v>0</v>
      </c>
    </row>
    <row r="140" spans="1:2" x14ac:dyDescent="0.2">
      <c r="A140" t="str">
        <f>'dataset-unl2018'!B159</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'dataset-unl2018'!E159</f>
        <v>0</v>
      </c>
    </row>
    <row r="141" spans="1:2" x14ac:dyDescent="0.2">
      <c r="A141" t="str">
        <f>'dataset-unl2018'!B161</f>
        <v>When university quality counts: The law of communication and training of social communicators in Ecuador [CuÃ¡ndo la calidad universitaria cuenta:La Ley de ComunicaciÃ³n y la formaciÃ³n de Comunicadores Sociales en Ecuador]</v>
      </c>
      <c r="B141">
        <f>'dataset-unl2018'!E161</f>
        <v>0</v>
      </c>
    </row>
    <row r="142" spans="1:2" x14ac:dyDescent="0.2">
      <c r="A142" t="str">
        <f>'dataset-unl2018'!B163</f>
        <v>One way to democratize access to information. Analysis of representative cases [Una forma de democratizaciÃ³n del acceso hacia la informaciÃ³n. AnÃ¡lisis de casos representativos.]</v>
      </c>
      <c r="B142">
        <f>'dataset-unl2018'!E163</f>
        <v>0</v>
      </c>
    </row>
    <row r="143" spans="1:2" x14ac:dyDescent="0.2">
      <c r="A143" t="str">
        <f>'dataset-unl2018'!B164</f>
        <v>Semantic analysis of judicial sentences based on text polarity</v>
      </c>
      <c r="B143">
        <f>'dataset-unl2018'!E164</f>
        <v>0</v>
      </c>
    </row>
    <row r="144" spans="1:2" x14ac:dyDescent="0.2">
      <c r="A144" t="str">
        <f>'dataset-unl2018'!B166</f>
        <v>Past and present of ecological restoration in the Venezuelan context [Pasado y presente de la restauraciÃ³n ecolÃ³gica en el contexto Venezolano]</v>
      </c>
      <c r="B144">
        <f>'dataset-unl2018'!E166</f>
        <v>0</v>
      </c>
    </row>
    <row r="145" spans="1:2" x14ac:dyDescent="0.2">
      <c r="A145" t="str">
        <f>'dataset-unl2018'!B167</f>
        <v>Description of the First Species of Trieces (Hymenoptera: Ichneumonidae) with Tyloids in the Male Antennae and New Records of Neotropical Species</v>
      </c>
      <c r="B145">
        <f>'dataset-unl2018'!E167</f>
        <v>0</v>
      </c>
    </row>
    <row r="146" spans="1:2" x14ac:dyDescent="0.2">
      <c r="A146" t="str">
        <f>'dataset-unl2018'!B171</f>
        <v>Morphometric characteristics of indigenous chicken in rural communities of southern Ecuador [CaracterÃ­sticas MorfomÃ©tricas de las Gallinas Criollas de Comunidades Rurales del Sur del Ecuador]</v>
      </c>
      <c r="B146">
        <f>'dataset-unl2018'!E171</f>
        <v>0</v>
      </c>
    </row>
    <row r="147" spans="1:2" x14ac:dyDescent="0.2">
      <c r="A147" t="str">
        <f>'dataset-unl2018'!B173</f>
        <v>Design of a servo-mechanics, which allows the control of a crusher in laboratory scale</v>
      </c>
      <c r="B147">
        <f>'dataset-unl2018'!E173</f>
        <v>0</v>
      </c>
    </row>
    <row r="148" spans="1:2" x14ac:dyDescent="0.2">
      <c r="A148" t="str">
        <f>'dataset-unl2018'!B175</f>
        <v>Identification and control of a laboratory-scale prototype for crushing copper</v>
      </c>
      <c r="B148">
        <f>'dataset-unl2018'!E175</f>
        <v>0</v>
      </c>
    </row>
    <row r="149" spans="1:2" x14ac:dyDescent="0.2">
      <c r="A149" t="str">
        <f>'dataset-unl2018'!B176</f>
        <v>Dimensional variability and drying defects affect yields during brushing processes of Eucalyptus Saligna wood [La variabilidad dimensional y defectos de secado afectan rendimientos en procesos de cepillado de madera de Eucalyptus saligna]</v>
      </c>
      <c r="B149">
        <f>'dataset-unl2018'!E176</f>
        <v>0</v>
      </c>
    </row>
    <row r="150" spans="1:2" x14ac:dyDescent="0.2">
      <c r="A150" t="str">
        <f>'dataset-unl2018'!B177</f>
        <v>Levels of heavy metals in sediments of the Puyango River basin, Ecuador [Niveles de metales pesados en sedimentos de la cuenca del rÃ­o puyango, Ecuador]</v>
      </c>
      <c r="B150">
        <f>'dataset-unl2018'!E177</f>
        <v>0</v>
      </c>
    </row>
    <row r="151" spans="1:2" x14ac:dyDescent="0.2">
      <c r="A151" t="str">
        <f>'dataset-unl2018'!B180</f>
        <v>Ecuadorian teachers communication: Presence and use of academic scientific networks [Docentes ecuatorianos de comunicaciÃ³n: Presencia y uso de las redes cientÃ­ficas acadÃ©micas]</v>
      </c>
      <c r="B151">
        <f>'dataset-unl2018'!E180</f>
        <v>0</v>
      </c>
    </row>
    <row r="152" spans="1:2" x14ac:dyDescent="0.2">
      <c r="A152" t="str">
        <f>'dataset-unl2018'!B181</f>
        <v>Revisionary and natural history notes on some species of the genus Gnamptogenys ROGER, 1863 (Hymenoptera: Formicidae)</v>
      </c>
      <c r="B152">
        <f>'dataset-unl2018'!E181</f>
        <v>0</v>
      </c>
    </row>
    <row r="153" spans="1:2" x14ac:dyDescent="0.2">
      <c r="A153" t="str">
        <f>'dataset-unl2018'!B183</f>
        <v>Predisposing factors to overweight and obesity in students from state schools of Canton Loja, Ecuador [Factores que predisponen al sobrepeso y obesidad en estudiantes de colegios fiscales del CantÃ³n Loja-Ecuador]</v>
      </c>
      <c r="B153">
        <f>'dataset-unl2018'!E183</f>
        <v>0</v>
      </c>
    </row>
    <row r="154" spans="1:2" x14ac:dyDescent="0.2">
      <c r="A154" t="str">
        <f>'dataset-unl2018'!B184</f>
        <v>Using sound waves reduces stress levels and acute postoperative pain [El uso de ondas sonoras reduce los niveles de estrÃ©s y dolor agudo postquirÃºrgico]</v>
      </c>
      <c r="B154">
        <f>'dataset-unl2018'!E184</f>
        <v>0</v>
      </c>
    </row>
    <row r="155" spans="1:2" x14ac:dyDescent="0.2">
      <c r="A155" t="str">
        <f>'dataset-unl2018'!B185</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'dataset-unl2018'!E185</f>
        <v>0</v>
      </c>
    </row>
    <row r="156" spans="1:2" x14ac:dyDescent="0.2">
      <c r="A156" t="str">
        <f>'dataset-unl2018'!B195</f>
        <v>Postpartum reproductive stimulation of jennies under controlled grazing in dry tropical region [EstimulaciÃ³n reproductiva en burras en posparto, bajo pastoreo controlado en regiÃ³n tropical seca]</v>
      </c>
      <c r="B156">
        <f>'dataset-unl2018'!E195</f>
        <v>0</v>
      </c>
    </row>
    <row r="157" spans="1:2" x14ac:dyDescent="0.2">
      <c r="A157" t="str">
        <f>'dataset-unl2018'!B196</f>
        <v>Editorial: Special issue on taxonomy, morphology, and phylogeny of ants</v>
      </c>
      <c r="B157">
        <f>'dataset-unl2018'!E196</f>
        <v>0</v>
      </c>
    </row>
    <row r="158" spans="1:2" x14ac:dyDescent="0.2">
      <c r="A158" t="str">
        <f>'dataset-unl2018'!B212</f>
        <v>How did Quechua Reach Ecuador?</v>
      </c>
      <c r="B158">
        <f>'dataset-unl2018'!E212</f>
        <v>0</v>
      </c>
    </row>
    <row r="159" spans="1:2" x14ac:dyDescent="0.2">
      <c r="A159" t="str">
        <f>'dataset-unl2018'!B245</f>
        <v>Germplasm collection and fruit characterisation of cherimoya (Annona cherimola) in Loja Province, Ecuador, an important centre of biodiversity</v>
      </c>
      <c r="B159">
        <f>'dataset-unl2018'!E245</f>
        <v>0</v>
      </c>
    </row>
    <row r="160" spans="1:2" x14ac:dyDescent="0.2">
      <c r="A160" t="str">
        <f>'dataset-unl2018'!B258</f>
        <v>Improving cherimoya (Annona cherimola Mill.) cultivation Exploring its centre of origin</v>
      </c>
      <c r="B160">
        <f>'dataset-unl2018'!E258</f>
        <v>0</v>
      </c>
    </row>
    <row r="161" spans="1:2" x14ac:dyDescent="0.2">
      <c r="A161" t="str">
        <f>'dataset-unl2018'!B260</f>
        <v>PLanning of hydraulic resources in the andina zone of ecuador [PlanificaciÃ³n de los recursos hidrÃ¡ulicos con fines de riego en la zona andina del ecuador]</v>
      </c>
      <c r="B161">
        <f>'dataset-unl2018'!E260</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2019-12-19T17:32:59Z</dcterms:modified>
</cp:coreProperties>
</file>