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iron\Studies Library\B.Sc. in Computer Science (Open University of Israel)\"/>
    </mc:Choice>
  </mc:AlternateContent>
  <xr:revisionPtr revIDLastSave="0" documentId="13_ncr:1_{7CE40C08-5677-4C2F-A643-3782AB16612B}" xr6:coauthVersionLast="47" xr6:coauthVersionMax="47" xr10:uidLastSave="{00000000-0000-0000-0000-000000000000}"/>
  <bookViews>
    <workbookView xWindow="-28920" yWindow="-105" windowWidth="29040" windowHeight="15720" activeTab="1" xr2:uid="{A987A899-30AF-441D-846A-912A4BA71B2F}"/>
  </bookViews>
  <sheets>
    <sheet name="תכנית לימודים" sheetId="3" r:id="rId1"/>
    <sheet name="Template" sheetId="4" r:id="rId2"/>
    <sheet name="רשימת קורסים" sheetId="2" r:id="rId3"/>
  </sheets>
  <definedNames>
    <definedName name="שנה">טבלה1[שנה]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4" l="1"/>
  <c r="J14" i="4"/>
  <c r="J13" i="4"/>
  <c r="I14" i="3"/>
  <c r="I13" i="3"/>
  <c r="I12" i="3"/>
  <c r="J32" i="4"/>
  <c r="I32" i="4"/>
  <c r="H32" i="4"/>
  <c r="G32" i="4"/>
  <c r="E32" i="4"/>
  <c r="J31" i="4"/>
  <c r="I31" i="4"/>
  <c r="H31" i="4"/>
  <c r="G31" i="4"/>
  <c r="E31" i="4"/>
  <c r="J30" i="4"/>
  <c r="I30" i="4"/>
  <c r="H30" i="4"/>
  <c r="G30" i="4"/>
  <c r="E30" i="4"/>
  <c r="J29" i="4"/>
  <c r="I29" i="4"/>
  <c r="H29" i="4"/>
  <c r="G29" i="4"/>
  <c r="E29" i="4"/>
  <c r="J28" i="4"/>
  <c r="I28" i="4"/>
  <c r="H28" i="4"/>
  <c r="G28" i="4"/>
  <c r="E28" i="4"/>
  <c r="J27" i="4"/>
  <c r="I27" i="4"/>
  <c r="H27" i="4"/>
  <c r="G27" i="4"/>
  <c r="E27" i="4"/>
  <c r="J26" i="4"/>
  <c r="I26" i="4"/>
  <c r="H26" i="4"/>
  <c r="G26" i="4"/>
  <c r="E26" i="4"/>
  <c r="J25" i="4"/>
  <c r="I25" i="4"/>
  <c r="H25" i="4"/>
  <c r="G25" i="4"/>
  <c r="E25" i="4"/>
  <c r="J24" i="4"/>
  <c r="I24" i="4"/>
  <c r="H24" i="4"/>
  <c r="G24" i="4"/>
  <c r="E24" i="4"/>
  <c r="J23" i="4"/>
  <c r="I23" i="4"/>
  <c r="H23" i="4"/>
  <c r="G23" i="4"/>
  <c r="E23" i="4"/>
  <c r="J22" i="4"/>
  <c r="I22" i="4"/>
  <c r="H22" i="4"/>
  <c r="G22" i="4"/>
  <c r="E22" i="4"/>
  <c r="J21" i="4"/>
  <c r="I21" i="4"/>
  <c r="H21" i="4"/>
  <c r="G21" i="4"/>
  <c r="E21" i="4"/>
  <c r="J20" i="4"/>
  <c r="I20" i="4"/>
  <c r="H20" i="4"/>
  <c r="G20" i="4"/>
  <c r="E20" i="4"/>
  <c r="J19" i="4"/>
  <c r="I19" i="4"/>
  <c r="H19" i="4"/>
  <c r="G19" i="4"/>
  <c r="E19" i="4"/>
  <c r="J18" i="4"/>
  <c r="I18" i="4"/>
  <c r="H18" i="4"/>
  <c r="G18" i="4"/>
  <c r="E18" i="4"/>
  <c r="J17" i="4"/>
  <c r="I17" i="4"/>
  <c r="H17" i="4"/>
  <c r="G17" i="4"/>
  <c r="E17" i="4"/>
  <c r="J16" i="4"/>
  <c r="I16" i="4"/>
  <c r="H16" i="4"/>
  <c r="G16" i="4"/>
  <c r="E16" i="4"/>
  <c r="I15" i="4"/>
  <c r="H15" i="4"/>
  <c r="G15" i="4"/>
  <c r="E15" i="4"/>
  <c r="I14" i="4"/>
  <c r="H14" i="4"/>
  <c r="G14" i="4"/>
  <c r="E14" i="4"/>
  <c r="I13" i="4"/>
  <c r="H13" i="4"/>
  <c r="G13" i="4"/>
  <c r="E13" i="4"/>
  <c r="J12" i="4"/>
  <c r="I12" i="4"/>
  <c r="H12" i="4"/>
  <c r="G12" i="4"/>
  <c r="E12" i="4"/>
  <c r="J11" i="4"/>
  <c r="I11" i="4"/>
  <c r="H11" i="4"/>
  <c r="G11" i="4"/>
  <c r="E11" i="4"/>
  <c r="J10" i="4"/>
  <c r="I10" i="4"/>
  <c r="H10" i="4"/>
  <c r="G10" i="4"/>
  <c r="E10" i="4"/>
  <c r="J9" i="4"/>
  <c r="I9" i="4"/>
  <c r="H9" i="4"/>
  <c r="G9" i="4"/>
  <c r="E9" i="4"/>
  <c r="J8" i="4"/>
  <c r="I8" i="4"/>
  <c r="H8" i="4"/>
  <c r="G8" i="4"/>
  <c r="E8" i="4"/>
  <c r="J7" i="4"/>
  <c r="I7" i="4"/>
  <c r="H7" i="4"/>
  <c r="G7" i="4"/>
  <c r="E7" i="4"/>
  <c r="P17" i="3"/>
  <c r="D17" i="3"/>
  <c r="F17" i="3"/>
  <c r="G17" i="3"/>
  <c r="H17" i="3"/>
  <c r="I17" i="3"/>
  <c r="D24" i="3"/>
  <c r="F24" i="3"/>
  <c r="G24" i="3"/>
  <c r="H24" i="3"/>
  <c r="I24" i="3"/>
  <c r="D25" i="3"/>
  <c r="F25" i="3"/>
  <c r="G25" i="3"/>
  <c r="H25" i="3"/>
  <c r="I25" i="3"/>
  <c r="D26" i="3"/>
  <c r="F26" i="3"/>
  <c r="G26" i="3"/>
  <c r="H26" i="3"/>
  <c r="I26" i="3"/>
  <c r="D27" i="3"/>
  <c r="F27" i="3"/>
  <c r="G27" i="3"/>
  <c r="H27" i="3"/>
  <c r="I27" i="3"/>
  <c r="D28" i="3"/>
  <c r="F28" i="3"/>
  <c r="G28" i="3"/>
  <c r="H28" i="3"/>
  <c r="I28" i="3"/>
  <c r="D29" i="3"/>
  <c r="F29" i="3"/>
  <c r="G29" i="3"/>
  <c r="H29" i="3"/>
  <c r="I29" i="3"/>
  <c r="D30" i="3"/>
  <c r="F30" i="3"/>
  <c r="G30" i="3"/>
  <c r="H30" i="3"/>
  <c r="I30" i="3"/>
  <c r="D31" i="3"/>
  <c r="F31" i="3"/>
  <c r="G31" i="3"/>
  <c r="H31" i="3"/>
  <c r="I31" i="3"/>
  <c r="D20" i="3"/>
  <c r="F20" i="3"/>
  <c r="G20" i="3"/>
  <c r="H20" i="3"/>
  <c r="I20" i="3"/>
  <c r="F21" i="3"/>
  <c r="G33" i="4" l="1"/>
  <c r="I7" i="3"/>
  <c r="I8" i="3"/>
  <c r="I9" i="3"/>
  <c r="I10" i="3"/>
  <c r="I11" i="3"/>
  <c r="I15" i="3"/>
  <c r="I16" i="3"/>
  <c r="I18" i="3"/>
  <c r="I19" i="3"/>
  <c r="I21" i="3"/>
  <c r="I22" i="3"/>
  <c r="I23" i="3"/>
  <c r="H7" i="3"/>
  <c r="H8" i="3"/>
  <c r="H9" i="3"/>
  <c r="H10" i="3"/>
  <c r="H11" i="3"/>
  <c r="H12" i="3"/>
  <c r="H13" i="3"/>
  <c r="H14" i="3"/>
  <c r="H15" i="3"/>
  <c r="H16" i="3"/>
  <c r="H18" i="3"/>
  <c r="H19" i="3"/>
  <c r="H21" i="3"/>
  <c r="H22" i="3"/>
  <c r="H23" i="3"/>
  <c r="I6" i="3"/>
  <c r="H6" i="3"/>
  <c r="G7" i="3"/>
  <c r="G8" i="3"/>
  <c r="G9" i="3"/>
  <c r="G10" i="3"/>
  <c r="G11" i="3"/>
  <c r="G12" i="3"/>
  <c r="G13" i="3"/>
  <c r="G14" i="3"/>
  <c r="G15" i="3"/>
  <c r="G16" i="3"/>
  <c r="G18" i="3"/>
  <c r="G19" i="3"/>
  <c r="G21" i="3"/>
  <c r="G22" i="3"/>
  <c r="G23" i="3"/>
  <c r="G6" i="3"/>
  <c r="F6" i="3"/>
  <c r="F7" i="3"/>
  <c r="F8" i="3"/>
  <c r="F9" i="3"/>
  <c r="F10" i="3"/>
  <c r="F11" i="3"/>
  <c r="F12" i="3"/>
  <c r="F13" i="3"/>
  <c r="F14" i="3"/>
  <c r="F15" i="3"/>
  <c r="F16" i="3"/>
  <c r="F18" i="3"/>
  <c r="F19" i="3"/>
  <c r="F22" i="3"/>
  <c r="F23" i="3"/>
  <c r="D6" i="3"/>
  <c r="D7" i="3"/>
  <c r="D8" i="3"/>
  <c r="D9" i="3"/>
  <c r="D10" i="3"/>
  <c r="D11" i="3"/>
  <c r="D12" i="3"/>
  <c r="D13" i="3"/>
  <c r="D14" i="3"/>
  <c r="D15" i="3"/>
  <c r="D16" i="3"/>
  <c r="D18" i="3"/>
  <c r="D19" i="3"/>
  <c r="D21" i="3"/>
  <c r="D22" i="3"/>
  <c r="D23" i="3"/>
  <c r="M6" i="3" l="1"/>
  <c r="F32" i="3"/>
  <c r="M11" i="3"/>
  <c r="M10" i="3"/>
  <c r="M9" i="3"/>
  <c r="M8" i="3"/>
  <c r="M7" i="3"/>
</calcChain>
</file>

<file path=xl/sharedStrings.xml><?xml version="1.0" encoding="utf-8"?>
<sst xmlns="http://schemas.openxmlformats.org/spreadsheetml/2006/main" count="572" uniqueCount="192">
  <si>
    <t>מתמטיקה בדידה: תורת הקבוצות, קומבינטוריקה ותורת הגרפים</t>
  </si>
  <si>
    <t>אלגברה ליניארית 1</t>
  </si>
  <si>
    <t>אלגברה ליניארית 2</t>
  </si>
  <si>
    <t>חשבון אינפיניטסימלי 1</t>
  </si>
  <si>
    <t>חשבון אינפיניטסימלי 2</t>
  </si>
  <si>
    <t>הסתברות ומבוא לסטטיסטיקה למדעי המחשב</t>
  </si>
  <si>
    <t>רגיל</t>
  </si>
  <si>
    <t>מבוא למדעי המחשב בשפת Java</t>
  </si>
  <si>
    <t>אלגוריתמים</t>
  </si>
  <si>
    <t>מבני נתונים ומבוא לאלגוריתמים</t>
  </si>
  <si>
    <t>מעבדה בתכנות מערכות</t>
  </si>
  <si>
    <t>אוטומטים ושפות פורמליות</t>
  </si>
  <si>
    <t>ארגון המחשב</t>
  </si>
  <si>
    <t>לוגיקה למדעי המחשב</t>
  </si>
  <si>
    <t>מערכות הפעלה</t>
  </si>
  <si>
    <t>מבוא לתורת החישוביות והסיבוכיות</t>
  </si>
  <si>
    <t>שפות תכנות</t>
  </si>
  <si>
    <t>מתקדם</t>
  </si>
  <si>
    <t>חובה</t>
  </si>
  <si>
    <t>מערכות בסיסי-נתונים</t>
  </si>
  <si>
    <t>עקרונות פיתוח מערכות מידע</t>
  </si>
  <si>
    <t>תורת הקודים</t>
  </si>
  <si>
    <t>אנליזה נומרית 1</t>
  </si>
  <si>
    <t>מבוא לבינה מלאכותית</t>
  </si>
  <si>
    <t>תכנות מתקדם בשפת Java</t>
  </si>
  <si>
    <t>מבוא לרשתות תקשורת מחשבים</t>
  </si>
  <si>
    <t>תכנות מערכות דפנסיבי</t>
  </si>
  <si>
    <t>גרפיקה ממוחשבת</t>
  </si>
  <si>
    <t>מבוא לקריפטוגרפיה</t>
  </si>
  <si>
    <t>קומפילציה</t>
  </si>
  <si>
    <t>תכנות מונחה עצמים</t>
  </si>
  <si>
    <t>מערכות נתונים - טכנולוגיות ואלגוריתמים</t>
  </si>
  <si>
    <t>כריית מידע</t>
  </si>
  <si>
    <t>אנליזה נומרית 2</t>
  </si>
  <si>
    <t>מבוא ללמידה חישובית</t>
  </si>
  <si>
    <t>רובוטיקה אלגוריתמית</t>
  </si>
  <si>
    <t>מבוא לאבטחת המרחב המקוון</t>
  </si>
  <si>
    <t>מבוא לבדיקות תוכנה</t>
  </si>
  <si>
    <t>בחירה</t>
  </si>
  <si>
    <t>סמינר בהנדסת תוכנה</t>
  </si>
  <si>
    <t>סמינר באנליזה נומרית</t>
  </si>
  <si>
    <t>סמינר בחישוביות</t>
  </si>
  <si>
    <t>סמינר במערכות בסיסי-נתונים</t>
  </si>
  <si>
    <t>סמינר בבינה מלאכותית</t>
  </si>
  <si>
    <t>סמינר בקריפטוגרפיה</t>
  </si>
  <si>
    <t>סמינר בנושא מיוחד במדעי המחשב</t>
  </si>
  <si>
    <t>סמינר בתקשורת/אלגוריתמים מבוזרים</t>
  </si>
  <si>
    <t>סמינר במערכות הפעלה</t>
  </si>
  <si>
    <t>סמינר באלגוריתמים</t>
  </si>
  <si>
    <t>סמינר בביו-אינפורמטיקה</t>
  </si>
  <si>
    <t>סמינר: ממדעי המחשב להוראתם - רקע, התפתחות וסוגיות נבחרות</t>
  </si>
  <si>
    <t>סמינר במערכות מקביליות</t>
  </si>
  <si>
    <t>סמינר במערכות מידע</t>
  </si>
  <si>
    <t>סמינר באבטחת המרחב המקוון</t>
  </si>
  <si>
    <t>סמינר בבינה חישובית</t>
  </si>
  <si>
    <t>סדנה בתכנות מונחה עצמים</t>
  </si>
  <si>
    <t>סדנה בתכנות מתקדם בשפת Java</t>
  </si>
  <si>
    <t>סדנה בבסיסי-נתונים</t>
  </si>
  <si>
    <t>סדנה במערכות הפעלה</t>
  </si>
  <si>
    <t>סדנה בתקשורת מחשבים</t>
  </si>
  <si>
    <t>סדנה במדעי הנתונים</t>
  </si>
  <si>
    <t>סדנה באבטחת מידע</t>
  </si>
  <si>
    <t>סדנה בטכנולוגיות לפיתוח אפליקציות לענן ולרשת</t>
  </si>
  <si>
    <t>מתקדם סמינריוני</t>
  </si>
  <si>
    <t>סמינר</t>
  </si>
  <si>
    <t>סדנה</t>
  </si>
  <si>
    <t>מתמטיקה</t>
  </si>
  <si>
    <t>מדעי-המחשב</t>
  </si>
  <si>
    <t>מתמטיקה ומדעי-המחשב</t>
  </si>
  <si>
    <t>שם הקורס</t>
  </si>
  <si>
    <t>מספר קורס</t>
  </si>
  <si>
    <t>נקודות זכות</t>
  </si>
  <si>
    <t>רמה</t>
  </si>
  <si>
    <t>הצלחה</t>
  </si>
  <si>
    <t>בלימוד</t>
  </si>
  <si>
    <t>עתידי</t>
  </si>
  <si>
    <t>סטטוס</t>
  </si>
  <si>
    <t>מס' קורס</t>
  </si>
  <si>
    <t>שם קורס</t>
  </si>
  <si>
    <t>נק"ז</t>
  </si>
  <si>
    <t>אפיון</t>
  </si>
  <si>
    <t>שיוך</t>
  </si>
  <si>
    <t>שנה</t>
  </si>
  <si>
    <t>סמסטר</t>
  </si>
  <si>
    <t>A</t>
  </si>
  <si>
    <t>B</t>
  </si>
  <si>
    <t>C</t>
  </si>
  <si>
    <t>ס'</t>
  </si>
  <si>
    <t>ש'</t>
  </si>
  <si>
    <t>מדמ"ח והנדסת תוכנה</t>
  </si>
  <si>
    <t>הנדסת תוכנה ומדמ"ח</t>
  </si>
  <si>
    <t>חישוביות ביולוגית</t>
  </si>
  <si>
    <t>נק"ז כולל</t>
  </si>
  <si>
    <t>נק"ז בחירה</t>
  </si>
  <si>
    <t>נק"ז בחירה מתקדם</t>
  </si>
  <si>
    <t>נק"ז חובה</t>
  </si>
  <si>
    <t>נק"ז סמינר</t>
  </si>
  <si>
    <t>נק"ז סדנה</t>
  </si>
  <si>
    <t>סה"כ</t>
  </si>
  <si>
    <t>שם סטודנט</t>
  </si>
  <si>
    <t>פרמטר</t>
  </si>
  <si>
    <t>ערך</t>
  </si>
  <si>
    <t>תעודת זהות</t>
  </si>
  <si>
    <t>תחום עניין</t>
  </si>
  <si>
    <t>AI, WEB</t>
  </si>
  <si>
    <t>Cyber, WEB</t>
  </si>
  <si>
    <t>Cyber</t>
  </si>
  <si>
    <t>AI</t>
  </si>
  <si>
    <t>WEB</t>
  </si>
  <si>
    <t>AI, Data Science</t>
  </si>
  <si>
    <t>Data Science</t>
  </si>
  <si>
    <t>היצע</t>
  </si>
  <si>
    <t>א</t>
  </si>
  <si>
    <t>א,ב,ג</t>
  </si>
  <si>
    <t>א,ב</t>
  </si>
  <si>
    <t>א,ג</t>
  </si>
  <si>
    <t>ב</t>
  </si>
  <si>
    <t>ג</t>
  </si>
  <si>
    <t>ב,ג</t>
  </si>
  <si>
    <t>א,ג*</t>
  </si>
  <si>
    <t>נ"ז במדעים</t>
  </si>
  <si>
    <t>נ"ז במדמ"ח ממדעים</t>
  </si>
  <si>
    <t>נ"ז מתקדמות במדמ"ח</t>
  </si>
  <si>
    <t>נ"ז תשתית מתמטיקה</t>
  </si>
  <si>
    <t>נ"ז תשתית מדמ"ח</t>
  </si>
  <si>
    <t>נ"ז בחירה מדמ"ח</t>
  </si>
  <si>
    <t>נ"ז סמינר</t>
  </si>
  <si>
    <t>נ"ז סדנה</t>
  </si>
  <si>
    <t>נ"ז לימודי בחירה</t>
  </si>
  <si>
    <t>מבוא למיקרוכלכלה</t>
  </si>
  <si>
    <t>פתיחה</t>
  </si>
  <si>
    <t>כלכלה</t>
  </si>
  <si>
    <t>מבוא למקרוכלכלה</t>
  </si>
  <si>
    <t>תורת המימון: ניהול פיננסי של גופים עסקיים</t>
  </si>
  <si>
    <t>כלכלה וניהול</t>
  </si>
  <si>
    <t>פקולטה</t>
  </si>
  <si>
    <t>סוג</t>
  </si>
  <si>
    <t>ידע קודם דרוש</t>
  </si>
  <si>
    <t>ידע קודם מומלץ</t>
  </si>
  <si>
    <t>אשנב למתמטיקה</t>
  </si>
  <si>
    <t>אינפי 1, ליניארית 1, הסתברות ומבוא לסטט' למדמ"ח</t>
  </si>
  <si>
    <t>ליניארית 1, מנמ"א</t>
  </si>
  <si>
    <t>ליניארית 1</t>
  </si>
  <si>
    <t>אינפי 1</t>
  </si>
  <si>
    <t>אינפי 1+2</t>
  </si>
  <si>
    <t>מבוא למדמ"ח, בדידה</t>
  </si>
  <si>
    <t>מבוא למדמ"ח</t>
  </si>
  <si>
    <t>אינפי 1, ליניארית 1</t>
  </si>
  <si>
    <t>מע' בתכנות מערכות, מנמ"א</t>
  </si>
  <si>
    <t>בדידה וק' במתמט' + 2 ק' במדמ"ח</t>
  </si>
  <si>
    <t>אלגוריתמים, אוטומטים ושפות פורמליות</t>
  </si>
  <si>
    <t>ליניארית 1, הסתברות ומבוא לסטט' למדמ"ח</t>
  </si>
  <si>
    <t>מנמ"א, תכנות מונחה עצמים</t>
  </si>
  <si>
    <t>אוטומטים ושפות פורמליות, קומפילציה</t>
  </si>
  <si>
    <t>מנמ"א</t>
  </si>
  <si>
    <t>ליניארית 1 (לפחות 24 נ"ז במתמט')</t>
  </si>
  <si>
    <t>מבנים אלגבריים</t>
  </si>
  <si>
    <t>מבוא למדמ"ח, ליניארית 1, אינפי 1+2</t>
  </si>
  <si>
    <t>מנמ"א, לוגיקה למדמ"ח, הסתברות ומבוא לסטט למדמ"ח</t>
  </si>
  <si>
    <t>הסתברות ומבוא לסטט' למדמ"ח</t>
  </si>
  <si>
    <t>תכנות מתקדם בשפת Java, מערכות הפעלה</t>
  </si>
  <si>
    <t>מבוא לרשתות תקשורת ומחשבים</t>
  </si>
  <si>
    <t>אינפי 1+2, ליניארית 1, מנמ"א, מע' בתכנות מערכות</t>
  </si>
  <si>
    <t>ליניארית 1, הסתברות ומבוא לסטט' למדמ"ח, מבוא למדמ"ח</t>
  </si>
  <si>
    <t>מנמ"א, מבוא לתורת החישוביות והסיבוכיות, בדידה</t>
  </si>
  <si>
    <t>אוטומטים ושפות פורמליות, מע' בתכנות מערכות</t>
  </si>
  <si>
    <t>מנמ"א, מערכות בסיסי-נתונים</t>
  </si>
  <si>
    <t>הסת' ומבוא לסטט' למדמ"ח, מנמ"א, אינפי 1, ליניארית 1</t>
  </si>
  <si>
    <t>אוט' ופורמליות, מבוא לחישוביות וסיבוכיות, אלוגריתמים</t>
  </si>
  <si>
    <t>הסת' ומבוא לסטט' למדמ"ח, מנמ"א</t>
  </si>
  <si>
    <t>הסקה סטטיסטית, אלגוריתמים</t>
  </si>
  <si>
    <t>מבוא למדפ"ר, מדפ"ר 1</t>
  </si>
  <si>
    <t>הסת' ומ' לסטט', אינפי 1+2, ליניארית 1 ומבוא למדמ"ח</t>
  </si>
  <si>
    <t>36 נ"ז, ליניארית 1+2, אינפי 1+2, מבוא למדמ"ח, אלגוריתמים</t>
  </si>
  <si>
    <t>מערכות הפעלה, מבוא לרשתות תקשורת ומחשבים</t>
  </si>
  <si>
    <t>36 נ"ז, מבוא למדמ"ח, אלגוריתמים, מע' בתכנות מערכות</t>
  </si>
  <si>
    <t>הסתברות לתלמידי מדעי-המחשב</t>
  </si>
  <si>
    <t>36 נ"ז במדמ"ח, מערכות בסיסי נתונים וק' מתקדם 1 לפחות</t>
  </si>
  <si>
    <t>36נ"ז במדמ"ח, עקרונות פיתוח מערכות מידע</t>
  </si>
  <si>
    <t>36 נ"ז במדמח, מנמ"א, מבוא לבינה מלאכותית</t>
  </si>
  <si>
    <t>חישוביות בילוגית, כריית מידע</t>
  </si>
  <si>
    <t>36 נ"ז במדמ"ח, מבוא לתקש' ומחשבים, תכנות מתקדם בג'אווה</t>
  </si>
  <si>
    <t>36נ"ז במדמ"ח וק' מתקדם 1 לפחות</t>
  </si>
  <si>
    <t>36נ"ז במדמ"ח, תכנות מתקדם בג'אווה/תכנות מונחה עצמים</t>
  </si>
  <si>
    <t>36נ"ז במדמ"ח, תכנות מתקדם בג'אווה</t>
  </si>
  <si>
    <t>36נ"ז במדמ"ח, מערכות בסיסי-נתונים</t>
  </si>
  <si>
    <t>36נ"ז במדמח, מערכות הפעלה</t>
  </si>
  <si>
    <t>36נ"ז במדמ"ח, מבוא לרשתות תקשורת ומחשבים, מע' הפעלה</t>
  </si>
  <si>
    <t>36נ"ז במדמח, הסת' וסטט' למדמח, מבוא לב.מ, אלגוריתמים</t>
  </si>
  <si>
    <t>כריית מידע, למידה חישובית</t>
  </si>
  <si>
    <t>36נ"ז במדמח, מבוא לרשת' ותקש' מח', מבוא לאבטחת המ.מ</t>
  </si>
  <si>
    <t>36נ"ז במדמח, אלגוריתמים, מע' בתכנות מערכות, מע' הפעלה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</si>
</sst>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660066"/>
        </patternFill>
      </fill>
    </dxf>
    <dxf>
      <fill>
        <patternFill>
          <bgColor rgb="FF00FFCC"/>
        </patternFill>
      </fill>
    </dxf>
    <dxf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66"/>
        </patternFill>
      </fill>
    </dxf>
    <dxf>
      <fill>
        <patternFill>
          <bgColor rgb="FF660066"/>
        </patternFill>
      </fill>
    </dxf>
    <dxf>
      <fill>
        <patternFill>
          <bgColor rgb="FF00FFCC"/>
        </patternFill>
      </fill>
    </dxf>
    <dxf>
      <fill>
        <patternFill>
          <bgColor rgb="FF0000FF"/>
        </patternFill>
      </fill>
    </dxf>
    <dxf>
      <fill>
        <patternFill>
          <bgColor rgb="FFCC99FF"/>
        </patternFill>
      </fill>
    </dxf>
    <dxf>
      <fill>
        <patternFill>
          <bgColor rgb="FFFF990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660066"/>
        </patternFill>
      </fill>
    </dxf>
    <dxf>
      <fill>
        <patternFill>
          <bgColor rgb="FF00FFCC"/>
        </patternFill>
      </fill>
    </dxf>
    <dxf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colors>
    <mruColors>
      <color rgb="FFFF0066"/>
      <color rgb="FF0000FF"/>
      <color rgb="FF00FFCC"/>
      <color rgb="FF660066"/>
      <color rgb="FFFF9900"/>
      <color rgb="FFCC99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1</xdr:rowOff>
    </xdr:from>
    <xdr:to>
      <xdr:col>9</xdr:col>
      <xdr:colOff>642472</xdr:colOff>
      <xdr:row>4</xdr:row>
      <xdr:rowOff>1</xdr:rowOff>
    </xdr:to>
    <xdr:sp macro="" textlink="">
      <xdr:nvSpPr>
        <xdr:cNvPr id="14" name="תיבת טקסט 13">
          <a:extLst>
            <a:ext uri="{FF2B5EF4-FFF2-40B4-BE49-F238E27FC236}">
              <a16:creationId xmlns:a16="http://schemas.microsoft.com/office/drawing/2014/main" id="{F669318D-1D49-415B-93C7-A25F59409EA4}"/>
            </a:ext>
          </a:extLst>
        </xdr:cNvPr>
        <xdr:cNvSpPr txBox="1"/>
      </xdr:nvSpPr>
      <xdr:spPr>
        <a:xfrm>
          <a:off x="10764587234" y="179295"/>
          <a:ext cx="2233707" cy="5378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100" b="1" i="1">
              <a:latin typeface="Cambria Math" panose="02040503050406030204" pitchFamily="18" charset="0"/>
              <a:ea typeface="Cambria Math" panose="02040503050406030204" pitchFamily="18" charset="0"/>
            </a:rPr>
            <a:t>B.Sc.</a:t>
          </a:r>
          <a:r>
            <a:rPr lang="en-US" sz="1100" b="1" i="1" baseline="0">
              <a:latin typeface="Cambria Math" panose="02040503050406030204" pitchFamily="18" charset="0"/>
              <a:ea typeface="Cambria Math" panose="02040503050406030204" pitchFamily="18" charset="0"/>
            </a:rPr>
            <a:t> Degree in Computer-Science</a:t>
          </a:r>
        </a:p>
        <a:p>
          <a:pPr algn="l" rtl="1"/>
          <a:r>
            <a:rPr lang="en-US" sz="1100" b="1" i="1" baseline="0">
              <a:latin typeface="Cambria Math" panose="02040503050406030204" pitchFamily="18" charset="0"/>
              <a:ea typeface="Cambria Math" panose="02040503050406030204" pitchFamily="18" charset="0"/>
            </a:rPr>
            <a:t>The Open University of Israel</a:t>
          </a:r>
        </a:p>
        <a:p>
          <a:pPr algn="l" rtl="1"/>
          <a:endParaRPr lang="he-IL" sz="1100" i="1"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  <xdr:twoCellAnchor>
    <xdr:from>
      <xdr:col>1</xdr:col>
      <xdr:colOff>-1</xdr:colOff>
      <xdr:row>1</xdr:row>
      <xdr:rowOff>1</xdr:rowOff>
    </xdr:from>
    <xdr:to>
      <xdr:col>7</xdr:col>
      <xdr:colOff>388470</xdr:colOff>
      <xdr:row>3</xdr:row>
      <xdr:rowOff>171825</xdr:rowOff>
    </xdr:to>
    <xdr:sp macro="" textlink="">
      <xdr:nvSpPr>
        <xdr:cNvPr id="15" name="תיבת טקסט 14">
          <a:extLst>
            <a:ext uri="{FF2B5EF4-FFF2-40B4-BE49-F238E27FC236}">
              <a16:creationId xmlns:a16="http://schemas.microsoft.com/office/drawing/2014/main" id="{3E10BCF4-76F7-4E8D-BCDE-BDE01B3817CB}"/>
            </a:ext>
          </a:extLst>
        </xdr:cNvPr>
        <xdr:cNvSpPr txBox="1"/>
      </xdr:nvSpPr>
      <xdr:spPr>
        <a:xfrm>
          <a:off x="10766813471" y="179295"/>
          <a:ext cx="6641353" cy="5304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/>
          <a:r>
            <a:rPr lang="he-IL" sz="4000">
              <a:latin typeface="+mn-lt"/>
              <a:cs typeface="Aharoni" panose="02010803020104030203" pitchFamily="2" charset="-79"/>
            </a:rPr>
            <a:t>תכנית</a:t>
          </a:r>
          <a:r>
            <a:rPr lang="he-IL" sz="4000" baseline="0">
              <a:latin typeface="+mn-lt"/>
              <a:cs typeface="Aharoni" panose="02010803020104030203" pitchFamily="2" charset="-79"/>
            </a:rPr>
            <a:t> לימודים</a:t>
          </a:r>
          <a:endParaRPr lang="he-IL" sz="4000">
            <a:latin typeface="+mn-lt"/>
            <a:cs typeface="Aharoni" panose="02010803020104030203" pitchFamily="2" charset="-79"/>
          </a:endParaRPr>
        </a:p>
      </xdr:txBody>
    </xdr:sp>
    <xdr:clientData/>
  </xdr:twoCellAnchor>
  <xdr:twoCellAnchor>
    <xdr:from>
      <xdr:col>11</xdr:col>
      <xdr:colOff>3173</xdr:colOff>
      <xdr:row>0</xdr:row>
      <xdr:rowOff>171824</xdr:rowOff>
    </xdr:from>
    <xdr:to>
      <xdr:col>12</xdr:col>
      <xdr:colOff>762000</xdr:colOff>
      <xdr:row>4</xdr:row>
      <xdr:rowOff>0</xdr:rowOff>
    </xdr:to>
    <xdr:sp macro="" textlink="">
      <xdr:nvSpPr>
        <xdr:cNvPr id="16" name="תיבת טקסט 15">
          <a:extLst>
            <a:ext uri="{FF2B5EF4-FFF2-40B4-BE49-F238E27FC236}">
              <a16:creationId xmlns:a16="http://schemas.microsoft.com/office/drawing/2014/main" id="{F34D6C6C-B568-4199-8D11-62D5F1089562}"/>
            </a:ext>
          </a:extLst>
        </xdr:cNvPr>
        <xdr:cNvSpPr txBox="1"/>
      </xdr:nvSpPr>
      <xdr:spPr>
        <a:xfrm>
          <a:off x="10711980653" y="171824"/>
          <a:ext cx="2026066" cy="5570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he-IL" sz="4000">
              <a:solidFill>
                <a:schemeClr val="dk1"/>
              </a:solidFill>
              <a:effectLst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נתונים</a:t>
          </a:r>
          <a:endParaRPr lang="he-IL" sz="4000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14</xdr:col>
      <xdr:colOff>0</xdr:colOff>
      <xdr:row>1</xdr:row>
      <xdr:rowOff>0</xdr:rowOff>
    </xdr:from>
    <xdr:to>
      <xdr:col>16</xdr:col>
      <xdr:colOff>364434</xdr:colOff>
      <xdr:row>4</xdr:row>
      <xdr:rowOff>10393</xdr:rowOff>
    </xdr:to>
    <xdr:sp macro="" textlink="">
      <xdr:nvSpPr>
        <xdr:cNvPr id="5" name="תיבת טקסט 4">
          <a:extLst>
            <a:ext uri="{FF2B5EF4-FFF2-40B4-BE49-F238E27FC236}">
              <a16:creationId xmlns:a16="http://schemas.microsoft.com/office/drawing/2014/main" id="{952EFC09-0966-4FE2-BFCA-125556BC34B5}"/>
            </a:ext>
          </a:extLst>
        </xdr:cNvPr>
        <xdr:cNvSpPr txBox="1"/>
      </xdr:nvSpPr>
      <xdr:spPr>
        <a:xfrm>
          <a:off x="10709644957" y="182217"/>
          <a:ext cx="1673086" cy="5570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he-IL" sz="4000">
              <a:solidFill>
                <a:schemeClr val="dk1"/>
              </a:solidFill>
              <a:effectLst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דרישות</a:t>
          </a:r>
          <a:endParaRPr lang="he-IL" sz="4000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2</xdr:row>
      <xdr:rowOff>6350</xdr:rowOff>
    </xdr:from>
    <xdr:to>
      <xdr:col>7</xdr:col>
      <xdr:colOff>1009650</xdr:colOff>
      <xdr:row>5</xdr:row>
      <xdr:rowOff>374</xdr:rowOff>
    </xdr:to>
    <xdr:sp macro="" textlink="">
      <xdr:nvSpPr>
        <xdr:cNvPr id="2" name="תיבת טקסט 1">
          <a:extLst>
            <a:ext uri="{FF2B5EF4-FFF2-40B4-BE49-F238E27FC236}">
              <a16:creationId xmlns:a16="http://schemas.microsoft.com/office/drawing/2014/main" id="{D1A1F2B2-19D0-4C1E-AA61-B47F7216FFEE}"/>
            </a:ext>
          </a:extLst>
        </xdr:cNvPr>
        <xdr:cNvSpPr txBox="1"/>
      </xdr:nvSpPr>
      <xdr:spPr>
        <a:xfrm>
          <a:off x="10762869000" y="368300"/>
          <a:ext cx="6870700" cy="5369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/>
          <a:r>
            <a:rPr lang="he-IL" sz="4000">
              <a:latin typeface="+mn-lt"/>
              <a:cs typeface="Aharoni" panose="02010803020104030203" pitchFamily="2" charset="-79"/>
            </a:rPr>
            <a:t>תכנית</a:t>
          </a:r>
          <a:r>
            <a:rPr lang="he-IL" sz="4000" baseline="0">
              <a:latin typeface="+mn-lt"/>
              <a:cs typeface="Aharoni" panose="02010803020104030203" pitchFamily="2" charset="-79"/>
            </a:rPr>
            <a:t> לימודים</a:t>
          </a:r>
          <a:endParaRPr lang="he-IL" sz="4000">
            <a:latin typeface="+mn-lt"/>
            <a:cs typeface="Aharoni" panose="02010803020104030203" pitchFamily="2" charset="-79"/>
          </a:endParaRPr>
        </a:p>
      </xdr:txBody>
    </xdr:sp>
    <xdr:clientData/>
  </xdr:twoCellAnchor>
  <xdr:twoCellAnchor>
    <xdr:from>
      <xdr:col>7</xdr:col>
      <xdr:colOff>1006475</xdr:colOff>
      <xdr:row>2</xdr:row>
      <xdr:rowOff>0</xdr:rowOff>
    </xdr:from>
    <xdr:to>
      <xdr:col>10</xdr:col>
      <xdr:colOff>647700</xdr:colOff>
      <xdr:row>4</xdr:row>
      <xdr:rowOff>168828</xdr:rowOff>
    </xdr:to>
    <xdr:sp macro="" textlink="">
      <xdr:nvSpPr>
        <xdr:cNvPr id="3" name="תיבת טקסט 2">
          <a:extLst>
            <a:ext uri="{FF2B5EF4-FFF2-40B4-BE49-F238E27FC236}">
              <a16:creationId xmlns:a16="http://schemas.microsoft.com/office/drawing/2014/main" id="{5C29E45F-D70A-4953-902C-52DADC8E7F48}"/>
            </a:ext>
          </a:extLst>
        </xdr:cNvPr>
        <xdr:cNvSpPr txBox="1"/>
      </xdr:nvSpPr>
      <xdr:spPr>
        <a:xfrm>
          <a:off x="10760097225" y="361950"/>
          <a:ext cx="2774950" cy="5307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100" b="1" i="1">
              <a:latin typeface="Cambria Math" panose="02040503050406030204" pitchFamily="18" charset="0"/>
              <a:ea typeface="Cambria Math" panose="02040503050406030204" pitchFamily="18" charset="0"/>
            </a:rPr>
            <a:t>B.Sc.</a:t>
          </a:r>
          <a:r>
            <a:rPr lang="en-US" sz="1100" b="1" i="1" baseline="0">
              <a:latin typeface="Cambria Math" panose="02040503050406030204" pitchFamily="18" charset="0"/>
              <a:ea typeface="Cambria Math" panose="02040503050406030204" pitchFamily="18" charset="0"/>
            </a:rPr>
            <a:t> Degree in Computer-Science</a:t>
          </a:r>
        </a:p>
        <a:p>
          <a:pPr algn="l" rtl="1"/>
          <a:r>
            <a:rPr lang="en-US" sz="1100" b="1" i="1" baseline="0">
              <a:latin typeface="Cambria Math" panose="02040503050406030204" pitchFamily="18" charset="0"/>
              <a:ea typeface="Cambria Math" panose="02040503050406030204" pitchFamily="18" charset="0"/>
            </a:rPr>
            <a:t>The Open University of Israel</a:t>
          </a:r>
        </a:p>
        <a:p>
          <a:pPr algn="l" rtl="1"/>
          <a:endParaRPr lang="he-IL" sz="1100" i="1"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604EE1-316B-4336-8B1E-500FF70BD314}" name="טבלה5" displayName="טבלה5" ref="B5:J32" totalsRowCount="1" headerRowDxfId="73" dataDxfId="72" totalsRowDxfId="71">
  <autoFilter ref="B5:J31" xr:uid="{C7604EE1-316B-4336-8B1E-500FF70BD314}"/>
  <tableColumns count="9">
    <tableColumn id="1" xr3:uid="{CAC5F4F6-8C97-4CFF-A4F2-3A76A0083A07}" name="ש'" totalsRowLabel="סה&quot;כ" dataDxfId="70" totalsRowDxfId="69"/>
    <tableColumn id="2" xr3:uid="{A46FF119-3E2A-4886-8D09-299AE2BE797D}" name="ס'" dataDxfId="68" totalsRowDxfId="67"/>
    <tableColumn id="3" xr3:uid="{FBF46FA3-C279-4E76-8EF7-406A8E7670E6}" name="מס' קורס" dataDxfId="66" totalsRowDxfId="65">
      <calculatedColumnFormula>VLOOKUP(E6, טבלה2[], 2, FALSE)</calculatedColumnFormula>
    </tableColumn>
    <tableColumn id="4" xr3:uid="{3B562362-2E55-447D-905E-2C02795C7853}" name="שם קורס" dataDxfId="64" totalsRowDxfId="63"/>
    <tableColumn id="5" xr3:uid="{495B4B73-4203-4769-9856-B2840609903E}" name="נק&quot;ז" totalsRowFunction="custom" dataDxfId="62" totalsRowDxfId="61">
      <calculatedColumnFormula>VLOOKUP(E6, טבלה2[], 3, FALSE)</calculatedColumnFormula>
      <totalsRowFormula>SUBTOTAL(9, טבלה5[נק"ז])</totalsRowFormula>
    </tableColumn>
    <tableColumn id="6" xr3:uid="{D68D8AB4-4909-4D92-B757-81D7D25E4312}" name="רמה" dataDxfId="60" totalsRowDxfId="59">
      <calculatedColumnFormula>VLOOKUP(E6, טבלה2[], 4, FALSE)</calculatedColumnFormula>
    </tableColumn>
    <tableColumn id="7" xr3:uid="{85CAAE7B-524F-4280-A223-EF0057E3C348}" name="סוג" dataDxfId="58" totalsRowDxfId="57">
      <calculatedColumnFormula>VLOOKUP(E6, טבלה2[], 5, FALSE)</calculatedColumnFormula>
    </tableColumn>
    <tableColumn id="8" xr3:uid="{F87F2BD4-BD17-4E17-A1E3-926C76347429}" name="פקולטה" dataDxfId="56" totalsRowDxfId="55">
      <calculatedColumnFormula>VLOOKUP(E6, טבלה2[], 6, FALSE)</calculatedColumnFormula>
    </tableColumn>
    <tableColumn id="9" xr3:uid="{42D05957-B5E4-4A34-8DA6-BAD7F0614BA3}" name="סטטוס" dataDxfId="54" totalsRowDxfId="5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0300C38-0839-42A1-936F-5957DF1973BF}" name="טבלה7" displayName="טבלה7" ref="L5:M13" totalsRowShown="0" headerRowDxfId="52" dataDxfId="51">
  <autoFilter ref="L5:M13" xr:uid="{20300C38-0839-42A1-936F-5957DF1973BF}">
    <filterColumn colId="0" hiddenButton="1"/>
    <filterColumn colId="1" hiddenButton="1"/>
  </autoFilter>
  <tableColumns count="2">
    <tableColumn id="1" xr3:uid="{6C17D2F5-0C8D-418B-8CCA-786BB14ACB2A}" name="פרמטר" dataDxfId="50"/>
    <tableColumn id="2" xr3:uid="{EBE45D7F-53F1-4D55-A1FC-D6D1ED99412D}" name="ערך" dataDxfId="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44872E-ACD9-4D19-95BE-8D87DF93DACA}" name="טבלה6" displayName="טבלה6" ref="O5:P17" totalsRowCount="1" headerRowDxfId="48" dataDxfId="47">
  <autoFilter ref="O5:P16" xr:uid="{1644872E-ACD9-4D19-95BE-8D87DF93DACA}"/>
  <tableColumns count="2">
    <tableColumn id="1" xr3:uid="{8872FA01-B609-4F4D-ABF6-1524169A9E47}" name="פרמטר" totalsRowLabel="סה&quot;כ" dataDxfId="46"/>
    <tableColumn id="2" xr3:uid="{7B6F7944-6867-45DC-9F47-7483940324A0}" name="ערך" totalsRowFunction="custom" dataDxfId="45">
      <totalsRowFormula>SUBTOTAL(109, P11:P16)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F87A9F1-6834-4A6F-85D4-2CA3D38E111F}" name="טבלה8" displayName="טבלה8" ref="C6:K33" totalsRowCount="1" headerRowDxfId="44" dataDxfId="43" totalsRowDxfId="42">
  <autoFilter ref="C6:K32" xr:uid="{7F87A9F1-6834-4A6F-85D4-2CA3D38E111F}"/>
  <tableColumns count="9">
    <tableColumn id="1" xr3:uid="{0BB4F72B-D2C1-4810-9CE5-4DE143089231}" name="ש'" totalsRowLabel="סה&quot;כ" dataDxfId="41" totalsRowDxfId="8"/>
    <tableColumn id="2" xr3:uid="{BFBE3FFE-E8C7-4894-82A0-CFFA7F476DBA}" name="ס'" dataDxfId="40" totalsRowDxfId="7"/>
    <tableColumn id="3" xr3:uid="{6F046824-FBFB-4820-B0DC-07489A6A5B34}" name="מס' קורס" dataDxfId="39" totalsRowDxfId="6">
      <calculatedColumnFormula>VLOOKUP(F7, טבלה2[], 2, FALSE)</calculatedColumnFormula>
    </tableColumn>
    <tableColumn id="4" xr3:uid="{05C5EEBF-0956-427B-80DE-47703AD4E2F2}" name="שם קורס" dataDxfId="38" totalsRowDxfId="5"/>
    <tableColumn id="5" xr3:uid="{1C1DD00F-88AF-49DF-A439-43BD82817938}" name="נק&quot;ז" totalsRowFunction="custom" dataDxfId="37" totalsRowDxfId="4">
      <calculatedColumnFormula>VLOOKUP(F7, טבלה2[], 3, FALSE)</calculatedColumnFormula>
      <totalsRowFormula>SUBTOTAL(9, טבלה8[נק"ז])</totalsRowFormula>
    </tableColumn>
    <tableColumn id="6" xr3:uid="{2C395009-8A9C-4889-80AF-357DBBDD1E32}" name="רמה" dataDxfId="36" totalsRowDxfId="3">
      <calculatedColumnFormula>VLOOKUP(F7, טבלה2[], 4, FALSE)</calculatedColumnFormula>
    </tableColumn>
    <tableColumn id="7" xr3:uid="{A8590D7D-F01F-4669-8F7B-563F7D97ACEB}" name="אפיון" dataDxfId="35" totalsRowDxfId="2">
      <calculatedColumnFormula>VLOOKUP(F7, טבלה2[], 5, FALSE)</calculatedColumnFormula>
    </tableColumn>
    <tableColumn id="8" xr3:uid="{6D949D83-C99A-4BFC-97AF-FBA2A5473688}" name="שיוך" dataDxfId="34" totalsRowDxfId="1">
      <calculatedColumnFormula>VLOOKUP(H8, טבלה2[], 6, FALSE)</calculatedColumnFormula>
    </tableColumn>
    <tableColumn id="9" xr3:uid="{E657AAEF-6FB8-4A25-BD06-DC14B40472AA}" name="סטטוס" dataDxfId="33" totalsRow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E318B3-D737-40CF-90C3-2A7843C2300D}" name="טבלה2" displayName="טבלה2" ref="A2:J65" totalsRowShown="0">
  <autoFilter ref="A2:J65" xr:uid="{B7E318B3-D737-40CF-90C3-2A7843C2300D}"/>
  <tableColumns count="10">
    <tableColumn id="1" xr3:uid="{D7312E3D-5479-4E11-A7A3-B89B151D1B71}" name="שם הקורס"/>
    <tableColumn id="2" xr3:uid="{F77D7EE3-9248-4458-8A84-EF7C742FDB4A}" name="מספר קורס"/>
    <tableColumn id="3" xr3:uid="{2FD92CD0-66FC-44D4-934A-43B879564619}" name="נקודות זכות"/>
    <tableColumn id="4" xr3:uid="{ABC280DB-73B5-40A4-AA3E-967D8A335DF4}" name="רמה"/>
    <tableColumn id="5" xr3:uid="{60A59A70-B756-4A0B-BC88-EE9224BF7A77}" name="סוג"/>
    <tableColumn id="6" xr3:uid="{ADBECF11-1A5F-4B9B-A4E2-5425FAFE8086}" name="פקולטה"/>
    <tableColumn id="9" xr3:uid="{BA3ACE67-018A-4A60-8D7B-C77180B71F07}" name="היצע"/>
    <tableColumn id="7" xr3:uid="{21CEADCF-D64E-49E2-9C23-81D9BB3C143F}" name="תחום עניין"/>
    <tableColumn id="8" xr3:uid="{9A527A20-CFF4-4ED7-B970-C3D8B586B325}" name="ידע קודם דרוש"/>
    <tableColumn id="11" xr3:uid="{3780A32F-ED62-4BDD-85B2-142D6B7D5176}" name="ידע קודם מומלץ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B10FBA-040D-434F-BE46-6DCCA003BD87}" name="טבלה4" displayName="טבלה4" ref="K2:K5" totalsRowShown="0">
  <autoFilter ref="K2:K5" xr:uid="{17B10FBA-040D-434F-BE46-6DCCA003BD87}"/>
  <tableColumns count="1">
    <tableColumn id="1" xr3:uid="{C3A7CF1E-10D0-4216-8853-E459384F1658}" name="סטטוס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99A58A-44BA-4A60-8E39-136260683CF0}" name="טבלה1" displayName="טבלה1" ref="K7:K11" totalsRowShown="0">
  <autoFilter ref="K7:K11" xr:uid="{1C99A58A-44BA-4A60-8E39-136260683CF0}"/>
  <tableColumns count="1">
    <tableColumn id="1" xr3:uid="{39FAAAD1-8266-439D-944F-ED45D2899EF8}" name="שנה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8A34AC-373A-4677-9073-A571FC8C046C}" name="טבלה3" displayName="טבלה3" ref="K13:K16" totalsRowShown="0">
  <autoFilter ref="K13:K16" xr:uid="{4F8A34AC-373A-4677-9073-A571FC8C046C}"/>
  <tableColumns count="1">
    <tableColumn id="1" xr3:uid="{79CCAD55-5142-4819-8807-D14707D11C60}" name="סמסט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77089-D4E4-407B-8DFE-E1CAE898770A}">
  <dimension ref="B5:P32"/>
  <sheetViews>
    <sheetView rightToLeft="1" zoomScale="115" zoomScaleNormal="115" workbookViewId="0">
      <selection activeCell="M13" sqref="M13"/>
    </sheetView>
  </sheetViews>
  <sheetFormatPr defaultRowHeight="14.5" x14ac:dyDescent="0.35"/>
  <cols>
    <col min="1" max="1" width="8.6640625" style="10"/>
    <col min="2" max="2" width="11" style="10" customWidth="1"/>
    <col min="3" max="3" width="2.75" style="10" customWidth="1"/>
    <col min="4" max="4" width="10.9140625" style="10" customWidth="1"/>
    <col min="5" max="5" width="34.6640625" style="10" customWidth="1"/>
    <col min="6" max="6" width="6.6640625" style="10" customWidth="1"/>
    <col min="7" max="7" width="13.25" style="10" customWidth="1"/>
    <col min="8" max="8" width="8.6640625" style="10"/>
    <col min="9" max="9" width="17.25" style="10" customWidth="1"/>
    <col min="10" max="11" width="8.6640625" style="10"/>
    <col min="12" max="12" width="15.33203125" style="10" customWidth="1"/>
    <col min="13" max="13" width="10.1640625" style="10" customWidth="1"/>
    <col min="14" max="16384" width="8.6640625" style="10"/>
  </cols>
  <sheetData>
    <row r="5" spans="2:16" x14ac:dyDescent="0.35">
      <c r="B5" s="10" t="s">
        <v>88</v>
      </c>
      <c r="C5" s="10" t="s">
        <v>87</v>
      </c>
      <c r="D5" s="10" t="s">
        <v>77</v>
      </c>
      <c r="E5" s="10" t="s">
        <v>78</v>
      </c>
      <c r="F5" s="10" t="s">
        <v>79</v>
      </c>
      <c r="G5" s="10" t="s">
        <v>72</v>
      </c>
      <c r="H5" s="10" t="s">
        <v>136</v>
      </c>
      <c r="I5" s="10" t="s">
        <v>135</v>
      </c>
      <c r="J5" s="10" t="s">
        <v>76</v>
      </c>
      <c r="L5" s="10" t="s">
        <v>100</v>
      </c>
      <c r="M5" s="3" t="s">
        <v>101</v>
      </c>
      <c r="O5" s="10" t="s">
        <v>100</v>
      </c>
      <c r="P5" s="10" t="s">
        <v>101</v>
      </c>
    </row>
    <row r="6" spans="2:16" x14ac:dyDescent="0.35">
      <c r="B6" s="7"/>
      <c r="C6" s="2"/>
      <c r="D6" s="3">
        <f>VLOOKUP(E6, טבלה2[], 2, FALSE)</f>
        <v>20476</v>
      </c>
      <c r="E6" s="4" t="s">
        <v>0</v>
      </c>
      <c r="F6" s="3">
        <f>VLOOKUP(E6, טבלה2[], 3, FALSE)</f>
        <v>4</v>
      </c>
      <c r="G6" s="3" t="str">
        <f>VLOOKUP(E6, טבלה2[], 4, FALSE)</f>
        <v>רגיל</v>
      </c>
      <c r="H6" s="3" t="str">
        <f>VLOOKUP(E6, טבלה2[], 5, FALSE)</f>
        <v>חובה</v>
      </c>
      <c r="I6" s="3" t="str">
        <f>VLOOKUP(E6, טבלה2[], 6, FALSE)</f>
        <v>מתמטיקה</v>
      </c>
      <c r="J6" s="3" t="s">
        <v>75</v>
      </c>
      <c r="L6" s="10" t="s">
        <v>92</v>
      </c>
      <c r="M6" s="3">
        <f>SUM(טבלה5[נק"ז])</f>
        <v>119</v>
      </c>
      <c r="O6" s="10" t="s">
        <v>92</v>
      </c>
      <c r="P6" s="10">
        <v>120</v>
      </c>
    </row>
    <row r="7" spans="2:16" x14ac:dyDescent="0.35">
      <c r="B7" s="1">
        <v>2023</v>
      </c>
      <c r="C7" s="2" t="s">
        <v>84</v>
      </c>
      <c r="D7" s="3">
        <f>VLOOKUP(E7, טבלה2[], 2, FALSE)</f>
        <v>20441</v>
      </c>
      <c r="E7" s="4" t="s">
        <v>7</v>
      </c>
      <c r="F7" s="3">
        <f>VLOOKUP(E7, טבלה2[], 3, FALSE)</f>
        <v>6</v>
      </c>
      <c r="G7" s="3" t="str">
        <f>VLOOKUP(E7, טבלה2[], 4, FALSE)</f>
        <v>רגיל</v>
      </c>
      <c r="H7" s="3" t="str">
        <f>VLOOKUP(E7, טבלה2[], 5, FALSE)</f>
        <v>חובה</v>
      </c>
      <c r="I7" s="3" t="str">
        <f>VLOOKUP(E7, טבלה2[], 6, FALSE)</f>
        <v>מדעי-המחשב</v>
      </c>
      <c r="J7" s="3" t="s">
        <v>75</v>
      </c>
      <c r="L7" s="10" t="s">
        <v>93</v>
      </c>
      <c r="M7" s="3">
        <f>SUMIF(H6:H31,"בחירה",F6:F31)</f>
        <v>32</v>
      </c>
      <c r="O7" s="10" t="s">
        <v>120</v>
      </c>
      <c r="P7" s="10">
        <v>111</v>
      </c>
    </row>
    <row r="8" spans="2:16" x14ac:dyDescent="0.35">
      <c r="B8" s="1">
        <v>2023</v>
      </c>
      <c r="C8" s="2" t="s">
        <v>85</v>
      </c>
      <c r="D8" s="3">
        <f>VLOOKUP(E8, טבלה2[], 2, FALSE)</f>
        <v>20109</v>
      </c>
      <c r="E8" s="4" t="s">
        <v>1</v>
      </c>
      <c r="F8" s="3">
        <f>VLOOKUP(E8, טבלה2[], 3, FALSE)</f>
        <v>7</v>
      </c>
      <c r="G8" s="3" t="str">
        <f>VLOOKUP(E8, טבלה2[], 4, FALSE)</f>
        <v>רגיל</v>
      </c>
      <c r="H8" s="3" t="str">
        <f>VLOOKUP(E8, טבלה2[], 5, FALSE)</f>
        <v>חובה</v>
      </c>
      <c r="I8" s="3" t="str">
        <f>VLOOKUP(E8, טבלה2[], 6, FALSE)</f>
        <v>מתמטיקה</v>
      </c>
      <c r="J8" s="3" t="s">
        <v>75</v>
      </c>
      <c r="L8" s="10" t="s">
        <v>94</v>
      </c>
      <c r="M8" s="3">
        <f>SUMIFS(F6:F31,G6:G31,"מתקדם",H6:H31,"בחירה")</f>
        <v>32</v>
      </c>
      <c r="O8" s="10" t="s">
        <v>121</v>
      </c>
      <c r="P8" s="10">
        <v>76</v>
      </c>
    </row>
    <row r="9" spans="2:16" x14ac:dyDescent="0.35">
      <c r="B9" s="1">
        <v>2023</v>
      </c>
      <c r="C9" s="2" t="s">
        <v>85</v>
      </c>
      <c r="D9" s="3">
        <f>VLOOKUP(E9, טבלה2[], 2, FALSE)</f>
        <v>20474</v>
      </c>
      <c r="E9" s="4" t="s">
        <v>3</v>
      </c>
      <c r="F9" s="3">
        <f>VLOOKUP(E9, טבלה2[], 3, FALSE)</f>
        <v>7</v>
      </c>
      <c r="G9" s="3" t="str">
        <f>VLOOKUP(E9, טבלה2[], 4, FALSE)</f>
        <v>רגיל</v>
      </c>
      <c r="H9" s="3" t="str">
        <f>VLOOKUP(E9, טבלה2[], 5, FALSE)</f>
        <v>חובה</v>
      </c>
      <c r="I9" s="3" t="str">
        <f>VLOOKUP(E9, טבלה2[], 6, FALSE)</f>
        <v>מתמטיקה</v>
      </c>
      <c r="J9" s="3" t="s">
        <v>75</v>
      </c>
      <c r="L9" s="10" t="s">
        <v>95</v>
      </c>
      <c r="M9" s="3">
        <f>SUMIF(H6:H31,"חובה",F6:F31)</f>
        <v>81</v>
      </c>
      <c r="O9" s="10" t="s">
        <v>122</v>
      </c>
      <c r="P9" s="10">
        <v>27</v>
      </c>
    </row>
    <row r="10" spans="2:16" x14ac:dyDescent="0.35">
      <c r="B10" s="1">
        <v>2023</v>
      </c>
      <c r="C10" s="2" t="s">
        <v>86</v>
      </c>
      <c r="D10" s="3">
        <f>VLOOKUP(E10, טבלה2[], 2, FALSE)</f>
        <v>20229</v>
      </c>
      <c r="E10" s="4" t="s">
        <v>2</v>
      </c>
      <c r="F10" s="3">
        <f>VLOOKUP(E10, טבלה2[], 3, FALSE)</f>
        <v>5</v>
      </c>
      <c r="G10" s="3" t="str">
        <f>VLOOKUP(E10, טבלה2[], 4, FALSE)</f>
        <v>רגיל</v>
      </c>
      <c r="H10" s="3" t="str">
        <f>VLOOKUP(E10, טבלה2[], 5, FALSE)</f>
        <v>חובה</v>
      </c>
      <c r="I10" s="3" t="str">
        <f>VLOOKUP(E10, טבלה2[], 6, FALSE)</f>
        <v>מתמטיקה</v>
      </c>
      <c r="J10" s="3" t="s">
        <v>75</v>
      </c>
      <c r="L10" s="10" t="s">
        <v>96</v>
      </c>
      <c r="M10" s="3">
        <f>SUMIF(H6:H31,"סמינר",F6:F31)</f>
        <v>3</v>
      </c>
    </row>
    <row r="11" spans="2:16" x14ac:dyDescent="0.35">
      <c r="B11" s="8">
        <v>2024</v>
      </c>
      <c r="C11" s="2" t="s">
        <v>84</v>
      </c>
      <c r="D11" s="3">
        <f>VLOOKUP(E11, טבלה2[], 2, FALSE)</f>
        <v>20475</v>
      </c>
      <c r="E11" s="4" t="s">
        <v>4</v>
      </c>
      <c r="F11" s="3">
        <f>VLOOKUP(E11, טבלה2[], 3, FALSE)</f>
        <v>7</v>
      </c>
      <c r="G11" s="3" t="str">
        <f>VLOOKUP(E11, טבלה2[], 4, FALSE)</f>
        <v>רגיל</v>
      </c>
      <c r="H11" s="3" t="str">
        <f>VLOOKUP(E11, טבלה2[], 5, FALSE)</f>
        <v>חובה</v>
      </c>
      <c r="I11" s="3" t="str">
        <f>VLOOKUP(E11, טבלה2[], 6, FALSE)</f>
        <v>מתמטיקה</v>
      </c>
      <c r="J11" s="3" t="s">
        <v>75</v>
      </c>
      <c r="L11" s="10" t="s">
        <v>97</v>
      </c>
      <c r="M11" s="3">
        <f>SUMIF(H6:H31,"סדנה",F6:F31)</f>
        <v>3</v>
      </c>
      <c r="O11" s="10" t="s">
        <v>123</v>
      </c>
      <c r="P11" s="10">
        <v>35</v>
      </c>
    </row>
    <row r="12" spans="2:16" x14ac:dyDescent="0.35">
      <c r="B12" s="5">
        <v>2024</v>
      </c>
      <c r="C12" s="2" t="s">
        <v>84</v>
      </c>
      <c r="D12" s="3">
        <f>VLOOKUP(E12, טבלה2[], 2, FALSE)</f>
        <v>20465</v>
      </c>
      <c r="E12" s="4" t="s">
        <v>10</v>
      </c>
      <c r="F12" s="3">
        <f>VLOOKUP(E12, טבלה2[], 3, FALSE)</f>
        <v>4</v>
      </c>
      <c r="G12" s="3" t="str">
        <f>VLOOKUP(E12, טבלה2[], 4, FALSE)</f>
        <v>רגיל</v>
      </c>
      <c r="H12" s="3" t="str">
        <f>VLOOKUP(E12, טבלה2[], 5, FALSE)</f>
        <v>חובה</v>
      </c>
      <c r="I12" s="3" t="str">
        <f>VLOOKUP(E12, טבלה2[], 6, FALSE)</f>
        <v>מדעי-המחשב</v>
      </c>
      <c r="J12" s="3" t="s">
        <v>75</v>
      </c>
      <c r="L12" s="11" t="s">
        <v>99</v>
      </c>
      <c r="M12" s="2"/>
      <c r="O12" s="10" t="s">
        <v>124</v>
      </c>
      <c r="P12" s="10">
        <v>46</v>
      </c>
    </row>
    <row r="13" spans="2:16" x14ac:dyDescent="0.35">
      <c r="B13" s="5">
        <v>2024</v>
      </c>
      <c r="C13" s="2" t="s">
        <v>84</v>
      </c>
      <c r="D13" s="3">
        <f>VLOOKUP(E13, טבלה2[], 2, FALSE)</f>
        <v>20466</v>
      </c>
      <c r="E13" s="4" t="s">
        <v>13</v>
      </c>
      <c r="F13" s="3">
        <f>VLOOKUP(E13, טבלה2[], 3, FALSE)</f>
        <v>4</v>
      </c>
      <c r="G13" s="3" t="str">
        <f>VLOOKUP(E13, טבלה2[], 4, FALSE)</f>
        <v>רגיל</v>
      </c>
      <c r="H13" s="3" t="str">
        <f>VLOOKUP(E13, טבלה2[], 5, FALSE)</f>
        <v>חובה</v>
      </c>
      <c r="I13" s="3" t="str">
        <f>VLOOKUP(E13, טבלה2[], 6, FALSE)</f>
        <v>מדעי-המחשב</v>
      </c>
      <c r="J13" s="3" t="s">
        <v>75</v>
      </c>
      <c r="L13" s="11" t="s">
        <v>102</v>
      </c>
      <c r="M13" s="2"/>
      <c r="O13" s="10" t="s">
        <v>125</v>
      </c>
      <c r="P13" s="10">
        <v>24</v>
      </c>
    </row>
    <row r="14" spans="2:16" x14ac:dyDescent="0.35">
      <c r="B14" s="5">
        <v>2024</v>
      </c>
      <c r="C14" s="2" t="s">
        <v>85</v>
      </c>
      <c r="D14" s="3">
        <f>VLOOKUP(E14, טבלה2[], 2, FALSE)</f>
        <v>20407</v>
      </c>
      <c r="E14" s="4" t="s">
        <v>9</v>
      </c>
      <c r="F14" s="3">
        <f>VLOOKUP(E14, טבלה2[], 3, FALSE)</f>
        <v>6</v>
      </c>
      <c r="G14" s="3" t="str">
        <f>VLOOKUP(E14, טבלה2[], 4, FALSE)</f>
        <v>רגיל</v>
      </c>
      <c r="H14" s="3" t="str">
        <f>VLOOKUP(E14, טבלה2[], 5, FALSE)</f>
        <v>חובה</v>
      </c>
      <c r="I14" s="3" t="str">
        <f>VLOOKUP(E14, טבלה2[], 6, FALSE)</f>
        <v>מדעי-המחשב</v>
      </c>
      <c r="J14" s="3" t="s">
        <v>75</v>
      </c>
      <c r="O14" s="10" t="s">
        <v>126</v>
      </c>
      <c r="P14" s="10">
        <v>3</v>
      </c>
    </row>
    <row r="15" spans="2:16" x14ac:dyDescent="0.35">
      <c r="B15" s="5">
        <v>2024</v>
      </c>
      <c r="C15" s="2" t="s">
        <v>85</v>
      </c>
      <c r="D15" s="3">
        <f>VLOOKUP(E15, טבלה2[], 2, FALSE)</f>
        <v>20425</v>
      </c>
      <c r="E15" s="4" t="s">
        <v>5</v>
      </c>
      <c r="F15" s="3">
        <f>VLOOKUP(E15, טבלה2[], 3, FALSE)</f>
        <v>5</v>
      </c>
      <c r="G15" s="3" t="str">
        <f>VLOOKUP(E15, טבלה2[], 4, FALSE)</f>
        <v>רגיל</v>
      </c>
      <c r="H15" s="3" t="str">
        <f>VLOOKUP(E15, טבלה2[], 5, FALSE)</f>
        <v>חובה</v>
      </c>
      <c r="I15" s="3" t="str">
        <f>VLOOKUP(E15, טבלה2[], 6, FALSE)</f>
        <v>מתמטיקה</v>
      </c>
      <c r="J15" s="3" t="s">
        <v>75</v>
      </c>
      <c r="O15" s="10" t="s">
        <v>127</v>
      </c>
      <c r="P15" s="10">
        <v>3</v>
      </c>
    </row>
    <row r="16" spans="2:16" x14ac:dyDescent="0.35">
      <c r="B16" s="5">
        <v>2024</v>
      </c>
      <c r="C16" s="2" t="s">
        <v>85</v>
      </c>
      <c r="D16" s="3">
        <f>VLOOKUP(E16, טבלה2[], 2, FALSE)</f>
        <v>20471</v>
      </c>
      <c r="E16" s="4" t="s">
        <v>12</v>
      </c>
      <c r="F16" s="3">
        <f>VLOOKUP(E16, טבלה2[], 3, FALSE)</f>
        <v>4</v>
      </c>
      <c r="G16" s="3" t="str">
        <f>VLOOKUP(E16, טבלה2[], 4, FALSE)</f>
        <v>רגיל</v>
      </c>
      <c r="H16" s="3" t="str">
        <f>VLOOKUP(E16, טבלה2[], 5, FALSE)</f>
        <v>חובה</v>
      </c>
      <c r="I16" s="3" t="str">
        <f>VLOOKUP(E16, טבלה2[], 6, FALSE)</f>
        <v>מדעי-המחשב</v>
      </c>
      <c r="J16" s="3" t="s">
        <v>75</v>
      </c>
      <c r="O16" s="10" t="s">
        <v>128</v>
      </c>
      <c r="P16" s="10">
        <v>9</v>
      </c>
    </row>
    <row r="17" spans="2:16" x14ac:dyDescent="0.35">
      <c r="B17" s="5">
        <v>2024</v>
      </c>
      <c r="C17" s="2" t="s">
        <v>86</v>
      </c>
      <c r="D17" s="3">
        <f>VLOOKUP(E17, טבלה2[], 2, FALSE)</f>
        <v>20580</v>
      </c>
      <c r="E17" s="4" t="s">
        <v>28</v>
      </c>
      <c r="F17" s="3">
        <f>VLOOKUP(E17, טבלה2[], 3, FALSE)</f>
        <v>4</v>
      </c>
      <c r="G17" s="3" t="str">
        <f>VLOOKUP(E17, טבלה2[], 4, FALSE)</f>
        <v>מתקדם</v>
      </c>
      <c r="H17" s="3" t="str">
        <f>VLOOKUP(E17, טבלה2[], 5, FALSE)</f>
        <v>בחירה</v>
      </c>
      <c r="I17" s="3" t="str">
        <f>VLOOKUP(E17, טבלה2[], 6, FALSE)</f>
        <v>מדעי-המחשב</v>
      </c>
      <c r="J17" s="3" t="s">
        <v>75</v>
      </c>
      <c r="O17" s="10" t="s">
        <v>98</v>
      </c>
      <c r="P17" s="10">
        <f>SUBTOTAL(109, P11:P16)</f>
        <v>120</v>
      </c>
    </row>
    <row r="18" spans="2:16" x14ac:dyDescent="0.35">
      <c r="B18" s="9">
        <v>2025</v>
      </c>
      <c r="C18" s="2" t="s">
        <v>84</v>
      </c>
      <c r="D18" s="3">
        <f>VLOOKUP(E18, טבלה2[], 2, FALSE)</f>
        <v>20417</v>
      </c>
      <c r="E18" s="4" t="s">
        <v>8</v>
      </c>
      <c r="F18" s="3">
        <f>VLOOKUP(E18, טבלה2[], 3, FALSE)</f>
        <v>5</v>
      </c>
      <c r="G18" s="3" t="str">
        <f>VLOOKUP(E18, טבלה2[], 4, FALSE)</f>
        <v>רגיל</v>
      </c>
      <c r="H18" s="3" t="str">
        <f>VLOOKUP(E18, טבלה2[], 5, FALSE)</f>
        <v>חובה</v>
      </c>
      <c r="I18" s="3" t="str">
        <f>VLOOKUP(E18, טבלה2[], 6, FALSE)</f>
        <v>מדעי-המחשב</v>
      </c>
      <c r="J18" s="3" t="s">
        <v>75</v>
      </c>
    </row>
    <row r="19" spans="2:16" x14ac:dyDescent="0.35">
      <c r="B19" s="6">
        <v>2025</v>
      </c>
      <c r="C19" s="2" t="s">
        <v>84</v>
      </c>
      <c r="D19" s="3">
        <f>VLOOKUP(E19, טבלה2[], 2, FALSE)</f>
        <v>20440</v>
      </c>
      <c r="E19" s="4" t="s">
        <v>11</v>
      </c>
      <c r="F19" s="3">
        <f>VLOOKUP(E19, טבלה2[], 3, FALSE)</f>
        <v>4</v>
      </c>
      <c r="G19" s="3" t="str">
        <f>VLOOKUP(E19, טבלה2[], 4, FALSE)</f>
        <v>רגיל</v>
      </c>
      <c r="H19" s="3" t="str">
        <f>VLOOKUP(E19, טבלה2[], 5, FALSE)</f>
        <v>חובה</v>
      </c>
      <c r="I19" s="3" t="str">
        <f>VLOOKUP(E19, טבלה2[], 6, FALSE)</f>
        <v>מדעי-המחשב</v>
      </c>
      <c r="J19" s="3" t="s">
        <v>75</v>
      </c>
    </row>
    <row r="20" spans="2:16" x14ac:dyDescent="0.35">
      <c r="B20" s="6">
        <v>2025</v>
      </c>
      <c r="C20" s="2" t="s">
        <v>84</v>
      </c>
      <c r="D20" s="3">
        <f>VLOOKUP(E20, טבלה2[], 2, FALSE)</f>
        <v>20905</v>
      </c>
      <c r="E20" s="4" t="s">
        <v>16</v>
      </c>
      <c r="F20" s="3">
        <f>VLOOKUP(E20, טבלה2[], 3, FALSE)</f>
        <v>4</v>
      </c>
      <c r="G20" s="3" t="str">
        <f>VLOOKUP(E20, טבלה2[], 4, FALSE)</f>
        <v>מתקדם</v>
      </c>
      <c r="H20" s="3" t="str">
        <f>VLOOKUP(E20, טבלה2[], 5, FALSE)</f>
        <v>חובה</v>
      </c>
      <c r="I20" s="3" t="str">
        <f>VLOOKUP(E20, טבלה2[], 6, FALSE)</f>
        <v>מדעי-המחשב</v>
      </c>
      <c r="J20" s="3" t="s">
        <v>75</v>
      </c>
    </row>
    <row r="21" spans="2:16" x14ac:dyDescent="0.35">
      <c r="B21" s="6">
        <v>2025</v>
      </c>
      <c r="C21" s="2" t="s">
        <v>85</v>
      </c>
      <c r="D21" s="3">
        <f>VLOOKUP(E21, טבלה2[], 2, FALSE)</f>
        <v>20594</v>
      </c>
      <c r="E21" s="4" t="s">
        <v>14</v>
      </c>
      <c r="F21" s="3">
        <f>VLOOKUP(E21, טבלה2[], 3, FALSE)</f>
        <v>4</v>
      </c>
      <c r="G21" s="3" t="str">
        <f>VLOOKUP(E21, טבלה2[], 4, FALSE)</f>
        <v>מתקדם</v>
      </c>
      <c r="H21" s="3" t="str">
        <f>VLOOKUP(E21, טבלה2[], 5, FALSE)</f>
        <v>חובה</v>
      </c>
      <c r="I21" s="3" t="str">
        <f>VLOOKUP(E21, טבלה2[], 6, FALSE)</f>
        <v>מדעי-המחשב</v>
      </c>
      <c r="J21" s="3" t="s">
        <v>75</v>
      </c>
    </row>
    <row r="22" spans="2:16" x14ac:dyDescent="0.35">
      <c r="B22" s="6">
        <v>2025</v>
      </c>
      <c r="C22" s="2" t="s">
        <v>85</v>
      </c>
      <c r="D22" s="3">
        <f>VLOOKUP(E22, טבלה2[], 2, FALSE)</f>
        <v>20585</v>
      </c>
      <c r="E22" s="4" t="s">
        <v>15</v>
      </c>
      <c r="F22" s="3">
        <f>VLOOKUP(E22, טבלה2[], 3, FALSE)</f>
        <v>5</v>
      </c>
      <c r="G22" s="3" t="str">
        <f>VLOOKUP(E22, טבלה2[], 4, FALSE)</f>
        <v>מתקדם</v>
      </c>
      <c r="H22" s="3" t="str">
        <f>VLOOKUP(E22, טבלה2[], 5, FALSE)</f>
        <v>חובה</v>
      </c>
      <c r="I22" s="3" t="str">
        <f>VLOOKUP(E22, טבלה2[], 6, FALSE)</f>
        <v>מדעי-המחשב</v>
      </c>
      <c r="J22" s="3" t="s">
        <v>75</v>
      </c>
    </row>
    <row r="23" spans="2:16" x14ac:dyDescent="0.35">
      <c r="B23" s="6">
        <v>2025</v>
      </c>
      <c r="C23" s="2" t="s">
        <v>85</v>
      </c>
      <c r="D23" s="3">
        <f>VLOOKUP(E23, טבלה2[], 2, FALSE)</f>
        <v>20551</v>
      </c>
      <c r="E23" s="4" t="s">
        <v>23</v>
      </c>
      <c r="F23" s="3">
        <f>VLOOKUP(E23, טבלה2[], 3, FALSE)</f>
        <v>4</v>
      </c>
      <c r="G23" s="3" t="str">
        <f>VLOOKUP(E23, טבלה2[], 4, FALSE)</f>
        <v>מתקדם</v>
      </c>
      <c r="H23" s="3" t="str">
        <f>VLOOKUP(E23, טבלה2[], 5, FALSE)</f>
        <v>בחירה</v>
      </c>
      <c r="I23" s="3" t="str">
        <f>VLOOKUP(E23, טבלה2[], 6, FALSE)</f>
        <v>מדעי-המחשב</v>
      </c>
      <c r="J23" s="3" t="s">
        <v>75</v>
      </c>
    </row>
    <row r="24" spans="2:16" x14ac:dyDescent="0.35">
      <c r="B24" s="8">
        <v>2026</v>
      </c>
      <c r="C24" s="2" t="s">
        <v>84</v>
      </c>
      <c r="D24" s="3">
        <f>VLOOKUP(E24, טבלה2[], 2, FALSE)</f>
        <v>20944</v>
      </c>
      <c r="E24" s="4" t="s">
        <v>35</v>
      </c>
      <c r="F24" s="3">
        <f>VLOOKUP(E24, טבלה2[], 3, FALSE)</f>
        <v>4</v>
      </c>
      <c r="G24" s="3" t="str">
        <f>VLOOKUP(E24, טבלה2[], 4, FALSE)</f>
        <v>מתקדם</v>
      </c>
      <c r="H24" s="3" t="str">
        <f>VLOOKUP(E24, טבלה2[], 5, FALSE)</f>
        <v>בחירה</v>
      </c>
      <c r="I24" s="3" t="str">
        <f>VLOOKUP(E24, טבלה2[], 6, FALSE)</f>
        <v>מדמ"ח והנדסת תוכנה</v>
      </c>
      <c r="J24" s="3" t="s">
        <v>75</v>
      </c>
    </row>
    <row r="25" spans="2:16" x14ac:dyDescent="0.35">
      <c r="B25" s="5">
        <v>2026</v>
      </c>
      <c r="C25" s="2" t="s">
        <v>84</v>
      </c>
      <c r="D25" s="3">
        <f>VLOOKUP(E25, טבלה2[], 2, FALSE)</f>
        <v>20562</v>
      </c>
      <c r="E25" s="4" t="s">
        <v>27</v>
      </c>
      <c r="F25" s="3">
        <f>VLOOKUP(E25, טבלה2[], 3, FALSE)</f>
        <v>4</v>
      </c>
      <c r="G25" s="3" t="str">
        <f>VLOOKUP(E25, טבלה2[], 4, FALSE)</f>
        <v>מתקדם</v>
      </c>
      <c r="H25" s="3" t="str">
        <f>VLOOKUP(E25, טבלה2[], 5, FALSE)</f>
        <v>בחירה</v>
      </c>
      <c r="I25" s="3" t="str">
        <f>VLOOKUP(E25, טבלה2[], 6, FALSE)</f>
        <v>מדעי-המחשב</v>
      </c>
      <c r="J25" s="3" t="s">
        <v>75</v>
      </c>
    </row>
    <row r="26" spans="2:16" x14ac:dyDescent="0.35">
      <c r="B26" s="5">
        <v>2026</v>
      </c>
      <c r="C26" s="2" t="s">
        <v>84</v>
      </c>
      <c r="D26" s="3">
        <f>VLOOKUP(E26, טבלה2[], 2, FALSE)</f>
        <v>20581</v>
      </c>
      <c r="E26" s="4" t="s">
        <v>91</v>
      </c>
      <c r="F26" s="3">
        <f>VLOOKUP(E26, טבלה2[], 3, FALSE)</f>
        <v>4</v>
      </c>
      <c r="G26" s="3" t="str">
        <f>VLOOKUP(E26, טבלה2[], 4, FALSE)</f>
        <v>מתקדם</v>
      </c>
      <c r="H26" s="3" t="str">
        <f>VLOOKUP(E26, טבלה2[], 5, FALSE)</f>
        <v>בחירה</v>
      </c>
      <c r="I26" s="3" t="str">
        <f>VLOOKUP(E26, טבלה2[], 6, FALSE)</f>
        <v>מדעי-המחשב</v>
      </c>
      <c r="J26" s="3" t="s">
        <v>75</v>
      </c>
    </row>
    <row r="27" spans="2:16" x14ac:dyDescent="0.35">
      <c r="B27" s="5">
        <v>2026</v>
      </c>
      <c r="C27" s="2" t="s">
        <v>84</v>
      </c>
      <c r="D27" s="3">
        <f>VLOOKUP(E27, טבלה2[], 2, FALSE)</f>
        <v>20388</v>
      </c>
      <c r="E27" s="4" t="s">
        <v>46</v>
      </c>
      <c r="F27" s="3">
        <f>VLOOKUP(E27, טבלה2[], 3, FALSE)</f>
        <v>3</v>
      </c>
      <c r="G27" s="3" t="str">
        <f>VLOOKUP(E27, טבלה2[], 4, FALSE)</f>
        <v>מתקדם סמינריוני</v>
      </c>
      <c r="H27" s="3" t="str">
        <f>VLOOKUP(E27, טבלה2[], 5, FALSE)</f>
        <v>סמינר</v>
      </c>
      <c r="I27" s="3" t="str">
        <f>VLOOKUP(E27, טבלה2[], 6, FALSE)</f>
        <v>מדעי-המחשב</v>
      </c>
      <c r="J27" s="3" t="s">
        <v>75</v>
      </c>
    </row>
    <row r="28" spans="2:16" x14ac:dyDescent="0.35">
      <c r="B28" s="5">
        <v>2026</v>
      </c>
      <c r="C28" s="2" t="s">
        <v>85</v>
      </c>
      <c r="D28" s="3">
        <f>VLOOKUP(E28, טבלה2[], 2, FALSE)</f>
        <v>20582</v>
      </c>
      <c r="E28" s="4" t="s">
        <v>25</v>
      </c>
      <c r="F28" s="3">
        <f>VLOOKUP(E28, טבלה2[], 3, FALSE)</f>
        <v>4</v>
      </c>
      <c r="G28" s="3" t="str">
        <f>VLOOKUP(E28, טבלה2[], 4, FALSE)</f>
        <v>מתקדם</v>
      </c>
      <c r="H28" s="3" t="str">
        <f>VLOOKUP(E28, טבלה2[], 5, FALSE)</f>
        <v>בחירה</v>
      </c>
      <c r="I28" s="3" t="str">
        <f>VLOOKUP(E28, טבלה2[], 6, FALSE)</f>
        <v>מדעי-המחשב</v>
      </c>
      <c r="J28" s="3" t="s">
        <v>75</v>
      </c>
    </row>
    <row r="29" spans="2:16" x14ac:dyDescent="0.35">
      <c r="B29" s="5">
        <v>2026</v>
      </c>
      <c r="C29" s="2" t="s">
        <v>85</v>
      </c>
      <c r="D29" s="3">
        <f>VLOOKUP(E29, טבלה2[], 2, FALSE)</f>
        <v>20937</v>
      </c>
      <c r="E29" s="4" t="s">
        <v>26</v>
      </c>
      <c r="F29" s="3">
        <f>VLOOKUP(E29, טבלה2[], 3, FALSE)</f>
        <v>4</v>
      </c>
      <c r="G29" s="3" t="str">
        <f>VLOOKUP(E29, טבלה2[], 4, FALSE)</f>
        <v>מתקדם</v>
      </c>
      <c r="H29" s="3" t="str">
        <f>VLOOKUP(E29, טבלה2[], 5, FALSE)</f>
        <v>בחירה</v>
      </c>
      <c r="I29" s="3" t="str">
        <f>VLOOKUP(E29, טבלה2[], 6, FALSE)</f>
        <v>מדמ"ח והנדסת תוכנה</v>
      </c>
      <c r="J29" s="3" t="s">
        <v>75</v>
      </c>
    </row>
    <row r="30" spans="2:16" x14ac:dyDescent="0.35">
      <c r="B30" s="5">
        <v>2026</v>
      </c>
      <c r="C30" s="2" t="s">
        <v>85</v>
      </c>
      <c r="D30" s="3">
        <f>VLOOKUP(E30, טבלה2[], 2, FALSE)</f>
        <v>20936</v>
      </c>
      <c r="E30" s="4" t="s">
        <v>60</v>
      </c>
      <c r="F30" s="3">
        <f>VLOOKUP(E30, טבלה2[], 3, FALSE)</f>
        <v>3</v>
      </c>
      <c r="G30" s="3" t="str">
        <f>VLOOKUP(E30, טבלה2[], 4, FALSE)</f>
        <v>מתקדם סמינריוני</v>
      </c>
      <c r="H30" s="3" t="str">
        <f>VLOOKUP(E30, טבלה2[], 5, FALSE)</f>
        <v>סדנה</v>
      </c>
      <c r="I30" s="3" t="str">
        <f>VLOOKUP(E30, טבלה2[], 6, FALSE)</f>
        <v>מדעי-המחשב</v>
      </c>
      <c r="J30" s="3" t="s">
        <v>75</v>
      </c>
    </row>
    <row r="31" spans="2:16" x14ac:dyDescent="0.35">
      <c r="B31" s="5">
        <v>2026</v>
      </c>
      <c r="C31" s="2" t="s">
        <v>85</v>
      </c>
      <c r="D31" s="3">
        <f>VLOOKUP(E31, טבלה2[], 2, FALSE)</f>
        <v>20940</v>
      </c>
      <c r="E31" s="4" t="s">
        <v>36</v>
      </c>
      <c r="F31" s="3">
        <f>VLOOKUP(E31, טבלה2[], 3, FALSE)</f>
        <v>4</v>
      </c>
      <c r="G31" s="3" t="str">
        <f>VLOOKUP(E31, טבלה2[], 4, FALSE)</f>
        <v>מתקדם</v>
      </c>
      <c r="H31" s="3" t="str">
        <f>VLOOKUP(E31, טבלה2[], 5, FALSE)</f>
        <v>בחירה</v>
      </c>
      <c r="I31" s="3" t="str">
        <f>VLOOKUP(E31, טבלה2[], 6, FALSE)</f>
        <v>מדעי-המחשב</v>
      </c>
      <c r="J31" s="3" t="s">
        <v>75</v>
      </c>
    </row>
    <row r="32" spans="2:16" x14ac:dyDescent="0.35">
      <c r="B32" s="10" t="s">
        <v>98</v>
      </c>
      <c r="F32" s="12">
        <f>SUBTOTAL(9, טבלה5[נק"ז])</f>
        <v>119</v>
      </c>
    </row>
  </sheetData>
  <conditionalFormatting sqref="J6:J31">
    <cfRule type="containsText" dxfId="32" priority="7" operator="containsText" text="בלימוד">
      <formula>NOT(ISERROR(SEARCH("בלימוד",J6)))</formula>
    </cfRule>
    <cfRule type="containsText" dxfId="31" priority="8" operator="containsText" text="הצלחה">
      <formula>NOT(ISERROR(SEARCH("הצלחה",J6)))</formula>
    </cfRule>
    <cfRule type="containsText" dxfId="30" priority="9" operator="containsText" text="עתידי">
      <formula>NOT(ISERROR(SEARCH("עתידי",J6)))</formula>
    </cfRule>
  </conditionalFormatting>
  <conditionalFormatting sqref="I5:I31">
    <cfRule type="containsText" dxfId="29" priority="4" operator="containsText" text="מדמ&quot;ח והנדסת תוכנה">
      <formula>NOT(ISERROR(SEARCH("מדמ""ח והנדסת תוכנה",I5)))</formula>
    </cfRule>
    <cfRule type="containsText" dxfId="28" priority="5" operator="containsText" text="מדעי-המחשב">
      <formula>NOT(ISERROR(SEARCH("מדעי-המחשב",I5)))</formula>
    </cfRule>
    <cfRule type="containsText" dxfId="27" priority="6" operator="containsText" text="מתמטיקה">
      <formula>NOT(ISERROR(SEARCH("מתמטיקה",I5)))</formula>
    </cfRule>
  </conditionalFormatting>
  <conditionalFormatting sqref="C6:C31">
    <cfRule type="containsText" dxfId="26" priority="1" operator="containsText" text="C">
      <formula>NOT(ISERROR(SEARCH("C",C6)))</formula>
    </cfRule>
    <cfRule type="containsText" dxfId="25" priority="2" operator="containsText" text="B">
      <formula>NOT(ISERROR(SEARCH("B",C6)))</formula>
    </cfRule>
    <cfRule type="containsText" dxfId="24" priority="3" operator="containsText" text="A">
      <formula>NOT(ISERROR(SEARCH("A",C6)))</formula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56D2032-F8B3-4872-AB0C-08D60A2F65B3}">
          <x14:formula1>
            <xm:f>'רשימת קורסים'!$A$3:$A$62</xm:f>
          </x14:formula1>
          <xm:sqref>E6:E31</xm:sqref>
        </x14:dataValidation>
        <x14:dataValidation type="list" allowBlank="1" showInputMessage="1" showErrorMessage="1" xr:uid="{09D8F462-B768-41A6-B4B2-8EB73894E0D7}">
          <x14:formula1>
            <xm:f>'רשימת קורסים'!$K$3:$K$5</xm:f>
          </x14:formula1>
          <xm:sqref>J6:J31</xm:sqref>
        </x14:dataValidation>
        <x14:dataValidation type="list" allowBlank="1" showInputMessage="1" showErrorMessage="1" xr:uid="{A3256398-A770-46D9-9478-24EE0C82260A}">
          <x14:formula1>
            <xm:f>'רשימת קורסים'!$K$8:$K$11</xm:f>
          </x14:formula1>
          <xm:sqref>B6:B31</xm:sqref>
        </x14:dataValidation>
        <x14:dataValidation type="list" allowBlank="1" showInputMessage="1" showErrorMessage="1" xr:uid="{0437BA19-EEA1-4149-B16E-E46B1F75EE5C}">
          <x14:formula1>
            <xm:f>'רשימת קורסים'!$K$14:$K$16</xm:f>
          </x14:formula1>
          <xm:sqref>C6:C31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23C7-5E1D-469A-8B9D-E0DEAA8D62D5}">
  <dimension ref="C6:K33"/>
  <sheetViews>
    <sheetView rightToLeft="1" tabSelected="1" zoomScaleNormal="100" workbookViewId="0">
      <selection activeCell="F8" sqref="F8"/>
    </sheetView>
  </sheetViews>
  <sheetFormatPr defaultRowHeight="14" x14ac:dyDescent="0.3"/>
  <cols>
    <col min="4" max="4" width="5.4140625" customWidth="1"/>
    <col min="6" max="6" width="45.33203125" customWidth="1"/>
    <col min="8" max="8" width="13.4140625" customWidth="1"/>
    <col min="10" max="10" width="19.1640625" customWidth="1"/>
  </cols>
  <sheetData>
    <row r="6" spans="3:11" ht="14.5" x14ac:dyDescent="0.35">
      <c r="C6" s="10" t="s">
        <v>88</v>
      </c>
      <c r="D6" s="10" t="s">
        <v>87</v>
      </c>
      <c r="E6" s="10" t="s">
        <v>77</v>
      </c>
      <c r="F6" s="10" t="s">
        <v>78</v>
      </c>
      <c r="G6" s="10" t="s">
        <v>79</v>
      </c>
      <c r="H6" s="10" t="s">
        <v>72</v>
      </c>
      <c r="I6" s="10" t="s">
        <v>80</v>
      </c>
      <c r="J6" s="10" t="s">
        <v>81</v>
      </c>
      <c r="K6" s="10" t="s">
        <v>76</v>
      </c>
    </row>
    <row r="7" spans="3:11" ht="14.5" x14ac:dyDescent="0.35">
      <c r="C7" s="7"/>
      <c r="D7" s="2"/>
      <c r="E7" s="3" t="e">
        <f>VLOOKUP(F7, טבלה2[], 2, FALSE)</f>
        <v>#N/A</v>
      </c>
      <c r="F7" s="4"/>
      <c r="G7" s="3" t="e">
        <f>VLOOKUP(F7, טבלה2[], 3, FALSE)</f>
        <v>#N/A</v>
      </c>
      <c r="H7" s="3" t="e">
        <f>VLOOKUP(F7, טבלה2[], 4, FALSE)</f>
        <v>#N/A</v>
      </c>
      <c r="I7" s="3" t="e">
        <f>VLOOKUP(F7, טבלה2[], 5, FALSE)</f>
        <v>#N/A</v>
      </c>
      <c r="J7" s="3" t="e">
        <f>VLOOKUP(F7, טבלה2[], 6, FALSE)</f>
        <v>#N/A</v>
      </c>
      <c r="K7" s="3" t="s">
        <v>75</v>
      </c>
    </row>
    <row r="8" spans="3:11" ht="14.5" x14ac:dyDescent="0.35">
      <c r="C8" s="1"/>
      <c r="D8" s="2"/>
      <c r="E8" s="3" t="e">
        <f>VLOOKUP(F8, טבלה2[], 2, FALSE)</f>
        <v>#N/A</v>
      </c>
      <c r="F8" s="4"/>
      <c r="G8" s="3" t="e">
        <f>VLOOKUP(F8, טבלה2[], 3, FALSE)</f>
        <v>#N/A</v>
      </c>
      <c r="H8" s="3" t="e">
        <f>VLOOKUP(F8, טבלה2[], 4, FALSE)</f>
        <v>#N/A</v>
      </c>
      <c r="I8" s="3" t="e">
        <f>VLOOKUP(F8, טבלה2[], 5, FALSE)</f>
        <v>#N/A</v>
      </c>
      <c r="J8" s="3" t="e">
        <f>VLOOKUP(F8, טבלה2[], 6, FALSE)</f>
        <v>#N/A</v>
      </c>
      <c r="K8" s="3" t="s">
        <v>75</v>
      </c>
    </row>
    <row r="9" spans="3:11" ht="14.5" x14ac:dyDescent="0.35">
      <c r="C9" s="1"/>
      <c r="D9" s="2"/>
      <c r="E9" s="3" t="e">
        <f>VLOOKUP(F9, טבלה2[], 2, FALSE)</f>
        <v>#N/A</v>
      </c>
      <c r="F9" s="4"/>
      <c r="G9" s="3" t="e">
        <f>VLOOKUP(F9, טבלה2[], 3, FALSE)</f>
        <v>#N/A</v>
      </c>
      <c r="H9" s="3" t="e">
        <f>VLOOKUP(F9, טבלה2[], 4, FALSE)</f>
        <v>#N/A</v>
      </c>
      <c r="I9" s="3" t="e">
        <f>VLOOKUP(F9, טבלה2[], 5, FALSE)</f>
        <v>#N/A</v>
      </c>
      <c r="J9" s="3" t="e">
        <f>VLOOKUP(F9, טבלה2[], 6, FALSE)</f>
        <v>#N/A</v>
      </c>
      <c r="K9" s="3" t="s">
        <v>75</v>
      </c>
    </row>
    <row r="10" spans="3:11" ht="14.5" x14ac:dyDescent="0.35">
      <c r="C10" s="1"/>
      <c r="D10" s="2"/>
      <c r="E10" s="3" t="e">
        <f>VLOOKUP(F10, טבלה2[], 2, FALSE)</f>
        <v>#N/A</v>
      </c>
      <c r="F10" s="4"/>
      <c r="G10" s="3" t="e">
        <f>VLOOKUP(F10, טבלה2[], 3, FALSE)</f>
        <v>#N/A</v>
      </c>
      <c r="H10" s="3" t="e">
        <f>VLOOKUP(F10, טבלה2[], 4, FALSE)</f>
        <v>#N/A</v>
      </c>
      <c r="I10" s="3" t="e">
        <f>VLOOKUP(F10, טבלה2[], 5, FALSE)</f>
        <v>#N/A</v>
      </c>
      <c r="J10" s="3" t="e">
        <f>VLOOKUP(F10, טבלה2[], 6, FALSE)</f>
        <v>#N/A</v>
      </c>
      <c r="K10" s="3" t="s">
        <v>75</v>
      </c>
    </row>
    <row r="11" spans="3:11" ht="14.5" x14ac:dyDescent="0.35">
      <c r="C11" s="1"/>
      <c r="D11" s="2"/>
      <c r="E11" s="3" t="e">
        <f>VLOOKUP(F11, טבלה2[], 2, FALSE)</f>
        <v>#N/A</v>
      </c>
      <c r="F11" s="4"/>
      <c r="G11" s="3" t="e">
        <f>VLOOKUP(F11, טבלה2[], 3, FALSE)</f>
        <v>#N/A</v>
      </c>
      <c r="H11" s="3" t="e">
        <f>VLOOKUP(F11, טבלה2[], 4, FALSE)</f>
        <v>#N/A</v>
      </c>
      <c r="I11" s="3" t="e">
        <f>VLOOKUP(F11, טבלה2[], 5, FALSE)</f>
        <v>#N/A</v>
      </c>
      <c r="J11" s="3" t="e">
        <f>VLOOKUP(F11, טבלה2[], 6, FALSE)</f>
        <v>#N/A</v>
      </c>
      <c r="K11" s="3" t="s">
        <v>75</v>
      </c>
    </row>
    <row r="12" spans="3:11" ht="14.5" x14ac:dyDescent="0.35">
      <c r="C12" s="8"/>
      <c r="D12" s="2"/>
      <c r="E12" s="3" t="e">
        <f>VLOOKUP(F12, טבלה2[], 2, FALSE)</f>
        <v>#N/A</v>
      </c>
      <c r="F12" s="4"/>
      <c r="G12" s="3" t="e">
        <f>VLOOKUP(F12, טבלה2[], 3, FALSE)</f>
        <v>#N/A</v>
      </c>
      <c r="H12" s="3" t="e">
        <f>VLOOKUP(F12, טבלה2[], 4, FALSE)</f>
        <v>#N/A</v>
      </c>
      <c r="I12" s="3" t="e">
        <f>VLOOKUP(F12, טבלה2[], 5, FALSE)</f>
        <v>#N/A</v>
      </c>
      <c r="J12" s="3" t="e">
        <f>VLOOKUP(F12, טבלה2[], 6, FALSE)</f>
        <v>#N/A</v>
      </c>
      <c r="K12" s="3" t="s">
        <v>75</v>
      </c>
    </row>
    <row r="13" spans="3:11" ht="14.5" x14ac:dyDescent="0.35">
      <c r="C13" s="5"/>
      <c r="D13" s="2"/>
      <c r="E13" s="3" t="e">
        <f>VLOOKUP(F13, טבלה2[], 2, FALSE)</f>
        <v>#N/A</v>
      </c>
      <c r="F13" s="4"/>
      <c r="G13" s="3" t="e">
        <f>VLOOKUP(F13, טבלה2[], 3, FALSE)</f>
        <v>#N/A</v>
      </c>
      <c r="H13" s="3" t="e">
        <f>VLOOKUP(F13, טבלה2[], 4, FALSE)</f>
        <v>#N/A</v>
      </c>
      <c r="I13" s="3" t="e">
        <f>VLOOKUP(F13, טבלה2[], 5, FALSE)</f>
        <v>#N/A</v>
      </c>
      <c r="J13" s="3" t="e">
        <f>VLOOKUP(F13, טבלה2[], 6, FALSE)</f>
        <v>#N/A</v>
      </c>
      <c r="K13" s="3" t="s">
        <v>75</v>
      </c>
    </row>
    <row r="14" spans="3:11" ht="14.5" x14ac:dyDescent="0.35">
      <c r="C14" s="5"/>
      <c r="D14" s="2"/>
      <c r="E14" s="3" t="e">
        <f>VLOOKUP(F14, טבלה2[], 2, FALSE)</f>
        <v>#N/A</v>
      </c>
      <c r="F14" s="4"/>
      <c r="G14" s="3" t="e">
        <f>VLOOKUP(F14, טבלה2[], 3, FALSE)</f>
        <v>#N/A</v>
      </c>
      <c r="H14" s="3" t="e">
        <f>VLOOKUP(F14, טבלה2[], 4, FALSE)</f>
        <v>#N/A</v>
      </c>
      <c r="I14" s="3" t="e">
        <f>VLOOKUP(F14, טבלה2[], 5, FALSE)</f>
        <v>#N/A</v>
      </c>
      <c r="J14" s="3" t="e">
        <f>VLOOKUP(F14, טבלה2[], 6, FALSE)</f>
        <v>#N/A</v>
      </c>
      <c r="K14" s="3" t="s">
        <v>75</v>
      </c>
    </row>
    <row r="15" spans="3:11" ht="14.5" x14ac:dyDescent="0.35">
      <c r="C15" s="5"/>
      <c r="D15" s="2"/>
      <c r="E15" s="3" t="e">
        <f>VLOOKUP(F15, טבלה2[], 2, FALSE)</f>
        <v>#N/A</v>
      </c>
      <c r="F15" s="4"/>
      <c r="G15" s="3" t="e">
        <f>VLOOKUP(F15, טבלה2[], 3, FALSE)</f>
        <v>#N/A</v>
      </c>
      <c r="H15" s="3" t="e">
        <f>VLOOKUP(F15, טבלה2[], 4, FALSE)</f>
        <v>#N/A</v>
      </c>
      <c r="I15" s="3" t="e">
        <f>VLOOKUP(F15, טבלה2[], 5, FALSE)</f>
        <v>#N/A</v>
      </c>
      <c r="J15" s="3" t="e">
        <f>VLOOKUP(F15, טבלה2[], 6, FALSE)</f>
        <v>#N/A</v>
      </c>
      <c r="K15" s="3" t="s">
        <v>75</v>
      </c>
    </row>
    <row r="16" spans="3:11" ht="14.5" x14ac:dyDescent="0.35">
      <c r="C16" s="5"/>
      <c r="D16" s="2"/>
      <c r="E16" s="3" t="e">
        <f>VLOOKUP(F16, טבלה2[], 2, FALSE)</f>
        <v>#N/A</v>
      </c>
      <c r="F16" s="4"/>
      <c r="G16" s="3" t="e">
        <f>VLOOKUP(F16, טבלה2[], 3, FALSE)</f>
        <v>#N/A</v>
      </c>
      <c r="H16" s="3" t="e">
        <f>VLOOKUP(F16, טבלה2[], 4, FALSE)</f>
        <v>#N/A</v>
      </c>
      <c r="I16" s="3" t="e">
        <f>VLOOKUP(F16, טבלה2[], 5, FALSE)</f>
        <v>#N/A</v>
      </c>
      <c r="J16" s="3" t="e">
        <f>VLOOKUP(F16, טבלה2[], 6, FALSE)</f>
        <v>#N/A</v>
      </c>
      <c r="K16" s="3" t="s">
        <v>75</v>
      </c>
    </row>
    <row r="17" spans="3:11" ht="14.5" x14ac:dyDescent="0.35">
      <c r="C17" s="5"/>
      <c r="D17" s="2"/>
      <c r="E17" s="3" t="e">
        <f>VLOOKUP(F17, טבלה2[], 2, FALSE)</f>
        <v>#N/A</v>
      </c>
      <c r="F17" s="4"/>
      <c r="G17" s="3" t="e">
        <f>VLOOKUP(F17, טבלה2[], 3, FALSE)</f>
        <v>#N/A</v>
      </c>
      <c r="H17" s="3" t="e">
        <f>VLOOKUP(F17, טבלה2[], 4, FALSE)</f>
        <v>#N/A</v>
      </c>
      <c r="I17" s="3" t="e">
        <f>VLOOKUP(F17, טבלה2[], 5, FALSE)</f>
        <v>#N/A</v>
      </c>
      <c r="J17" s="3" t="e">
        <f>VLOOKUP(F17, טבלה2[], 6, FALSE)</f>
        <v>#N/A</v>
      </c>
      <c r="K17" s="3" t="s">
        <v>75</v>
      </c>
    </row>
    <row r="18" spans="3:11" ht="14.5" x14ac:dyDescent="0.35">
      <c r="C18" s="5"/>
      <c r="D18" s="2"/>
      <c r="E18" s="3" t="e">
        <f>VLOOKUP(F18, טבלה2[], 2, FALSE)</f>
        <v>#N/A</v>
      </c>
      <c r="F18" s="4"/>
      <c r="G18" s="3" t="e">
        <f>VLOOKUP(F18, טבלה2[], 3, FALSE)</f>
        <v>#N/A</v>
      </c>
      <c r="H18" s="3" t="e">
        <f>VLOOKUP(F18, טבלה2[], 4, FALSE)</f>
        <v>#N/A</v>
      </c>
      <c r="I18" s="3" t="e">
        <f>VLOOKUP(F18, טבלה2[], 5, FALSE)</f>
        <v>#N/A</v>
      </c>
      <c r="J18" s="3" t="e">
        <f>VLOOKUP(F18, טבלה2[], 6, FALSE)</f>
        <v>#N/A</v>
      </c>
      <c r="K18" s="3" t="s">
        <v>75</v>
      </c>
    </row>
    <row r="19" spans="3:11" ht="14.5" x14ac:dyDescent="0.35">
      <c r="C19" s="9"/>
      <c r="D19" s="2"/>
      <c r="E19" s="3" t="e">
        <f>VLOOKUP(F19, טבלה2[], 2, FALSE)</f>
        <v>#N/A</v>
      </c>
      <c r="F19" s="4"/>
      <c r="G19" s="3" t="e">
        <f>VLOOKUP(F19, טבלה2[], 3, FALSE)</f>
        <v>#N/A</v>
      </c>
      <c r="H19" s="3" t="e">
        <f>VLOOKUP(F19, טבלה2[], 4, FALSE)</f>
        <v>#N/A</v>
      </c>
      <c r="I19" s="3" t="e">
        <f>VLOOKUP(F19, טבלה2[], 5, FALSE)</f>
        <v>#N/A</v>
      </c>
      <c r="J19" s="3" t="e">
        <f>VLOOKUP(F19, טבלה2[], 6, FALSE)</f>
        <v>#N/A</v>
      </c>
      <c r="K19" s="3" t="s">
        <v>75</v>
      </c>
    </row>
    <row r="20" spans="3:11" ht="14.5" x14ac:dyDescent="0.35">
      <c r="C20" s="6"/>
      <c r="D20" s="2"/>
      <c r="E20" s="3" t="e">
        <f>VLOOKUP(F20, טבלה2[], 2, FALSE)</f>
        <v>#N/A</v>
      </c>
      <c r="F20" s="4"/>
      <c r="G20" s="3" t="e">
        <f>VLOOKUP(F20, טבלה2[], 3, FALSE)</f>
        <v>#N/A</v>
      </c>
      <c r="H20" s="3" t="e">
        <f>VLOOKUP(F20, טבלה2[], 4, FALSE)</f>
        <v>#N/A</v>
      </c>
      <c r="I20" s="3" t="e">
        <f>VLOOKUP(F20, טבלה2[], 5, FALSE)</f>
        <v>#N/A</v>
      </c>
      <c r="J20" s="3" t="e">
        <f>VLOOKUP(F20, טבלה2[], 6, FALSE)</f>
        <v>#N/A</v>
      </c>
      <c r="K20" s="3" t="s">
        <v>75</v>
      </c>
    </row>
    <row r="21" spans="3:11" ht="14.5" x14ac:dyDescent="0.35">
      <c r="C21" s="6"/>
      <c r="D21" s="2"/>
      <c r="E21" s="3" t="e">
        <f>VLOOKUP(F21, טבלה2[], 2, FALSE)</f>
        <v>#N/A</v>
      </c>
      <c r="F21" s="4"/>
      <c r="G21" s="3" t="e">
        <f>VLOOKUP(F21, טבלה2[], 3, FALSE)</f>
        <v>#N/A</v>
      </c>
      <c r="H21" s="3" t="e">
        <f>VLOOKUP(F21, טבלה2[], 4, FALSE)</f>
        <v>#N/A</v>
      </c>
      <c r="I21" s="3" t="e">
        <f>VLOOKUP(F21, טבלה2[], 5, FALSE)</f>
        <v>#N/A</v>
      </c>
      <c r="J21" s="3" t="e">
        <f>VLOOKUP(F21, טבלה2[], 6, FALSE)</f>
        <v>#N/A</v>
      </c>
      <c r="K21" s="3" t="s">
        <v>75</v>
      </c>
    </row>
    <row r="22" spans="3:11" ht="14.5" x14ac:dyDescent="0.35">
      <c r="C22" s="6"/>
      <c r="D22" s="2"/>
      <c r="E22" s="3" t="e">
        <f>VLOOKUP(F22, טבלה2[], 2, FALSE)</f>
        <v>#N/A</v>
      </c>
      <c r="F22" s="4"/>
      <c r="G22" s="3" t="e">
        <f>VLOOKUP(F22, טבלה2[], 3, FALSE)</f>
        <v>#N/A</v>
      </c>
      <c r="H22" s="3" t="e">
        <f>VLOOKUP(F22, טבלה2[], 4, FALSE)</f>
        <v>#N/A</v>
      </c>
      <c r="I22" s="3" t="e">
        <f>VLOOKUP(F22, טבלה2[], 5, FALSE)</f>
        <v>#N/A</v>
      </c>
      <c r="J22" s="3" t="e">
        <f>VLOOKUP(F22, טבלה2[], 6, FALSE)</f>
        <v>#N/A</v>
      </c>
      <c r="K22" s="3" t="s">
        <v>75</v>
      </c>
    </row>
    <row r="23" spans="3:11" ht="14.5" x14ac:dyDescent="0.35">
      <c r="C23" s="6"/>
      <c r="D23" s="2"/>
      <c r="E23" s="3" t="e">
        <f>VLOOKUP(F23, טבלה2[], 2, FALSE)</f>
        <v>#N/A</v>
      </c>
      <c r="F23" s="4"/>
      <c r="G23" s="3" t="e">
        <f>VLOOKUP(F23, טבלה2[], 3, FALSE)</f>
        <v>#N/A</v>
      </c>
      <c r="H23" s="3" t="e">
        <f>VLOOKUP(F23, טבלה2[], 4, FALSE)</f>
        <v>#N/A</v>
      </c>
      <c r="I23" s="3" t="e">
        <f>VLOOKUP(F23, טבלה2[], 5, FALSE)</f>
        <v>#N/A</v>
      </c>
      <c r="J23" s="3" t="e">
        <f>VLOOKUP(F23, טבלה2[], 6, FALSE)</f>
        <v>#N/A</v>
      </c>
      <c r="K23" s="3" t="s">
        <v>75</v>
      </c>
    </row>
    <row r="24" spans="3:11" ht="14.5" x14ac:dyDescent="0.35">
      <c r="C24" s="6"/>
      <c r="D24" s="2"/>
      <c r="E24" s="3" t="e">
        <f>VLOOKUP(F24, טבלה2[], 2, FALSE)</f>
        <v>#N/A</v>
      </c>
      <c r="F24" s="4"/>
      <c r="G24" s="3" t="e">
        <f>VLOOKUP(F24, טבלה2[], 3, FALSE)</f>
        <v>#N/A</v>
      </c>
      <c r="H24" s="3" t="e">
        <f>VLOOKUP(F24, טבלה2[], 4, FALSE)</f>
        <v>#N/A</v>
      </c>
      <c r="I24" s="3" t="e">
        <f>VLOOKUP(F24, טבלה2[], 5, FALSE)</f>
        <v>#N/A</v>
      </c>
      <c r="J24" s="3" t="e">
        <f>VLOOKUP(F24, טבלה2[], 6, FALSE)</f>
        <v>#N/A</v>
      </c>
      <c r="K24" s="3" t="s">
        <v>75</v>
      </c>
    </row>
    <row r="25" spans="3:11" ht="14.5" x14ac:dyDescent="0.35">
      <c r="C25" s="8"/>
      <c r="D25" s="2"/>
      <c r="E25" s="3" t="e">
        <f>VLOOKUP(F25, טבלה2[], 2, FALSE)</f>
        <v>#N/A</v>
      </c>
      <c r="F25" s="4"/>
      <c r="G25" s="3" t="e">
        <f>VLOOKUP(F25, טבלה2[], 3, FALSE)</f>
        <v>#N/A</v>
      </c>
      <c r="H25" s="3" t="e">
        <f>VLOOKUP(F25, טבלה2[], 4, FALSE)</f>
        <v>#N/A</v>
      </c>
      <c r="I25" s="3" t="e">
        <f>VLOOKUP(F25, טבלה2[], 5, FALSE)</f>
        <v>#N/A</v>
      </c>
      <c r="J25" s="3" t="e">
        <f>VLOOKUP(F25, טבלה2[], 6, FALSE)</f>
        <v>#N/A</v>
      </c>
      <c r="K25" s="3" t="s">
        <v>75</v>
      </c>
    </row>
    <row r="26" spans="3:11" ht="14.5" x14ac:dyDescent="0.35">
      <c r="C26" s="5"/>
      <c r="D26" s="2"/>
      <c r="E26" s="3" t="e">
        <f>VLOOKUP(F26, טבלה2[], 2, FALSE)</f>
        <v>#N/A</v>
      </c>
      <c r="F26" s="4"/>
      <c r="G26" s="3" t="e">
        <f>VLOOKUP(F26, טבלה2[], 3, FALSE)</f>
        <v>#N/A</v>
      </c>
      <c r="H26" s="3" t="e">
        <f>VLOOKUP(F26, טבלה2[], 4, FALSE)</f>
        <v>#N/A</v>
      </c>
      <c r="I26" s="3" t="e">
        <f>VLOOKUP(F26, טבלה2[], 5, FALSE)</f>
        <v>#N/A</v>
      </c>
      <c r="J26" s="3" t="e">
        <f>VLOOKUP(F26, טבלה2[], 6, FALSE)</f>
        <v>#N/A</v>
      </c>
      <c r="K26" s="3" t="s">
        <v>75</v>
      </c>
    </row>
    <row r="27" spans="3:11" ht="14.5" x14ac:dyDescent="0.35">
      <c r="C27" s="5"/>
      <c r="D27" s="2"/>
      <c r="E27" s="3" t="e">
        <f>VLOOKUP(F27, טבלה2[], 2, FALSE)</f>
        <v>#N/A</v>
      </c>
      <c r="F27" s="4"/>
      <c r="G27" s="3" t="e">
        <f>VLOOKUP(F27, טבלה2[], 3, FALSE)</f>
        <v>#N/A</v>
      </c>
      <c r="H27" s="3" t="e">
        <f>VLOOKUP(F27, טבלה2[], 4, FALSE)</f>
        <v>#N/A</v>
      </c>
      <c r="I27" s="3" t="e">
        <f>VLOOKUP(F27, טבלה2[], 5, FALSE)</f>
        <v>#N/A</v>
      </c>
      <c r="J27" s="3" t="e">
        <f>VLOOKUP(F27, טבלה2[], 6, FALSE)</f>
        <v>#N/A</v>
      </c>
      <c r="K27" s="3" t="s">
        <v>75</v>
      </c>
    </row>
    <row r="28" spans="3:11" ht="14.5" x14ac:dyDescent="0.35">
      <c r="C28" s="5"/>
      <c r="D28" s="2"/>
      <c r="E28" s="3" t="e">
        <f>VLOOKUP(F28, טבלה2[], 2, FALSE)</f>
        <v>#N/A</v>
      </c>
      <c r="F28" s="4"/>
      <c r="G28" s="3" t="e">
        <f>VLOOKUP(F28, טבלה2[], 3, FALSE)</f>
        <v>#N/A</v>
      </c>
      <c r="H28" s="3" t="e">
        <f>VLOOKUP(F28, טבלה2[], 4, FALSE)</f>
        <v>#N/A</v>
      </c>
      <c r="I28" s="3" t="e">
        <f>VLOOKUP(F28, טבלה2[], 5, FALSE)</f>
        <v>#N/A</v>
      </c>
      <c r="J28" s="3" t="e">
        <f>VLOOKUP(F28, טבלה2[], 6, FALSE)</f>
        <v>#N/A</v>
      </c>
      <c r="K28" s="3" t="s">
        <v>75</v>
      </c>
    </row>
    <row r="29" spans="3:11" ht="14.5" x14ac:dyDescent="0.35">
      <c r="C29" s="5"/>
      <c r="D29" s="2"/>
      <c r="E29" s="3" t="e">
        <f>VLOOKUP(F29, טבלה2[], 2, FALSE)</f>
        <v>#N/A</v>
      </c>
      <c r="F29" s="4"/>
      <c r="G29" s="3" t="e">
        <f>VLOOKUP(F29, טבלה2[], 3, FALSE)</f>
        <v>#N/A</v>
      </c>
      <c r="H29" s="3" t="e">
        <f>VLOOKUP(F29, טבלה2[], 4, FALSE)</f>
        <v>#N/A</v>
      </c>
      <c r="I29" s="3" t="e">
        <f>VLOOKUP(F29, טבלה2[], 5, FALSE)</f>
        <v>#N/A</v>
      </c>
      <c r="J29" s="3" t="e">
        <f>VLOOKUP(F29, טבלה2[], 6, FALSE)</f>
        <v>#N/A</v>
      </c>
      <c r="K29" s="3" t="s">
        <v>75</v>
      </c>
    </row>
    <row r="30" spans="3:11" ht="14.5" x14ac:dyDescent="0.35">
      <c r="C30" s="5"/>
      <c r="D30" s="2"/>
      <c r="E30" s="3" t="e">
        <f>VLOOKUP(F30, טבלה2[], 2, FALSE)</f>
        <v>#N/A</v>
      </c>
      <c r="F30" s="4"/>
      <c r="G30" s="3" t="e">
        <f>VLOOKUP(F30, טבלה2[], 3, FALSE)</f>
        <v>#N/A</v>
      </c>
      <c r="H30" s="3" t="e">
        <f>VLOOKUP(F30, טבלה2[], 4, FALSE)</f>
        <v>#N/A</v>
      </c>
      <c r="I30" s="3" t="e">
        <f>VLOOKUP(F30, טבלה2[], 5, FALSE)</f>
        <v>#N/A</v>
      </c>
      <c r="J30" s="3" t="e">
        <f>VLOOKUP(F30, טבלה2[], 6, FALSE)</f>
        <v>#N/A</v>
      </c>
      <c r="K30" s="3" t="s">
        <v>75</v>
      </c>
    </row>
    <row r="31" spans="3:11" ht="14.5" x14ac:dyDescent="0.35">
      <c r="C31" s="5"/>
      <c r="D31" s="2"/>
      <c r="E31" s="3" t="e">
        <f>VLOOKUP(F31, טבלה2[], 2, FALSE)</f>
        <v>#N/A</v>
      </c>
      <c r="F31" s="4"/>
      <c r="G31" s="3" t="e">
        <f>VLOOKUP(F31, טבלה2[], 3, FALSE)</f>
        <v>#N/A</v>
      </c>
      <c r="H31" s="3" t="e">
        <f>VLOOKUP(F31, טבלה2[], 4, FALSE)</f>
        <v>#N/A</v>
      </c>
      <c r="I31" s="3" t="e">
        <f>VLOOKUP(F31, טבלה2[], 5, FALSE)</f>
        <v>#N/A</v>
      </c>
      <c r="J31" s="3" t="e">
        <f>VLOOKUP(F31, טבלה2[], 6, FALSE)</f>
        <v>#N/A</v>
      </c>
      <c r="K31" s="3" t="s">
        <v>75</v>
      </c>
    </row>
    <row r="32" spans="3:11" ht="14.5" x14ac:dyDescent="0.35">
      <c r="C32" s="5"/>
      <c r="D32" s="2"/>
      <c r="E32" s="3" t="e">
        <f>VLOOKUP(F32, טבלה2[], 2, FALSE)</f>
        <v>#N/A</v>
      </c>
      <c r="F32" s="4"/>
      <c r="G32" s="3" t="e">
        <f>VLOOKUP(F32, טבלה2[], 3, FALSE)</f>
        <v>#N/A</v>
      </c>
      <c r="H32" s="3" t="e">
        <f>VLOOKUP(F32, טבלה2[], 4, FALSE)</f>
        <v>#N/A</v>
      </c>
      <c r="I32" s="3" t="e">
        <f>VLOOKUP(F32, טבלה2[], 5, FALSE)</f>
        <v>#N/A</v>
      </c>
      <c r="J32" s="3" t="e">
        <f>VLOOKUP(F32, טבלה2[], 6, FALSE)</f>
        <v>#N/A</v>
      </c>
      <c r="K32" s="3" t="s">
        <v>75</v>
      </c>
    </row>
    <row r="33" spans="3:11" ht="14.5" x14ac:dyDescent="0.35">
      <c r="C33" s="10" t="s">
        <v>98</v>
      </c>
      <c r="D33" s="10"/>
      <c r="E33" s="10"/>
      <c r="F33" s="10"/>
      <c r="G33" s="12" t="e">
        <f>SUBTOTAL(9, טבלה8[נק"ז])</f>
        <v>#N/A</v>
      </c>
      <c r="H33" s="10"/>
      <c r="I33" s="10"/>
      <c r="J33" s="10"/>
      <c r="K33" s="10"/>
    </row>
  </sheetData>
  <conditionalFormatting sqref="K7:K32">
    <cfRule type="containsText" dxfId="17" priority="7" operator="containsText" text="בלימוד">
      <formula>NOT(ISERROR(SEARCH("בלימוד",K7)))</formula>
    </cfRule>
    <cfRule type="containsText" dxfId="16" priority="8" operator="containsText" text="הצלחה">
      <formula>NOT(ISERROR(SEARCH("הצלחה",K7)))</formula>
    </cfRule>
    <cfRule type="containsText" dxfId="15" priority="9" operator="containsText" text="עתידי">
      <formula>NOT(ISERROR(SEARCH("עתידי",K7)))</formula>
    </cfRule>
  </conditionalFormatting>
  <conditionalFormatting sqref="J6:J32">
    <cfRule type="containsText" dxfId="14" priority="4" operator="containsText" text="מדמ&quot;ח והנדסת תוכנה">
      <formula>NOT(ISERROR(SEARCH("מדמ""ח והנדסת תוכנה",J6)))</formula>
    </cfRule>
    <cfRule type="containsText" dxfId="13" priority="5" operator="containsText" text="מדעי-המחשב">
      <formula>NOT(ISERROR(SEARCH("מדעי-המחשב",J6)))</formula>
    </cfRule>
    <cfRule type="containsText" dxfId="12" priority="6" operator="containsText" text="מתמטיקה">
      <formula>NOT(ISERROR(SEARCH("מתמטיקה",J6)))</formula>
    </cfRule>
  </conditionalFormatting>
  <conditionalFormatting sqref="D7:D32">
    <cfRule type="containsText" dxfId="11" priority="1" operator="containsText" text="C">
      <formula>NOT(ISERROR(SEARCH("C",D7)))</formula>
    </cfRule>
    <cfRule type="containsText" dxfId="10" priority="2" operator="containsText" text="B">
      <formula>NOT(ISERROR(SEARCH("B",D7)))</formula>
    </cfRule>
    <cfRule type="containsText" dxfId="9" priority="3" operator="containsText" text="A">
      <formula>NOT(ISERROR(SEARCH("A",D7)))</formula>
    </cfRule>
  </conditionalFormatting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5612C84-0676-466F-B7AD-123D96BC6259}">
          <x14:formula1>
            <xm:f>'רשימת קורסים'!$K$14:$K$16</xm:f>
          </x14:formula1>
          <xm:sqref>D7:D32</xm:sqref>
        </x14:dataValidation>
        <x14:dataValidation type="list" allowBlank="1" showInputMessage="1" showErrorMessage="1" xr:uid="{1F1309AC-04CB-4C39-B108-DFE0644CEFF2}">
          <x14:formula1>
            <xm:f>'רשימת קורסים'!$K$8:$K$11</xm:f>
          </x14:formula1>
          <xm:sqref>C7:C32</xm:sqref>
        </x14:dataValidation>
        <x14:dataValidation type="list" allowBlank="1" showInputMessage="1" showErrorMessage="1" xr:uid="{AB17D805-586A-406B-86A3-BA8449636A53}">
          <x14:formula1>
            <xm:f>'רשימת קורסים'!$K$3:$K$5</xm:f>
          </x14:formula1>
          <xm:sqref>K7:K32</xm:sqref>
        </x14:dataValidation>
        <x14:dataValidation type="list" allowBlank="1" showInputMessage="1" showErrorMessage="1" xr:uid="{08EBE6ED-CF54-4656-BA23-27DDD2F4792D}">
          <x14:formula1>
            <xm:f>'רשימת קורסים'!$A$3:$A$62</xm:f>
          </x14:formula1>
          <xm:sqref>F7:F32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B54D6-CDA2-4908-A5A0-14D4D6591708}">
  <dimension ref="A2:K65"/>
  <sheetViews>
    <sheetView rightToLeft="1" topLeftCell="A3" zoomScale="85" zoomScaleNormal="85" workbookViewId="0">
      <selection activeCell="A6" sqref="A6"/>
    </sheetView>
  </sheetViews>
  <sheetFormatPr defaultRowHeight="14" x14ac:dyDescent="0.3"/>
  <cols>
    <col min="1" max="1" width="48.58203125" customWidth="1"/>
    <col min="2" max="2" width="12.1640625" customWidth="1"/>
    <col min="3" max="3" width="11.08203125" customWidth="1"/>
    <col min="4" max="4" width="14.25" customWidth="1"/>
    <col min="5" max="5" width="10.58203125" customWidth="1"/>
    <col min="6" max="6" width="21.08203125" customWidth="1"/>
    <col min="7" max="7" width="6.6640625" customWidth="1"/>
    <col min="8" max="8" width="15.83203125" customWidth="1"/>
    <col min="9" max="9" width="45.08203125" customWidth="1"/>
    <col min="10" max="10" width="38.5" customWidth="1"/>
  </cols>
  <sheetData>
    <row r="2" spans="1:11" x14ac:dyDescent="0.3">
      <c r="A2" t="s">
        <v>69</v>
      </c>
      <c r="B2" t="s">
        <v>70</v>
      </c>
      <c r="C2" t="s">
        <v>71</v>
      </c>
      <c r="D2" t="s">
        <v>72</v>
      </c>
      <c r="E2" t="s">
        <v>136</v>
      </c>
      <c r="F2" t="s">
        <v>135</v>
      </c>
      <c r="G2" t="s">
        <v>111</v>
      </c>
      <c r="H2" t="s">
        <v>103</v>
      </c>
      <c r="I2" t="s">
        <v>137</v>
      </c>
      <c r="J2" t="s">
        <v>138</v>
      </c>
      <c r="K2" t="s">
        <v>76</v>
      </c>
    </row>
    <row r="3" spans="1:11" x14ac:dyDescent="0.3">
      <c r="A3" t="s">
        <v>0</v>
      </c>
      <c r="B3">
        <v>20476</v>
      </c>
      <c r="C3">
        <v>4</v>
      </c>
      <c r="D3" t="s">
        <v>6</v>
      </c>
      <c r="E3" t="s">
        <v>18</v>
      </c>
      <c r="F3" t="s">
        <v>66</v>
      </c>
      <c r="G3" t="s">
        <v>113</v>
      </c>
      <c r="J3" t="s">
        <v>139</v>
      </c>
      <c r="K3" t="s">
        <v>73</v>
      </c>
    </row>
    <row r="4" spans="1:11" x14ac:dyDescent="0.3">
      <c r="A4" t="s">
        <v>1</v>
      </c>
      <c r="B4">
        <v>20109</v>
      </c>
      <c r="C4">
        <v>7</v>
      </c>
      <c r="D4" t="s">
        <v>6</v>
      </c>
      <c r="E4" t="s">
        <v>18</v>
      </c>
      <c r="F4" t="s">
        <v>66</v>
      </c>
      <c r="G4" t="s">
        <v>113</v>
      </c>
      <c r="J4" t="s">
        <v>139</v>
      </c>
      <c r="K4" t="s">
        <v>74</v>
      </c>
    </row>
    <row r="5" spans="1:11" x14ac:dyDescent="0.3">
      <c r="A5" t="s">
        <v>2</v>
      </c>
      <c r="B5">
        <v>20229</v>
      </c>
      <c r="C5">
        <v>5</v>
      </c>
      <c r="D5" t="s">
        <v>6</v>
      </c>
      <c r="E5" t="s">
        <v>18</v>
      </c>
      <c r="F5" t="s">
        <v>66</v>
      </c>
      <c r="G5" t="s">
        <v>113</v>
      </c>
      <c r="I5" t="s">
        <v>142</v>
      </c>
      <c r="K5" t="s">
        <v>75</v>
      </c>
    </row>
    <row r="6" spans="1:11" x14ac:dyDescent="0.3">
      <c r="A6" t="s">
        <v>3</v>
      </c>
      <c r="B6">
        <v>20474</v>
      </c>
      <c r="C6">
        <v>7</v>
      </c>
      <c r="D6" t="s">
        <v>6</v>
      </c>
      <c r="E6" t="s">
        <v>18</v>
      </c>
      <c r="F6" t="s">
        <v>66</v>
      </c>
      <c r="G6" t="s">
        <v>113</v>
      </c>
      <c r="J6" t="s">
        <v>139</v>
      </c>
    </row>
    <row r="7" spans="1:11" x14ac:dyDescent="0.3">
      <c r="A7" t="s">
        <v>4</v>
      </c>
      <c r="B7">
        <v>20475</v>
      </c>
      <c r="C7">
        <v>7</v>
      </c>
      <c r="D7" t="s">
        <v>6</v>
      </c>
      <c r="E7" t="s">
        <v>18</v>
      </c>
      <c r="F7" t="s">
        <v>66</v>
      </c>
      <c r="G7" t="s">
        <v>113</v>
      </c>
      <c r="I7" t="s">
        <v>143</v>
      </c>
      <c r="K7" t="s">
        <v>82</v>
      </c>
    </row>
    <row r="8" spans="1:11" x14ac:dyDescent="0.3">
      <c r="A8" t="s">
        <v>5</v>
      </c>
      <c r="B8">
        <v>20425</v>
      </c>
      <c r="C8">
        <v>5</v>
      </c>
      <c r="D8" t="s">
        <v>6</v>
      </c>
      <c r="E8" t="s">
        <v>18</v>
      </c>
      <c r="F8" t="s">
        <v>66</v>
      </c>
      <c r="G8" t="s">
        <v>113</v>
      </c>
      <c r="I8" t="s">
        <v>144</v>
      </c>
      <c r="K8">
        <v>2023</v>
      </c>
    </row>
    <row r="9" spans="1:11" x14ac:dyDescent="0.3">
      <c r="A9" t="s">
        <v>7</v>
      </c>
      <c r="B9">
        <v>20441</v>
      </c>
      <c r="C9">
        <v>6</v>
      </c>
      <c r="D9" t="s">
        <v>6</v>
      </c>
      <c r="E9" t="s">
        <v>18</v>
      </c>
      <c r="F9" t="s">
        <v>67</v>
      </c>
      <c r="G9" t="s">
        <v>114</v>
      </c>
      <c r="K9">
        <v>2024</v>
      </c>
    </row>
    <row r="10" spans="1:11" x14ac:dyDescent="0.3">
      <c r="A10" t="s">
        <v>9</v>
      </c>
      <c r="B10">
        <v>20407</v>
      </c>
      <c r="C10">
        <v>6</v>
      </c>
      <c r="D10" t="s">
        <v>6</v>
      </c>
      <c r="E10" t="s">
        <v>18</v>
      </c>
      <c r="F10" t="s">
        <v>67</v>
      </c>
      <c r="G10" t="s">
        <v>114</v>
      </c>
      <c r="I10" t="s">
        <v>145</v>
      </c>
      <c r="J10" t="s">
        <v>140</v>
      </c>
      <c r="K10">
        <v>2025</v>
      </c>
    </row>
    <row r="11" spans="1:11" x14ac:dyDescent="0.3">
      <c r="A11" t="s">
        <v>8</v>
      </c>
      <c r="B11">
        <v>20417</v>
      </c>
      <c r="C11">
        <v>5</v>
      </c>
      <c r="D11" t="s">
        <v>6</v>
      </c>
      <c r="E11" t="s">
        <v>18</v>
      </c>
      <c r="F11" t="s">
        <v>67</v>
      </c>
      <c r="G11" t="s">
        <v>114</v>
      </c>
      <c r="I11" t="s">
        <v>141</v>
      </c>
      <c r="K11">
        <v>2026</v>
      </c>
    </row>
    <row r="12" spans="1:11" x14ac:dyDescent="0.3">
      <c r="A12" t="s">
        <v>10</v>
      </c>
      <c r="B12">
        <v>20465</v>
      </c>
      <c r="C12">
        <v>4</v>
      </c>
      <c r="D12" t="s">
        <v>6</v>
      </c>
      <c r="E12" t="s">
        <v>18</v>
      </c>
      <c r="F12" t="s">
        <v>67</v>
      </c>
      <c r="G12" t="s">
        <v>114</v>
      </c>
      <c r="I12" t="s">
        <v>146</v>
      </c>
    </row>
    <row r="13" spans="1:11" x14ac:dyDescent="0.3">
      <c r="A13" t="s">
        <v>11</v>
      </c>
      <c r="B13">
        <v>20440</v>
      </c>
      <c r="C13">
        <v>4</v>
      </c>
      <c r="D13" t="s">
        <v>6</v>
      </c>
      <c r="E13" t="s">
        <v>18</v>
      </c>
      <c r="F13" t="s">
        <v>67</v>
      </c>
      <c r="G13" t="s">
        <v>114</v>
      </c>
      <c r="I13" t="s">
        <v>145</v>
      </c>
      <c r="J13" t="s">
        <v>147</v>
      </c>
      <c r="K13" t="s">
        <v>83</v>
      </c>
    </row>
    <row r="14" spans="1:11" x14ac:dyDescent="0.3">
      <c r="A14" t="s">
        <v>12</v>
      </c>
      <c r="B14">
        <v>20471</v>
      </c>
      <c r="C14">
        <v>4</v>
      </c>
      <c r="D14" t="s">
        <v>6</v>
      </c>
      <c r="E14" t="s">
        <v>18</v>
      </c>
      <c r="F14" t="s">
        <v>67</v>
      </c>
      <c r="G14" t="s">
        <v>115</v>
      </c>
      <c r="I14" t="s">
        <v>146</v>
      </c>
      <c r="J14" t="s">
        <v>148</v>
      </c>
      <c r="K14" t="s">
        <v>84</v>
      </c>
    </row>
    <row r="15" spans="1:11" x14ac:dyDescent="0.3">
      <c r="A15" t="s">
        <v>13</v>
      </c>
      <c r="B15">
        <v>20466</v>
      </c>
      <c r="C15">
        <v>4</v>
      </c>
      <c r="D15" t="s">
        <v>6</v>
      </c>
      <c r="E15" t="s">
        <v>18</v>
      </c>
      <c r="F15" t="s">
        <v>67</v>
      </c>
      <c r="G15" t="s">
        <v>114</v>
      </c>
      <c r="I15" t="s">
        <v>149</v>
      </c>
      <c r="K15" t="s">
        <v>85</v>
      </c>
    </row>
    <row r="16" spans="1:11" x14ac:dyDescent="0.3">
      <c r="A16" t="s">
        <v>14</v>
      </c>
      <c r="B16">
        <v>20594</v>
      </c>
      <c r="C16">
        <v>4</v>
      </c>
      <c r="D16" t="s">
        <v>17</v>
      </c>
      <c r="E16" t="s">
        <v>18</v>
      </c>
      <c r="F16" t="s">
        <v>67</v>
      </c>
      <c r="G16" t="s">
        <v>114</v>
      </c>
      <c r="I16" t="s">
        <v>148</v>
      </c>
      <c r="J16" t="s">
        <v>12</v>
      </c>
      <c r="K16" t="s">
        <v>86</v>
      </c>
    </row>
    <row r="17" spans="1:10" x14ac:dyDescent="0.3">
      <c r="A17" t="s">
        <v>15</v>
      </c>
      <c r="B17">
        <v>20585</v>
      </c>
      <c r="C17">
        <v>5</v>
      </c>
      <c r="D17" t="s">
        <v>17</v>
      </c>
      <c r="E17" t="s">
        <v>18</v>
      </c>
      <c r="F17" t="s">
        <v>67</v>
      </c>
      <c r="G17" t="s">
        <v>114</v>
      </c>
      <c r="I17" t="s">
        <v>150</v>
      </c>
      <c r="J17" t="s">
        <v>151</v>
      </c>
    </row>
    <row r="18" spans="1:10" x14ac:dyDescent="0.3">
      <c r="A18" t="s">
        <v>16</v>
      </c>
      <c r="B18">
        <v>20905</v>
      </c>
      <c r="C18">
        <v>4</v>
      </c>
      <c r="D18" t="s">
        <v>17</v>
      </c>
      <c r="E18" t="s">
        <v>18</v>
      </c>
      <c r="F18" t="s">
        <v>67</v>
      </c>
      <c r="G18" t="s">
        <v>116</v>
      </c>
      <c r="I18" t="s">
        <v>152</v>
      </c>
      <c r="J18" t="s">
        <v>153</v>
      </c>
    </row>
    <row r="19" spans="1:10" x14ac:dyDescent="0.3">
      <c r="A19" t="s">
        <v>19</v>
      </c>
      <c r="B19">
        <v>20277</v>
      </c>
      <c r="C19">
        <v>4</v>
      </c>
      <c r="D19" t="s">
        <v>6</v>
      </c>
      <c r="E19" t="s">
        <v>38</v>
      </c>
      <c r="F19" t="s">
        <v>89</v>
      </c>
      <c r="G19" t="s">
        <v>115</v>
      </c>
      <c r="H19" t="s">
        <v>105</v>
      </c>
      <c r="I19" t="s">
        <v>145</v>
      </c>
      <c r="J19" t="s">
        <v>154</v>
      </c>
    </row>
    <row r="20" spans="1:10" x14ac:dyDescent="0.3">
      <c r="A20" t="s">
        <v>20</v>
      </c>
      <c r="B20">
        <v>20436</v>
      </c>
      <c r="C20">
        <v>4</v>
      </c>
      <c r="D20" t="s">
        <v>6</v>
      </c>
      <c r="E20" t="s">
        <v>38</v>
      </c>
      <c r="F20" t="s">
        <v>67</v>
      </c>
      <c r="G20" t="s">
        <v>114</v>
      </c>
      <c r="I20" t="s">
        <v>19</v>
      </c>
    </row>
    <row r="21" spans="1:10" x14ac:dyDescent="0.3">
      <c r="A21" t="s">
        <v>21</v>
      </c>
      <c r="B21">
        <v>20296</v>
      </c>
      <c r="C21">
        <v>4</v>
      </c>
      <c r="D21" t="s">
        <v>6</v>
      </c>
      <c r="E21" t="s">
        <v>38</v>
      </c>
      <c r="F21" t="s">
        <v>68</v>
      </c>
      <c r="G21" t="s">
        <v>117</v>
      </c>
      <c r="H21" t="s">
        <v>106</v>
      </c>
      <c r="I21" t="s">
        <v>155</v>
      </c>
      <c r="J21" t="s">
        <v>156</v>
      </c>
    </row>
    <row r="22" spans="1:10" x14ac:dyDescent="0.3">
      <c r="A22" t="s">
        <v>22</v>
      </c>
      <c r="B22">
        <v>20462</v>
      </c>
      <c r="C22">
        <v>4</v>
      </c>
      <c r="D22" t="s">
        <v>6</v>
      </c>
      <c r="E22" t="s">
        <v>38</v>
      </c>
      <c r="F22" t="s">
        <v>68</v>
      </c>
      <c r="G22" t="s">
        <v>116</v>
      </c>
      <c r="H22" t="s">
        <v>110</v>
      </c>
      <c r="I22" t="s">
        <v>157</v>
      </c>
    </row>
    <row r="23" spans="1:10" x14ac:dyDescent="0.3">
      <c r="A23" t="s">
        <v>23</v>
      </c>
      <c r="B23">
        <v>20551</v>
      </c>
      <c r="C23">
        <v>4</v>
      </c>
      <c r="D23" t="s">
        <v>17</v>
      </c>
      <c r="E23" t="s">
        <v>38</v>
      </c>
      <c r="F23" t="s">
        <v>67</v>
      </c>
      <c r="G23" t="s">
        <v>114</v>
      </c>
      <c r="H23" t="s">
        <v>109</v>
      </c>
      <c r="I23" t="s">
        <v>158</v>
      </c>
    </row>
    <row r="24" spans="1:10" x14ac:dyDescent="0.3">
      <c r="A24" t="s">
        <v>24</v>
      </c>
      <c r="B24">
        <v>20554</v>
      </c>
      <c r="C24">
        <v>4</v>
      </c>
      <c r="D24" t="s">
        <v>17</v>
      </c>
      <c r="E24" t="s">
        <v>38</v>
      </c>
      <c r="F24" t="s">
        <v>89</v>
      </c>
      <c r="G24" t="s">
        <v>114</v>
      </c>
      <c r="H24" t="s">
        <v>108</v>
      </c>
      <c r="I24" t="s">
        <v>154</v>
      </c>
    </row>
    <row r="25" spans="1:10" x14ac:dyDescent="0.3">
      <c r="A25" t="s">
        <v>25</v>
      </c>
      <c r="B25">
        <v>20582</v>
      </c>
      <c r="C25">
        <v>4</v>
      </c>
      <c r="D25" t="s">
        <v>17</v>
      </c>
      <c r="E25" t="s">
        <v>38</v>
      </c>
      <c r="F25" t="s">
        <v>67</v>
      </c>
      <c r="G25" t="s">
        <v>118</v>
      </c>
      <c r="H25" t="s">
        <v>106</v>
      </c>
      <c r="I25" t="s">
        <v>159</v>
      </c>
      <c r="J25" t="s">
        <v>8</v>
      </c>
    </row>
    <row r="26" spans="1:10" x14ac:dyDescent="0.3">
      <c r="A26" t="s">
        <v>26</v>
      </c>
      <c r="B26">
        <v>20937</v>
      </c>
      <c r="C26">
        <v>4</v>
      </c>
      <c r="D26" t="s">
        <v>17</v>
      </c>
      <c r="E26" t="s">
        <v>38</v>
      </c>
      <c r="F26" t="s">
        <v>89</v>
      </c>
      <c r="G26" t="s">
        <v>115</v>
      </c>
      <c r="H26" t="s">
        <v>105</v>
      </c>
      <c r="I26" t="s">
        <v>160</v>
      </c>
      <c r="J26" t="s">
        <v>161</v>
      </c>
    </row>
    <row r="27" spans="1:10" x14ac:dyDescent="0.3">
      <c r="A27" t="s">
        <v>27</v>
      </c>
      <c r="B27">
        <v>20562</v>
      </c>
      <c r="C27">
        <v>4</v>
      </c>
      <c r="D27" t="s">
        <v>17</v>
      </c>
      <c r="E27" t="s">
        <v>38</v>
      </c>
      <c r="F27" t="s">
        <v>67</v>
      </c>
      <c r="G27" t="s">
        <v>116</v>
      </c>
      <c r="H27" t="s">
        <v>104</v>
      </c>
      <c r="I27" t="s">
        <v>162</v>
      </c>
    </row>
    <row r="28" spans="1:10" x14ac:dyDescent="0.3">
      <c r="A28" t="s">
        <v>28</v>
      </c>
      <c r="B28">
        <v>20580</v>
      </c>
      <c r="C28">
        <v>4</v>
      </c>
      <c r="D28" t="s">
        <v>17</v>
      </c>
      <c r="E28" t="s">
        <v>38</v>
      </c>
      <c r="F28" t="s">
        <v>67</v>
      </c>
      <c r="G28" t="s">
        <v>112</v>
      </c>
      <c r="H28" t="s">
        <v>106</v>
      </c>
      <c r="I28" t="s">
        <v>163</v>
      </c>
      <c r="J28" t="s">
        <v>164</v>
      </c>
    </row>
    <row r="29" spans="1:10" x14ac:dyDescent="0.3">
      <c r="A29" t="s">
        <v>29</v>
      </c>
      <c r="B29">
        <v>20364</v>
      </c>
      <c r="C29">
        <v>4</v>
      </c>
      <c r="D29" t="s">
        <v>17</v>
      </c>
      <c r="E29" t="s">
        <v>38</v>
      </c>
      <c r="F29" t="s">
        <v>89</v>
      </c>
      <c r="G29" t="s">
        <v>112</v>
      </c>
      <c r="I29" t="s">
        <v>165</v>
      </c>
    </row>
    <row r="30" spans="1:10" x14ac:dyDescent="0.3">
      <c r="A30" t="s">
        <v>30</v>
      </c>
      <c r="B30">
        <v>20906</v>
      </c>
      <c r="C30">
        <v>4</v>
      </c>
      <c r="D30" t="s">
        <v>17</v>
      </c>
      <c r="E30" t="s">
        <v>38</v>
      </c>
      <c r="F30" t="s">
        <v>89</v>
      </c>
      <c r="G30" t="s">
        <v>114</v>
      </c>
      <c r="I30" t="s">
        <v>154</v>
      </c>
    </row>
    <row r="31" spans="1:10" x14ac:dyDescent="0.3">
      <c r="A31" t="s">
        <v>31</v>
      </c>
      <c r="B31">
        <v>20574</v>
      </c>
      <c r="C31">
        <v>4</v>
      </c>
      <c r="D31" t="s">
        <v>17</v>
      </c>
      <c r="E31" t="s">
        <v>38</v>
      </c>
      <c r="F31" t="s">
        <v>67</v>
      </c>
      <c r="G31" t="s">
        <v>114</v>
      </c>
      <c r="I31" t="s">
        <v>166</v>
      </c>
      <c r="J31" t="s">
        <v>14</v>
      </c>
    </row>
    <row r="32" spans="1:10" x14ac:dyDescent="0.3">
      <c r="A32" t="s">
        <v>91</v>
      </c>
      <c r="B32">
        <v>20581</v>
      </c>
      <c r="C32">
        <v>4</v>
      </c>
      <c r="D32" t="s">
        <v>17</v>
      </c>
      <c r="E32" t="s">
        <v>38</v>
      </c>
      <c r="F32" t="s">
        <v>67</v>
      </c>
      <c r="G32" t="s">
        <v>112</v>
      </c>
      <c r="H32" t="s">
        <v>109</v>
      </c>
      <c r="I32" t="s">
        <v>167</v>
      </c>
      <c r="J32" t="s">
        <v>168</v>
      </c>
    </row>
    <row r="33" spans="1:10" x14ac:dyDescent="0.3">
      <c r="A33" t="s">
        <v>32</v>
      </c>
      <c r="B33">
        <v>20595</v>
      </c>
      <c r="C33">
        <v>4</v>
      </c>
      <c r="D33" t="s">
        <v>17</v>
      </c>
      <c r="E33" t="s">
        <v>38</v>
      </c>
      <c r="F33" t="s">
        <v>67</v>
      </c>
      <c r="G33" t="s">
        <v>116</v>
      </c>
      <c r="H33" t="s">
        <v>110</v>
      </c>
      <c r="I33" t="s">
        <v>169</v>
      </c>
      <c r="J33" t="s">
        <v>170</v>
      </c>
    </row>
    <row r="34" spans="1:10" x14ac:dyDescent="0.3">
      <c r="A34" t="s">
        <v>33</v>
      </c>
      <c r="B34">
        <v>20900</v>
      </c>
      <c r="C34">
        <v>4</v>
      </c>
      <c r="D34" t="s">
        <v>17</v>
      </c>
      <c r="E34" t="s">
        <v>38</v>
      </c>
      <c r="F34" t="s">
        <v>68</v>
      </c>
      <c r="G34" t="s">
        <v>112</v>
      </c>
      <c r="H34" t="s">
        <v>110</v>
      </c>
      <c r="I34" t="s">
        <v>22</v>
      </c>
      <c r="J34" t="s">
        <v>171</v>
      </c>
    </row>
    <row r="35" spans="1:10" x14ac:dyDescent="0.3">
      <c r="A35" t="s">
        <v>34</v>
      </c>
      <c r="B35">
        <v>20942</v>
      </c>
      <c r="C35">
        <v>4</v>
      </c>
      <c r="D35" t="s">
        <v>17</v>
      </c>
      <c r="E35" t="s">
        <v>38</v>
      </c>
      <c r="F35" t="s">
        <v>67</v>
      </c>
      <c r="G35" t="s">
        <v>112</v>
      </c>
      <c r="H35" t="s">
        <v>110</v>
      </c>
      <c r="I35" t="s">
        <v>172</v>
      </c>
    </row>
    <row r="36" spans="1:10" x14ac:dyDescent="0.3">
      <c r="A36" t="s">
        <v>35</v>
      </c>
      <c r="B36">
        <v>20944</v>
      </c>
      <c r="C36">
        <v>4</v>
      </c>
      <c r="D36" t="s">
        <v>17</v>
      </c>
      <c r="E36" t="s">
        <v>38</v>
      </c>
      <c r="F36" t="s">
        <v>89</v>
      </c>
      <c r="G36" t="s">
        <v>112</v>
      </c>
      <c r="H36" t="s">
        <v>107</v>
      </c>
      <c r="I36" t="s">
        <v>173</v>
      </c>
    </row>
    <row r="37" spans="1:10" x14ac:dyDescent="0.3">
      <c r="A37" t="s">
        <v>36</v>
      </c>
      <c r="B37">
        <v>20940</v>
      </c>
      <c r="C37">
        <v>4</v>
      </c>
      <c r="D37" t="s">
        <v>17</v>
      </c>
      <c r="E37" t="s">
        <v>38</v>
      </c>
      <c r="F37" t="s">
        <v>67</v>
      </c>
      <c r="G37" t="s">
        <v>112</v>
      </c>
      <c r="H37" t="s">
        <v>106</v>
      </c>
      <c r="I37" t="s">
        <v>174</v>
      </c>
    </row>
    <row r="38" spans="1:10" x14ac:dyDescent="0.3">
      <c r="A38" t="s">
        <v>37</v>
      </c>
      <c r="B38">
        <v>20946</v>
      </c>
      <c r="C38">
        <v>4</v>
      </c>
      <c r="D38" t="s">
        <v>17</v>
      </c>
      <c r="E38" t="s">
        <v>38</v>
      </c>
      <c r="F38" t="s">
        <v>90</v>
      </c>
      <c r="H38" t="s">
        <v>108</v>
      </c>
      <c r="I38" t="s">
        <v>175</v>
      </c>
      <c r="J38" t="s">
        <v>176</v>
      </c>
    </row>
    <row r="39" spans="1:10" x14ac:dyDescent="0.3">
      <c r="A39" t="s">
        <v>39</v>
      </c>
      <c r="B39">
        <v>20368</v>
      </c>
      <c r="C39">
        <v>3</v>
      </c>
      <c r="D39" t="s">
        <v>63</v>
      </c>
      <c r="E39" t="s">
        <v>64</v>
      </c>
      <c r="F39" t="s">
        <v>67</v>
      </c>
      <c r="G39" t="s">
        <v>113</v>
      </c>
      <c r="I39" t="s">
        <v>182</v>
      </c>
    </row>
    <row r="40" spans="1:10" x14ac:dyDescent="0.3">
      <c r="A40" t="s">
        <v>40</v>
      </c>
      <c r="B40">
        <v>20369</v>
      </c>
      <c r="C40">
        <v>3</v>
      </c>
      <c r="D40" t="s">
        <v>63</v>
      </c>
      <c r="E40" t="s">
        <v>64</v>
      </c>
      <c r="F40" t="s">
        <v>67</v>
      </c>
      <c r="G40" t="s">
        <v>113</v>
      </c>
      <c r="I40" t="s">
        <v>182</v>
      </c>
    </row>
    <row r="41" spans="1:10" x14ac:dyDescent="0.3">
      <c r="A41" t="s">
        <v>41</v>
      </c>
      <c r="B41">
        <v>20370</v>
      </c>
      <c r="C41">
        <v>3</v>
      </c>
      <c r="D41" t="s">
        <v>63</v>
      </c>
      <c r="E41" t="s">
        <v>64</v>
      </c>
      <c r="F41" t="s">
        <v>67</v>
      </c>
      <c r="G41" t="s">
        <v>113</v>
      </c>
      <c r="I41" t="s">
        <v>182</v>
      </c>
    </row>
    <row r="42" spans="1:10" x14ac:dyDescent="0.3">
      <c r="A42" t="s">
        <v>42</v>
      </c>
      <c r="B42">
        <v>20371</v>
      </c>
      <c r="C42">
        <v>3</v>
      </c>
      <c r="D42" t="s">
        <v>63</v>
      </c>
      <c r="E42" t="s">
        <v>64</v>
      </c>
      <c r="F42" t="s">
        <v>67</v>
      </c>
      <c r="G42" t="s">
        <v>112</v>
      </c>
      <c r="I42" t="s">
        <v>177</v>
      </c>
    </row>
    <row r="43" spans="1:10" x14ac:dyDescent="0.3">
      <c r="A43" t="s">
        <v>43</v>
      </c>
      <c r="B43">
        <v>20372</v>
      </c>
      <c r="C43">
        <v>3</v>
      </c>
      <c r="D43" t="s">
        <v>63</v>
      </c>
      <c r="E43" t="s">
        <v>64</v>
      </c>
      <c r="F43" t="s">
        <v>67</v>
      </c>
      <c r="G43" t="s">
        <v>113</v>
      </c>
      <c r="I43" t="s">
        <v>182</v>
      </c>
    </row>
    <row r="44" spans="1:10" x14ac:dyDescent="0.3">
      <c r="A44" t="s">
        <v>44</v>
      </c>
      <c r="B44">
        <v>20374</v>
      </c>
      <c r="C44">
        <v>3</v>
      </c>
      <c r="D44" t="s">
        <v>63</v>
      </c>
      <c r="E44" t="s">
        <v>64</v>
      </c>
      <c r="F44" t="s">
        <v>67</v>
      </c>
      <c r="G44" t="s">
        <v>113</v>
      </c>
      <c r="I44" t="s">
        <v>182</v>
      </c>
    </row>
    <row r="45" spans="1:10" x14ac:dyDescent="0.3">
      <c r="A45" t="s">
        <v>45</v>
      </c>
      <c r="B45">
        <v>20375</v>
      </c>
      <c r="C45">
        <v>3</v>
      </c>
      <c r="D45" t="s">
        <v>63</v>
      </c>
      <c r="E45" t="s">
        <v>64</v>
      </c>
      <c r="F45" t="s">
        <v>67</v>
      </c>
      <c r="G45" t="s">
        <v>113</v>
      </c>
      <c r="I45" t="s">
        <v>182</v>
      </c>
    </row>
    <row r="46" spans="1:10" x14ac:dyDescent="0.3">
      <c r="A46" t="s">
        <v>46</v>
      </c>
      <c r="B46">
        <v>20388</v>
      </c>
      <c r="C46">
        <v>3</v>
      </c>
      <c r="D46" t="s">
        <v>63</v>
      </c>
      <c r="E46" t="s">
        <v>64</v>
      </c>
      <c r="F46" t="s">
        <v>67</v>
      </c>
      <c r="G46" t="s">
        <v>113</v>
      </c>
      <c r="I46" t="s">
        <v>182</v>
      </c>
    </row>
    <row r="47" spans="1:10" x14ac:dyDescent="0.3">
      <c r="A47" t="s">
        <v>47</v>
      </c>
      <c r="B47">
        <v>20389</v>
      </c>
      <c r="C47">
        <v>3</v>
      </c>
      <c r="D47" t="s">
        <v>63</v>
      </c>
      <c r="E47" t="s">
        <v>64</v>
      </c>
      <c r="F47" t="s">
        <v>67</v>
      </c>
      <c r="G47" t="s">
        <v>113</v>
      </c>
      <c r="I47" t="s">
        <v>182</v>
      </c>
    </row>
    <row r="48" spans="1:10" x14ac:dyDescent="0.3">
      <c r="A48" t="s">
        <v>48</v>
      </c>
      <c r="B48">
        <v>20390</v>
      </c>
      <c r="C48">
        <v>3</v>
      </c>
      <c r="D48" t="s">
        <v>63</v>
      </c>
      <c r="E48" t="s">
        <v>64</v>
      </c>
      <c r="F48" t="s">
        <v>67</v>
      </c>
      <c r="G48" t="s">
        <v>113</v>
      </c>
      <c r="I48" t="s">
        <v>182</v>
      </c>
    </row>
    <row r="49" spans="1:10" x14ac:dyDescent="0.3">
      <c r="A49" t="s">
        <v>49</v>
      </c>
      <c r="B49">
        <v>20552</v>
      </c>
      <c r="C49">
        <v>3</v>
      </c>
      <c r="D49" t="s">
        <v>63</v>
      </c>
      <c r="E49" t="s">
        <v>64</v>
      </c>
      <c r="F49" t="s">
        <v>67</v>
      </c>
      <c r="G49" t="s">
        <v>113</v>
      </c>
      <c r="I49" t="s">
        <v>182</v>
      </c>
    </row>
    <row r="50" spans="1:10" x14ac:dyDescent="0.3">
      <c r="A50" t="s">
        <v>50</v>
      </c>
      <c r="B50">
        <v>20560</v>
      </c>
      <c r="C50">
        <v>3</v>
      </c>
      <c r="D50" t="s">
        <v>63</v>
      </c>
      <c r="E50" t="s">
        <v>64</v>
      </c>
      <c r="F50" t="s">
        <v>67</v>
      </c>
      <c r="G50" t="s">
        <v>116</v>
      </c>
      <c r="I50" t="s">
        <v>182</v>
      </c>
    </row>
    <row r="51" spans="1:10" x14ac:dyDescent="0.3">
      <c r="A51" t="s">
        <v>51</v>
      </c>
      <c r="B51">
        <v>20583</v>
      </c>
      <c r="C51">
        <v>3</v>
      </c>
      <c r="D51" t="s">
        <v>63</v>
      </c>
      <c r="E51" t="s">
        <v>64</v>
      </c>
      <c r="F51" t="s">
        <v>67</v>
      </c>
      <c r="G51" t="s">
        <v>113</v>
      </c>
      <c r="I51" t="s">
        <v>182</v>
      </c>
    </row>
    <row r="52" spans="1:10" x14ac:dyDescent="0.3">
      <c r="A52" t="s">
        <v>52</v>
      </c>
      <c r="B52">
        <v>20373</v>
      </c>
      <c r="C52">
        <v>3</v>
      </c>
      <c r="D52" t="s">
        <v>63</v>
      </c>
      <c r="E52" t="s">
        <v>64</v>
      </c>
      <c r="F52" t="s">
        <v>67</v>
      </c>
      <c r="G52" t="s">
        <v>116</v>
      </c>
      <c r="I52" t="s">
        <v>178</v>
      </c>
    </row>
    <row r="53" spans="1:10" x14ac:dyDescent="0.3">
      <c r="A53" t="s">
        <v>53</v>
      </c>
      <c r="B53">
        <v>20927</v>
      </c>
      <c r="C53">
        <v>3</v>
      </c>
      <c r="D53" t="s">
        <v>63</v>
      </c>
      <c r="E53" t="s">
        <v>64</v>
      </c>
      <c r="F53" t="s">
        <v>67</v>
      </c>
      <c r="G53" t="s">
        <v>113</v>
      </c>
      <c r="I53" t="s">
        <v>181</v>
      </c>
    </row>
    <row r="54" spans="1:10" x14ac:dyDescent="0.3">
      <c r="A54" t="s">
        <v>54</v>
      </c>
      <c r="B54">
        <v>20922</v>
      </c>
      <c r="C54">
        <v>3</v>
      </c>
      <c r="D54" t="s">
        <v>63</v>
      </c>
      <c r="E54" t="s">
        <v>64</v>
      </c>
      <c r="F54" t="s">
        <v>67</v>
      </c>
      <c r="G54" t="s">
        <v>117</v>
      </c>
      <c r="I54" t="s">
        <v>179</v>
      </c>
      <c r="J54" t="s">
        <v>180</v>
      </c>
    </row>
    <row r="55" spans="1:10" x14ac:dyDescent="0.3">
      <c r="A55" t="s">
        <v>55</v>
      </c>
      <c r="B55">
        <v>20586</v>
      </c>
      <c r="C55">
        <v>3</v>
      </c>
      <c r="D55" t="s">
        <v>63</v>
      </c>
      <c r="E55" t="s">
        <v>65</v>
      </c>
      <c r="F55" t="s">
        <v>89</v>
      </c>
      <c r="G55" t="s">
        <v>114</v>
      </c>
      <c r="I55" t="s">
        <v>183</v>
      </c>
    </row>
    <row r="56" spans="1:10" x14ac:dyDescent="0.3">
      <c r="A56" t="s">
        <v>56</v>
      </c>
      <c r="B56">
        <v>20503</v>
      </c>
      <c r="C56">
        <v>3</v>
      </c>
      <c r="D56" t="s">
        <v>63</v>
      </c>
      <c r="E56" t="s">
        <v>65</v>
      </c>
      <c r="F56" t="s">
        <v>89</v>
      </c>
      <c r="G56" t="s">
        <v>114</v>
      </c>
      <c r="I56" t="s">
        <v>184</v>
      </c>
    </row>
    <row r="57" spans="1:10" x14ac:dyDescent="0.3">
      <c r="A57" t="s">
        <v>57</v>
      </c>
      <c r="B57">
        <v>20563</v>
      </c>
      <c r="C57">
        <v>3</v>
      </c>
      <c r="D57" t="s">
        <v>63</v>
      </c>
      <c r="E57" t="s">
        <v>65</v>
      </c>
      <c r="F57" t="s">
        <v>67</v>
      </c>
      <c r="G57" t="s">
        <v>118</v>
      </c>
      <c r="I57" t="s">
        <v>185</v>
      </c>
    </row>
    <row r="58" spans="1:10" x14ac:dyDescent="0.3">
      <c r="A58" t="s">
        <v>58</v>
      </c>
      <c r="B58">
        <v>20587</v>
      </c>
      <c r="C58">
        <v>3</v>
      </c>
      <c r="D58" t="s">
        <v>63</v>
      </c>
      <c r="E58" t="s">
        <v>65</v>
      </c>
      <c r="F58" t="s">
        <v>89</v>
      </c>
      <c r="G58" t="s">
        <v>116</v>
      </c>
      <c r="I58" t="s">
        <v>186</v>
      </c>
    </row>
    <row r="59" spans="1:10" x14ac:dyDescent="0.3">
      <c r="A59" t="s">
        <v>59</v>
      </c>
      <c r="B59">
        <v>20588</v>
      </c>
      <c r="C59">
        <v>3</v>
      </c>
      <c r="D59" t="s">
        <v>63</v>
      </c>
      <c r="E59" t="s">
        <v>65</v>
      </c>
      <c r="F59" t="s">
        <v>67</v>
      </c>
      <c r="G59" t="s">
        <v>117</v>
      </c>
      <c r="I59" t="s">
        <v>187</v>
      </c>
    </row>
    <row r="60" spans="1:10" x14ac:dyDescent="0.3">
      <c r="A60" t="s">
        <v>60</v>
      </c>
      <c r="B60">
        <v>20936</v>
      </c>
      <c r="C60">
        <v>3</v>
      </c>
      <c r="D60" t="s">
        <v>63</v>
      </c>
      <c r="E60" t="s">
        <v>65</v>
      </c>
      <c r="F60" t="s">
        <v>67</v>
      </c>
      <c r="G60" t="s">
        <v>119</v>
      </c>
      <c r="I60" t="s">
        <v>188</v>
      </c>
      <c r="J60" t="s">
        <v>189</v>
      </c>
    </row>
    <row r="61" spans="1:10" x14ac:dyDescent="0.3">
      <c r="A61" t="s">
        <v>61</v>
      </c>
      <c r="B61">
        <v>20931</v>
      </c>
      <c r="C61">
        <v>3</v>
      </c>
      <c r="D61" t="s">
        <v>63</v>
      </c>
      <c r="E61" t="s">
        <v>65</v>
      </c>
      <c r="F61" t="s">
        <v>67</v>
      </c>
      <c r="G61" t="s">
        <v>112</v>
      </c>
      <c r="I61" t="s">
        <v>190</v>
      </c>
    </row>
    <row r="62" spans="1:10" x14ac:dyDescent="0.3">
      <c r="A62" t="s">
        <v>62</v>
      </c>
      <c r="B62">
        <v>20995</v>
      </c>
      <c r="C62">
        <v>3</v>
      </c>
      <c r="D62" t="s">
        <v>63</v>
      </c>
      <c r="E62" t="s">
        <v>65</v>
      </c>
      <c r="F62" t="s">
        <v>67</v>
      </c>
      <c r="G62" t="s">
        <v>116</v>
      </c>
      <c r="I62" t="s">
        <v>191</v>
      </c>
    </row>
    <row r="63" spans="1:10" x14ac:dyDescent="0.3">
      <c r="A63" t="s">
        <v>129</v>
      </c>
      <c r="B63">
        <v>10131</v>
      </c>
      <c r="C63">
        <v>4</v>
      </c>
      <c r="D63" t="s">
        <v>130</v>
      </c>
      <c r="E63" t="s">
        <v>38</v>
      </c>
      <c r="F63" t="s">
        <v>131</v>
      </c>
      <c r="G63" t="s">
        <v>113</v>
      </c>
    </row>
    <row r="64" spans="1:10" x14ac:dyDescent="0.3">
      <c r="A64" t="s">
        <v>132</v>
      </c>
      <c r="B64">
        <v>10126</v>
      </c>
      <c r="C64">
        <v>4</v>
      </c>
      <c r="D64" t="s">
        <v>130</v>
      </c>
      <c r="E64" t="s">
        <v>38</v>
      </c>
      <c r="F64" t="s">
        <v>131</v>
      </c>
      <c r="G64" t="s">
        <v>113</v>
      </c>
    </row>
    <row r="65" spans="1:7" x14ac:dyDescent="0.3">
      <c r="A65" t="s">
        <v>133</v>
      </c>
      <c r="B65">
        <v>10230</v>
      </c>
      <c r="C65">
        <v>6</v>
      </c>
      <c r="D65" t="s">
        <v>6</v>
      </c>
      <c r="E65" t="s">
        <v>38</v>
      </c>
      <c r="F65" t="s">
        <v>134</v>
      </c>
      <c r="G65" t="s">
        <v>114</v>
      </c>
    </row>
  </sheetData>
  <conditionalFormatting sqref="F2:G65">
    <cfRule type="containsText" dxfId="23" priority="2" operator="containsText" text="הנדסת תוכנה ומדמ&quot;ח">
      <formula>NOT(ISERROR(SEARCH("הנדסת תוכנה ומדמ""ח",F2)))</formula>
    </cfRule>
    <cfRule type="containsText" dxfId="22" priority="3" operator="containsText" text="מתמטיקה ומדעי-המחשב">
      <formula>NOT(ISERROR(SEARCH("מתמטיקה ומדעי-המחשב",F2)))</formula>
    </cfRule>
    <cfRule type="containsText" dxfId="21" priority="4" operator="containsText" text="מדמ&quot;ח והנדסת תוכנה">
      <formula>NOT(ISERROR(SEARCH("מדמ""ח והנדסת תוכנה",F2)))</formula>
    </cfRule>
    <cfRule type="containsText" dxfId="20" priority="5" operator="containsText" text="מדעי-המחשב">
      <formula>NOT(ISERROR(SEARCH("מדעי-המחשב",F2)))</formula>
    </cfRule>
    <cfRule type="containsText" dxfId="19" priority="6" operator="containsText" text="מתמטיקה">
      <formula>NOT(ISERROR(SEARCH("מתמטיקה",F2)))</formula>
    </cfRule>
  </conditionalFormatting>
  <conditionalFormatting sqref="F63:F65">
    <cfRule type="containsText" dxfId="18" priority="1" operator="containsText" text="כלכלה">
      <formula>NOT(ISERROR(SEARCH("כלכלה",F63)))</formula>
    </cfRule>
  </conditionalFormatting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</vt:i4>
      </vt:variant>
      <vt:variant>
        <vt:lpstr>טווחים בעלי שם</vt:lpstr>
      </vt:variant>
      <vt:variant>
        <vt:i4>1</vt:i4>
      </vt:variant>
    </vt:vector>
  </HeadingPairs>
  <TitlesOfParts>
    <vt:vector size="4" baseType="lpstr">
      <vt:lpstr>תכנית לימודים</vt:lpstr>
      <vt:lpstr>Template</vt:lpstr>
      <vt:lpstr>רשימת קורסים</vt:lpstr>
      <vt:lpstr>שנה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לירון אבוטבול</dc:creator>
  <cp:lastModifiedBy>לירון אבוטבול</cp:lastModifiedBy>
  <dcterms:created xsi:type="dcterms:W3CDTF">2022-08-04T00:19:11Z</dcterms:created>
  <dcterms:modified xsi:type="dcterms:W3CDTF">2022-08-10T10:59:56Z</dcterms:modified>
</cp:coreProperties>
</file>