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3D931445-7E2F-42CA-BE3C-68C74D424D71}" xr6:coauthVersionLast="47" xr6:coauthVersionMax="47" xr10:uidLastSave="{00000000-0000-0000-0000-000000000000}"/>
  <bookViews>
    <workbookView xWindow="-120" yWindow="-120" windowWidth="29040" windowHeight="15720" activeTab="1" xr2:uid="{886CA800-814D-47CF-977D-CBBAE04B3B99}"/>
  </bookViews>
  <sheets>
    <sheet name="AHP" sheetId="1" r:id="rId1"/>
    <sheet name="ELECT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C24" i="2"/>
  <c r="H10" i="1"/>
  <c r="G9" i="1"/>
  <c r="E7" i="1"/>
  <c r="D8" i="1"/>
  <c r="D7" i="1"/>
  <c r="D6" i="1"/>
  <c r="F10" i="1"/>
  <c r="F9" i="1"/>
  <c r="F8" i="1"/>
  <c r="E10" i="1"/>
  <c r="E9" i="1"/>
  <c r="E8" i="1"/>
  <c r="D10" i="1"/>
  <c r="D9" i="1"/>
  <c r="C10" i="1"/>
  <c r="C9" i="1"/>
  <c r="C8" i="1"/>
  <c r="C7" i="1"/>
  <c r="C6" i="1"/>
  <c r="C5" i="1"/>
  <c r="B6" i="1"/>
  <c r="B5" i="1"/>
  <c r="F15" i="2"/>
  <c r="I162" i="2" a="1"/>
  <c r="I162" i="2" s="1"/>
  <c r="F163" i="2"/>
  <c r="F167" i="2"/>
  <c r="F175" i="2"/>
  <c r="F176" i="2"/>
  <c r="D166" i="2"/>
  <c r="D170" i="2"/>
  <c r="C153" i="2"/>
  <c r="K141" i="2"/>
  <c r="L141" i="2"/>
  <c r="K138" i="2"/>
  <c r="K91" i="2" l="1"/>
  <c r="K87" i="2"/>
  <c r="J15" i="2" l="1"/>
  <c r="J16" i="2" s="1"/>
  <c r="I15" i="2"/>
  <c r="I20" i="2" s="1"/>
  <c r="H15" i="2"/>
  <c r="H20" i="2" s="1"/>
  <c r="G15" i="2"/>
  <c r="G19" i="2" s="1"/>
  <c r="F18" i="2"/>
  <c r="E15" i="2"/>
  <c r="E17" i="2" s="1"/>
  <c r="D15" i="2"/>
  <c r="D18" i="2" s="1"/>
  <c r="C15" i="2"/>
  <c r="C19" i="2" s="1"/>
  <c r="F19" i="2" l="1"/>
  <c r="I16" i="2"/>
  <c r="G16" i="2"/>
  <c r="G20" i="2"/>
  <c r="E18" i="2"/>
  <c r="C16" i="2"/>
  <c r="H16" i="2"/>
  <c r="F20" i="2"/>
  <c r="E19" i="2"/>
  <c r="J17" i="2"/>
  <c r="I17" i="2"/>
  <c r="C20" i="2"/>
  <c r="F16" i="2"/>
  <c r="D20" i="2"/>
  <c r="J18" i="2"/>
  <c r="H17" i="2"/>
  <c r="D19" i="2"/>
  <c r="C18" i="2"/>
  <c r="E16" i="2"/>
  <c r="J19" i="2"/>
  <c r="I18" i="2"/>
  <c r="G17" i="2"/>
  <c r="E20" i="2"/>
  <c r="C17" i="2"/>
  <c r="J20" i="2"/>
  <c r="I19" i="2"/>
  <c r="H18" i="2"/>
  <c r="F17" i="2"/>
  <c r="D16" i="2"/>
  <c r="H19" i="2"/>
  <c r="G18" i="2"/>
  <c r="D17" i="2"/>
  <c r="B4" i="1"/>
  <c r="B7" i="1"/>
  <c r="B8" i="1"/>
  <c r="B9" i="1"/>
  <c r="B10" i="1"/>
  <c r="B11" i="1" l="1"/>
  <c r="B22" i="1" l="1"/>
  <c r="B21" i="1"/>
  <c r="B20" i="1"/>
  <c r="B24" i="1"/>
  <c r="B17" i="1"/>
  <c r="B19" i="1"/>
  <c r="B18" i="1"/>
  <c r="B23" i="1"/>
  <c r="I11" i="1" l="1"/>
  <c r="G10" i="1" l="1"/>
  <c r="H11" i="1"/>
  <c r="H24" i="1" s="1"/>
  <c r="I24" i="1"/>
  <c r="I22" i="1"/>
  <c r="I23" i="1"/>
  <c r="I21" i="1"/>
  <c r="I20" i="1"/>
  <c r="I19" i="1"/>
  <c r="I18" i="1"/>
  <c r="I17" i="1"/>
  <c r="G11" i="1" l="1"/>
  <c r="G24" i="1" s="1"/>
  <c r="H19" i="1"/>
  <c r="H17" i="1"/>
  <c r="H23" i="1"/>
  <c r="H22" i="1"/>
  <c r="H18" i="1"/>
  <c r="H21" i="1"/>
  <c r="H20" i="1"/>
  <c r="C11" i="1" l="1"/>
  <c r="G18" i="1"/>
  <c r="G19" i="1"/>
  <c r="G21" i="1"/>
  <c r="G20" i="1"/>
  <c r="G17" i="1"/>
  <c r="G22" i="1"/>
  <c r="G23" i="1"/>
  <c r="C18" i="1" l="1"/>
  <c r="C19" i="1"/>
  <c r="C17" i="1"/>
  <c r="C20" i="1"/>
  <c r="C21" i="1"/>
  <c r="C22" i="1"/>
  <c r="C23" i="1"/>
  <c r="C24" i="1"/>
  <c r="D11" i="1"/>
  <c r="D24" i="1" s="1"/>
  <c r="F11" i="1"/>
  <c r="F17" i="1" s="1"/>
  <c r="E11" i="1"/>
  <c r="F24" i="1" l="1"/>
  <c r="E18" i="1"/>
  <c r="E17" i="1"/>
  <c r="E20" i="1"/>
  <c r="E19" i="1"/>
  <c r="E21" i="1"/>
  <c r="E22" i="1"/>
  <c r="E23" i="1"/>
  <c r="D19" i="1"/>
  <c r="D18" i="1"/>
  <c r="D17" i="1"/>
  <c r="D20" i="1"/>
  <c r="D22" i="1"/>
  <c r="D21" i="1"/>
  <c r="D23" i="1"/>
  <c r="E24" i="1"/>
  <c r="F19" i="1"/>
  <c r="F21" i="1"/>
  <c r="F20" i="1"/>
  <c r="F18" i="1"/>
  <c r="F22" i="1"/>
  <c r="F23" i="1"/>
  <c r="J24" i="1" l="1"/>
  <c r="K24" i="1" s="1"/>
  <c r="J26" i="2" s="1"/>
  <c r="J18" i="1"/>
  <c r="K18" i="1" s="1"/>
  <c r="J21" i="1"/>
  <c r="K21" i="1" s="1"/>
  <c r="J17" i="1"/>
  <c r="J20" i="1"/>
  <c r="K20" i="1" s="1"/>
  <c r="J19" i="1"/>
  <c r="K19" i="1" s="1"/>
  <c r="J22" i="1"/>
  <c r="K22" i="1" s="1"/>
  <c r="J23" i="1"/>
  <c r="K23" i="1" s="1"/>
  <c r="I34" i="1" l="1"/>
  <c r="D45" i="1"/>
  <c r="I30" i="1"/>
  <c r="I32" i="1"/>
  <c r="I31" i="1"/>
  <c r="K17" i="1"/>
  <c r="J25" i="2"/>
  <c r="J34" i="2" s="1"/>
  <c r="J83" i="2" s="1"/>
  <c r="I33" i="1"/>
  <c r="I28" i="1"/>
  <c r="J27" i="2"/>
  <c r="J63" i="2" s="1"/>
  <c r="J28" i="2"/>
  <c r="I29" i="1"/>
  <c r="J29" i="2"/>
  <c r="J51" i="2" s="1"/>
  <c r="I27" i="1"/>
  <c r="F27" i="2"/>
  <c r="F29" i="2"/>
  <c r="F25" i="2"/>
  <c r="F26" i="2"/>
  <c r="F28" i="2"/>
  <c r="G28" i="2"/>
  <c r="G29" i="2"/>
  <c r="G26" i="2"/>
  <c r="G25" i="2"/>
  <c r="G27" i="2"/>
  <c r="D27" i="2"/>
  <c r="D26" i="2"/>
  <c r="D29" i="2"/>
  <c r="D25" i="2"/>
  <c r="D28" i="2"/>
  <c r="H29" i="2"/>
  <c r="H28" i="2"/>
  <c r="H27" i="2"/>
  <c r="H25" i="2"/>
  <c r="H26" i="2"/>
  <c r="I29" i="2"/>
  <c r="I28" i="2"/>
  <c r="I26" i="2"/>
  <c r="I25" i="2"/>
  <c r="I27" i="2"/>
  <c r="E26" i="2"/>
  <c r="E25" i="2"/>
  <c r="E27" i="2"/>
  <c r="E29" i="2"/>
  <c r="E28" i="2"/>
  <c r="H31" i="1"/>
  <c r="H27" i="1"/>
  <c r="H30" i="1"/>
  <c r="H33" i="1"/>
  <c r="D44" i="1"/>
  <c r="H29" i="1"/>
  <c r="H32" i="1"/>
  <c r="H28" i="1"/>
  <c r="H34" i="1"/>
  <c r="G30" i="1"/>
  <c r="D43" i="1"/>
  <c r="G31" i="1"/>
  <c r="G29" i="1"/>
  <c r="G27" i="1"/>
  <c r="G28" i="1"/>
  <c r="G32" i="1"/>
  <c r="G33" i="1"/>
  <c r="G34" i="1"/>
  <c r="D31" i="1"/>
  <c r="D27" i="1"/>
  <c r="D40" i="1"/>
  <c r="D33" i="1"/>
  <c r="D29" i="1"/>
  <c r="D32" i="1"/>
  <c r="D30" i="1"/>
  <c r="D28" i="1"/>
  <c r="D34" i="1"/>
  <c r="E32" i="1"/>
  <c r="E31" i="1"/>
  <c r="E34" i="1"/>
  <c r="D41" i="1"/>
  <c r="E30" i="1"/>
  <c r="E33" i="1"/>
  <c r="E29" i="1"/>
  <c r="E28" i="1"/>
  <c r="E27" i="1"/>
  <c r="D42" i="1"/>
  <c r="F31" i="1"/>
  <c r="F33" i="1"/>
  <c r="F32" i="1"/>
  <c r="F30" i="1"/>
  <c r="F29" i="1"/>
  <c r="F28" i="1"/>
  <c r="F27" i="1"/>
  <c r="F34" i="1"/>
  <c r="C31" i="1"/>
  <c r="C30" i="1"/>
  <c r="C27" i="1"/>
  <c r="C33" i="1"/>
  <c r="C29" i="1"/>
  <c r="C28" i="1"/>
  <c r="D39" i="1"/>
  <c r="C34" i="1"/>
  <c r="C32" i="1"/>
  <c r="J75" i="2" l="1"/>
  <c r="J65" i="2"/>
  <c r="B30" i="1"/>
  <c r="J30" i="1" s="1"/>
  <c r="C41" i="1" s="1"/>
  <c r="E41" i="1" s="1"/>
  <c r="D38" i="1"/>
  <c r="B31" i="1"/>
  <c r="J31" i="1" s="1"/>
  <c r="C42" i="1" s="1"/>
  <c r="E42" i="1" s="1"/>
  <c r="J38" i="2"/>
  <c r="J87" i="2" s="1"/>
  <c r="J76" i="2"/>
  <c r="J68" i="2"/>
  <c r="B29" i="1"/>
  <c r="J29" i="1" s="1"/>
  <c r="C40" i="1" s="1"/>
  <c r="E40" i="1" s="1"/>
  <c r="J42" i="2"/>
  <c r="J94" i="2" s="1"/>
  <c r="B27" i="1"/>
  <c r="J27" i="1" s="1"/>
  <c r="C38" i="1" s="1"/>
  <c r="J59" i="2"/>
  <c r="B34" i="1"/>
  <c r="J34" i="1" s="1"/>
  <c r="C45" i="1" s="1"/>
  <c r="E45" i="1" s="1"/>
  <c r="J69" i="2"/>
  <c r="B32" i="1"/>
  <c r="J32" i="1" s="1"/>
  <c r="C43" i="1" s="1"/>
  <c r="E43" i="1" s="1"/>
  <c r="B28" i="1"/>
  <c r="J28" i="1" s="1"/>
  <c r="C39" i="1" s="1"/>
  <c r="E39" i="1" s="1"/>
  <c r="B33" i="1"/>
  <c r="J33" i="1" s="1"/>
  <c r="C44" i="1" s="1"/>
  <c r="E44" i="1" s="1"/>
  <c r="J41" i="2"/>
  <c r="J90" i="2" s="1"/>
  <c r="J61" i="2"/>
  <c r="J58" i="2"/>
  <c r="J60" i="2"/>
  <c r="J37" i="2"/>
  <c r="J86" i="2" s="1"/>
  <c r="J74" i="2"/>
  <c r="J36" i="2"/>
  <c r="J85" i="2" s="1"/>
  <c r="J73" i="2"/>
  <c r="J62" i="2"/>
  <c r="J50" i="2"/>
  <c r="J102" i="2" s="1"/>
  <c r="J44" i="2"/>
  <c r="J96" i="2" s="1"/>
  <c r="C28" i="2"/>
  <c r="C27" i="2"/>
  <c r="C29" i="2"/>
  <c r="C26" i="2"/>
  <c r="C25" i="2"/>
  <c r="J45" i="2"/>
  <c r="J97" i="2" s="1"/>
  <c r="J48" i="2"/>
  <c r="J100" i="2" s="1"/>
  <c r="J39" i="2"/>
  <c r="J88" i="2" s="1"/>
  <c r="J53" i="2"/>
  <c r="J66" i="2"/>
  <c r="J72" i="2"/>
  <c r="J77" i="2"/>
  <c r="J35" i="2"/>
  <c r="J84" i="2" s="1"/>
  <c r="J64" i="2"/>
  <c r="J43" i="2"/>
  <c r="J95" i="2" s="1"/>
  <c r="J70" i="2"/>
  <c r="J40" i="2"/>
  <c r="J89" i="2" s="1"/>
  <c r="J67" i="2"/>
  <c r="J71" i="2"/>
  <c r="J52" i="2"/>
  <c r="J47" i="2"/>
  <c r="J99" i="2" s="1"/>
  <c r="J46" i="2"/>
  <c r="J98" i="2" s="1"/>
  <c r="J49" i="2"/>
  <c r="J101" i="2" s="1"/>
  <c r="E64" i="2"/>
  <c r="E47" i="2"/>
  <c r="E99" i="2" s="1"/>
  <c r="E49" i="2"/>
  <c r="E101" i="2" s="1"/>
  <c r="E48" i="2"/>
  <c r="E100" i="2" s="1"/>
  <c r="E71" i="2"/>
  <c r="E70" i="2"/>
  <c r="E72" i="2"/>
  <c r="E46" i="2"/>
  <c r="E98" i="2" s="1"/>
  <c r="E73" i="2"/>
  <c r="I75" i="2"/>
  <c r="I38" i="2"/>
  <c r="I87" i="2" s="1"/>
  <c r="I40" i="2"/>
  <c r="I89" i="2" s="1"/>
  <c r="I65" i="2"/>
  <c r="I64" i="2"/>
  <c r="I63" i="2"/>
  <c r="I41" i="2"/>
  <c r="I62" i="2"/>
  <c r="I39" i="2"/>
  <c r="I88" i="2" s="1"/>
  <c r="H75" i="2"/>
  <c r="H53" i="2"/>
  <c r="H77" i="2"/>
  <c r="H51" i="2"/>
  <c r="H50" i="2"/>
  <c r="H102" i="2" s="1"/>
  <c r="H52" i="2"/>
  <c r="G71" i="2"/>
  <c r="G62" i="2"/>
  <c r="G65" i="2"/>
  <c r="G64" i="2"/>
  <c r="G39" i="2"/>
  <c r="G88" i="2" s="1"/>
  <c r="G41" i="2"/>
  <c r="G63" i="2"/>
  <c r="G40" i="2"/>
  <c r="G89" i="2" s="1"/>
  <c r="G38" i="2"/>
  <c r="G87" i="2" s="1"/>
  <c r="E41" i="2"/>
  <c r="E77" i="2"/>
  <c r="E76" i="2"/>
  <c r="E51" i="2"/>
  <c r="E75" i="2"/>
  <c r="E74" i="2"/>
  <c r="E50" i="2"/>
  <c r="E102" i="2" s="1"/>
  <c r="E53" i="2"/>
  <c r="E52" i="2"/>
  <c r="I53" i="2"/>
  <c r="I47" i="2"/>
  <c r="I99" i="2" s="1"/>
  <c r="I49" i="2"/>
  <c r="I101" i="2" s="1"/>
  <c r="I46" i="2"/>
  <c r="I98" i="2" s="1"/>
  <c r="I48" i="2"/>
  <c r="I100" i="2" s="1"/>
  <c r="I73" i="2"/>
  <c r="I71" i="2"/>
  <c r="I72" i="2"/>
  <c r="I70" i="2"/>
  <c r="D68" i="2"/>
  <c r="D48" i="2"/>
  <c r="D100" i="2" s="1"/>
  <c r="D47" i="2"/>
  <c r="D99" i="2" s="1"/>
  <c r="D46" i="2"/>
  <c r="D98" i="2" s="1"/>
  <c r="D71" i="2"/>
  <c r="D49" i="2"/>
  <c r="D101" i="2" s="1"/>
  <c r="D72" i="2"/>
  <c r="D70" i="2"/>
  <c r="D73" i="2"/>
  <c r="G73" i="2"/>
  <c r="G52" i="2"/>
  <c r="G53" i="2"/>
  <c r="G74" i="2"/>
  <c r="G51" i="2"/>
  <c r="G50" i="2"/>
  <c r="G102" i="2" s="1"/>
  <c r="G75" i="2"/>
  <c r="G76" i="2"/>
  <c r="G77" i="2"/>
  <c r="E63" i="2"/>
  <c r="E42" i="2"/>
  <c r="E43" i="2"/>
  <c r="E68" i="2"/>
  <c r="E44" i="2"/>
  <c r="E96" i="2" s="1"/>
  <c r="E69" i="2"/>
  <c r="E67" i="2"/>
  <c r="E66" i="2"/>
  <c r="E45" i="2"/>
  <c r="E97" i="2" s="1"/>
  <c r="D66" i="2"/>
  <c r="D61" i="2"/>
  <c r="D36" i="2"/>
  <c r="D85" i="2" s="1"/>
  <c r="D60" i="2"/>
  <c r="D58" i="2"/>
  <c r="D59" i="2"/>
  <c r="D37" i="2"/>
  <c r="D86" i="2" s="1"/>
  <c r="D34" i="2"/>
  <c r="D83" i="2" s="1"/>
  <c r="D35" i="2"/>
  <c r="D84" i="2" s="1"/>
  <c r="G70" i="2"/>
  <c r="G48" i="2"/>
  <c r="G100" i="2" s="1"/>
  <c r="G47" i="2"/>
  <c r="G99" i="2" s="1"/>
  <c r="G49" i="2"/>
  <c r="G101" i="2" s="1"/>
  <c r="I77" i="2"/>
  <c r="I51" i="2"/>
  <c r="I52" i="2"/>
  <c r="I74" i="2"/>
  <c r="E61" i="2"/>
  <c r="E60" i="2"/>
  <c r="E58" i="2"/>
  <c r="E37" i="2"/>
  <c r="E86" i="2" s="1"/>
  <c r="E34" i="2"/>
  <c r="E83" i="2" s="1"/>
  <c r="E59" i="2"/>
  <c r="E35" i="2"/>
  <c r="E84" i="2" s="1"/>
  <c r="E36" i="2"/>
  <c r="E85" i="2" s="1"/>
  <c r="D69" i="2"/>
  <c r="D76" i="2"/>
  <c r="D53" i="2"/>
  <c r="D52" i="2"/>
  <c r="D74" i="2"/>
  <c r="D51" i="2"/>
  <c r="D50" i="2"/>
  <c r="D102" i="2" s="1"/>
  <c r="D77" i="2"/>
  <c r="D75" i="2"/>
  <c r="F44" i="2"/>
  <c r="F96" i="2" s="1"/>
  <c r="F73" i="2"/>
  <c r="F49" i="2"/>
  <c r="F101" i="2" s="1"/>
  <c r="F48" i="2"/>
  <c r="F100" i="2" s="1"/>
  <c r="F47" i="2"/>
  <c r="F99" i="2" s="1"/>
  <c r="F71" i="2"/>
  <c r="F46" i="2"/>
  <c r="F98" i="2" s="1"/>
  <c r="F70" i="2"/>
  <c r="F72" i="2"/>
  <c r="H62" i="2"/>
  <c r="H39" i="2"/>
  <c r="H88" i="2" s="1"/>
  <c r="H38" i="2"/>
  <c r="H87" i="2" s="1"/>
  <c r="H41" i="2"/>
  <c r="H65" i="2"/>
  <c r="H40" i="2"/>
  <c r="H89" i="2" s="1"/>
  <c r="H64" i="2"/>
  <c r="H63" i="2"/>
  <c r="F67" i="2"/>
  <c r="F39" i="2"/>
  <c r="F88" i="2" s="1"/>
  <c r="F38" i="2"/>
  <c r="F87" i="2" s="1"/>
  <c r="F63" i="2"/>
  <c r="F40" i="2"/>
  <c r="F89" i="2" s="1"/>
  <c r="F62" i="2"/>
  <c r="F64" i="2"/>
  <c r="F65" i="2"/>
  <c r="F41" i="2"/>
  <c r="E65" i="2"/>
  <c r="E62" i="2"/>
  <c r="E38" i="2"/>
  <c r="E87" i="2" s="1"/>
  <c r="E39" i="2"/>
  <c r="E88" i="2" s="1"/>
  <c r="E40" i="2"/>
  <c r="E89" i="2" s="1"/>
  <c r="D40" i="2"/>
  <c r="D89" i="2" s="1"/>
  <c r="D65" i="2"/>
  <c r="D41" i="2"/>
  <c r="D39" i="2"/>
  <c r="D88" i="2" s="1"/>
  <c r="D64" i="2"/>
  <c r="D38" i="2"/>
  <c r="D87" i="2" s="1"/>
  <c r="D63" i="2"/>
  <c r="D62" i="2"/>
  <c r="H74" i="2"/>
  <c r="H60" i="2"/>
  <c r="H34" i="2"/>
  <c r="H83" i="2" s="1"/>
  <c r="H58" i="2"/>
  <c r="H35" i="2"/>
  <c r="H84" i="2" s="1"/>
  <c r="H59" i="2"/>
  <c r="H36" i="2"/>
  <c r="H85" i="2" s="1"/>
  <c r="H37" i="2"/>
  <c r="H86" i="2" s="1"/>
  <c r="H61" i="2"/>
  <c r="D67" i="2"/>
  <c r="D43" i="2"/>
  <c r="D45" i="2"/>
  <c r="D97" i="2" s="1"/>
  <c r="D44" i="2"/>
  <c r="D96" i="2" s="1"/>
  <c r="D42" i="2"/>
  <c r="F42" i="2"/>
  <c r="F58" i="2"/>
  <c r="F61" i="2"/>
  <c r="F60" i="2"/>
  <c r="F36" i="2"/>
  <c r="F85" i="2" s="1"/>
  <c r="F59" i="2"/>
  <c r="F37" i="2"/>
  <c r="F86" i="2" s="1"/>
  <c r="F35" i="2"/>
  <c r="F84" i="2" s="1"/>
  <c r="F34" i="2"/>
  <c r="F83" i="2" s="1"/>
  <c r="I76" i="2"/>
  <c r="I43" i="2"/>
  <c r="I69" i="2"/>
  <c r="I68" i="2"/>
  <c r="I67" i="2"/>
  <c r="I66" i="2"/>
  <c r="I45" i="2"/>
  <c r="I97" i="2" s="1"/>
  <c r="I42" i="2"/>
  <c r="I44" i="2"/>
  <c r="I96" i="2" s="1"/>
  <c r="H76" i="2"/>
  <c r="H69" i="2"/>
  <c r="H42" i="2"/>
  <c r="H67" i="2"/>
  <c r="H43" i="2"/>
  <c r="H68" i="2"/>
  <c r="H66" i="2"/>
  <c r="H44" i="2"/>
  <c r="H96" i="2" s="1"/>
  <c r="H45" i="2"/>
  <c r="H97" i="2" s="1"/>
  <c r="G72" i="2"/>
  <c r="G68" i="2"/>
  <c r="G42" i="2"/>
  <c r="G44" i="2"/>
  <c r="G96" i="2" s="1"/>
  <c r="G66" i="2"/>
  <c r="G67" i="2"/>
  <c r="G43" i="2"/>
  <c r="G45" i="2"/>
  <c r="G97" i="2" s="1"/>
  <c r="G69" i="2"/>
  <c r="F45" i="2"/>
  <c r="F97" i="2" s="1"/>
  <c r="F51" i="2"/>
  <c r="F50" i="2"/>
  <c r="F102" i="2" s="1"/>
  <c r="F74" i="2"/>
  <c r="F77" i="2"/>
  <c r="F52" i="2"/>
  <c r="F75" i="2"/>
  <c r="F76" i="2"/>
  <c r="F53" i="2"/>
  <c r="I50" i="2"/>
  <c r="I102" i="2" s="1"/>
  <c r="I60" i="2"/>
  <c r="I58" i="2"/>
  <c r="I36" i="2"/>
  <c r="I85" i="2" s="1"/>
  <c r="I37" i="2"/>
  <c r="I86" i="2" s="1"/>
  <c r="I61" i="2"/>
  <c r="I34" i="2"/>
  <c r="I83" i="2" s="1"/>
  <c r="I35" i="2"/>
  <c r="I84" i="2" s="1"/>
  <c r="I59" i="2"/>
  <c r="H48" i="2"/>
  <c r="H100" i="2" s="1"/>
  <c r="H71" i="2"/>
  <c r="H70" i="2"/>
  <c r="H72" i="2"/>
  <c r="H46" i="2"/>
  <c r="H98" i="2" s="1"/>
  <c r="H47" i="2"/>
  <c r="H99" i="2" s="1"/>
  <c r="H49" i="2"/>
  <c r="H101" i="2" s="1"/>
  <c r="H73" i="2"/>
  <c r="G46" i="2"/>
  <c r="G98" i="2" s="1"/>
  <c r="G61" i="2"/>
  <c r="G34" i="2"/>
  <c r="G83" i="2" s="1"/>
  <c r="G35" i="2"/>
  <c r="G84" i="2" s="1"/>
  <c r="G60" i="2"/>
  <c r="G59" i="2"/>
  <c r="G36" i="2"/>
  <c r="G85" i="2" s="1"/>
  <c r="G37" i="2"/>
  <c r="G86" i="2" s="1"/>
  <c r="G58" i="2"/>
  <c r="F69" i="2"/>
  <c r="F43" i="2"/>
  <c r="F66" i="2"/>
  <c r="F68" i="2"/>
  <c r="J93" i="2" l="1"/>
  <c r="K124" i="2"/>
  <c r="K142" i="2" s="1"/>
  <c r="C52" i="2"/>
  <c r="C77" i="2"/>
  <c r="K116" i="2"/>
  <c r="K140" i="2" s="1"/>
  <c r="K107" i="2"/>
  <c r="F162" i="2" s="1"/>
  <c r="E38" i="1"/>
  <c r="E46" i="1" s="1"/>
  <c r="C49" i="1" s="1"/>
  <c r="C51" i="1" s="1"/>
  <c r="C52" i="1" s="1"/>
  <c r="C53" i="1" s="1"/>
  <c r="C65" i="2"/>
  <c r="J91" i="2"/>
  <c r="K118" i="2"/>
  <c r="N140" i="2" s="1"/>
  <c r="K114" i="2"/>
  <c r="F169" i="2" s="1"/>
  <c r="C58" i="2"/>
  <c r="C74" i="2"/>
  <c r="K125" i="2"/>
  <c r="F180" i="2" s="1"/>
  <c r="C69" i="2"/>
  <c r="C45" i="2"/>
  <c r="C97" i="2" s="1"/>
  <c r="K97" i="2" s="1"/>
  <c r="C39" i="2"/>
  <c r="C88" i="2" s="1"/>
  <c r="K88" i="2" s="1"/>
  <c r="C68" i="2"/>
  <c r="C53" i="2"/>
  <c r="C44" i="2"/>
  <c r="C96" i="2" s="1"/>
  <c r="K96" i="2" s="1"/>
  <c r="K126" i="2"/>
  <c r="F181" i="2" s="1"/>
  <c r="C73" i="2"/>
  <c r="K122" i="2"/>
  <c r="N141" i="2" s="1"/>
  <c r="C72" i="2"/>
  <c r="K109" i="2"/>
  <c r="F164" i="2" s="1"/>
  <c r="C49" i="2"/>
  <c r="C101" i="2" s="1"/>
  <c r="K101" i="2" s="1"/>
  <c r="C48" i="2"/>
  <c r="C100" i="2" s="1"/>
  <c r="K100" i="2" s="1"/>
  <c r="C41" i="2"/>
  <c r="C90" i="2" s="1"/>
  <c r="C60" i="2"/>
  <c r="K110" i="2"/>
  <c r="J139" i="2" s="1"/>
  <c r="C43" i="2"/>
  <c r="C92" i="2" s="1"/>
  <c r="K111" i="2"/>
  <c r="F166" i="2" s="1"/>
  <c r="G166" i="2" s="1"/>
  <c r="C61" i="2"/>
  <c r="C75" i="2"/>
  <c r="K119" i="2"/>
  <c r="F174" i="2" s="1"/>
  <c r="C64" i="2"/>
  <c r="K123" i="2"/>
  <c r="F178" i="2" s="1"/>
  <c r="C34" i="2"/>
  <c r="C83" i="2" s="1"/>
  <c r="K83" i="2" s="1"/>
  <c r="C50" i="2"/>
  <c r="C102" i="2" s="1"/>
  <c r="K102" i="2" s="1"/>
  <c r="C62" i="2"/>
  <c r="C38" i="2"/>
  <c r="C87" i="2" s="1"/>
  <c r="C63" i="2"/>
  <c r="C37" i="2"/>
  <c r="C86" i="2" s="1"/>
  <c r="K86" i="2" s="1"/>
  <c r="C51" i="2"/>
  <c r="C42" i="2"/>
  <c r="C94" i="2" s="1"/>
  <c r="C47" i="2"/>
  <c r="C99" i="2" s="1"/>
  <c r="K99" i="2" s="1"/>
  <c r="K113" i="2"/>
  <c r="F168" i="2" s="1"/>
  <c r="C40" i="2"/>
  <c r="C89" i="2" s="1"/>
  <c r="K89" i="2" s="1"/>
  <c r="C71" i="2"/>
  <c r="C36" i="2"/>
  <c r="C85" i="2" s="1"/>
  <c r="K85" i="2" s="1"/>
  <c r="C70" i="2"/>
  <c r="K115" i="2"/>
  <c r="J140" i="2" s="1"/>
  <c r="C46" i="2"/>
  <c r="C98" i="2" s="1"/>
  <c r="K98" i="2" s="1"/>
  <c r="D177" i="2" s="1"/>
  <c r="C66" i="2"/>
  <c r="C76" i="2"/>
  <c r="C35" i="2"/>
  <c r="C84" i="2" s="1"/>
  <c r="K84" i="2" s="1"/>
  <c r="C59" i="2"/>
  <c r="K117" i="2"/>
  <c r="F172" i="2" s="1"/>
  <c r="J92" i="2"/>
  <c r="C67" i="2"/>
  <c r="G91" i="2"/>
  <c r="G94" i="2"/>
  <c r="D94" i="2"/>
  <c r="D91" i="2"/>
  <c r="D90" i="2"/>
  <c r="D93" i="2"/>
  <c r="F90" i="2"/>
  <c r="F93" i="2"/>
  <c r="I93" i="2"/>
  <c r="I90" i="2"/>
  <c r="D92" i="2"/>
  <c r="D95" i="2"/>
  <c r="G90" i="2"/>
  <c r="G93" i="2"/>
  <c r="G92" i="2"/>
  <c r="G95" i="2"/>
  <c r="I95" i="2"/>
  <c r="I92" i="2"/>
  <c r="H94" i="2"/>
  <c r="H91" i="2"/>
  <c r="F92" i="2"/>
  <c r="F95" i="2"/>
  <c r="I94" i="2"/>
  <c r="I91" i="2"/>
  <c r="H90" i="2"/>
  <c r="H93" i="2"/>
  <c r="H92" i="2"/>
  <c r="H95" i="2"/>
  <c r="F94" i="2"/>
  <c r="F91" i="2"/>
  <c r="E92" i="2"/>
  <c r="E95" i="2"/>
  <c r="E90" i="2"/>
  <c r="E93" i="2"/>
  <c r="E91" i="2"/>
  <c r="E94" i="2"/>
  <c r="F179" i="2" l="1"/>
  <c r="F171" i="2"/>
  <c r="M138" i="2"/>
  <c r="F165" i="2"/>
  <c r="N138" i="2"/>
  <c r="L142" i="2"/>
  <c r="C95" i="2"/>
  <c r="K95" i="2" s="1"/>
  <c r="D174" i="2" s="1"/>
  <c r="G174" i="2" s="1"/>
  <c r="C91" i="2"/>
  <c r="C93" i="2"/>
  <c r="K93" i="2" s="1"/>
  <c r="F173" i="2"/>
  <c r="M142" i="2"/>
  <c r="J142" i="2"/>
  <c r="F177" i="2"/>
  <c r="G177" i="2" s="1"/>
  <c r="J141" i="2"/>
  <c r="M140" i="2"/>
  <c r="L138" i="2"/>
  <c r="K127" i="2"/>
  <c r="J146" i="2" s="1"/>
  <c r="J147" i="2" s="1"/>
  <c r="F170" i="2"/>
  <c r="G170" i="2" s="1"/>
  <c r="K92" i="2"/>
  <c r="D171" i="2" s="1"/>
  <c r="D168" i="2"/>
  <c r="G168" i="2" s="1"/>
  <c r="D165" i="2"/>
  <c r="D175" i="2"/>
  <c r="G175" i="2" s="1"/>
  <c r="K94" i="2"/>
  <c r="D164" i="2"/>
  <c r="G164" i="2" s="1"/>
  <c r="D179" i="2"/>
  <c r="D178" i="2"/>
  <c r="G178" i="2" s="1"/>
  <c r="D162" i="2"/>
  <c r="G162" i="2" s="1"/>
  <c r="D163" i="2"/>
  <c r="G163" i="2" s="1"/>
  <c r="D167" i="2"/>
  <c r="G167" i="2" s="1"/>
  <c r="D176" i="2"/>
  <c r="G176" i="2" s="1"/>
  <c r="D181" i="2"/>
  <c r="G181" i="2" s="1"/>
  <c r="K90" i="2"/>
  <c r="D180" i="2"/>
  <c r="G180" i="2" s="1"/>
  <c r="G179" i="2" l="1"/>
  <c r="H178" i="2" s="1"/>
  <c r="G171" i="2"/>
  <c r="G145" i="2"/>
  <c r="G165" i="2"/>
  <c r="H162" i="2" s="1"/>
  <c r="E148" i="2"/>
  <c r="C148" i="2"/>
  <c r="D145" i="2"/>
  <c r="F145" i="2"/>
  <c r="G146" i="2"/>
  <c r="E145" i="2"/>
  <c r="E147" i="2"/>
  <c r="E155" i="2" s="1"/>
  <c r="C149" i="2"/>
  <c r="E149" i="2"/>
  <c r="F147" i="2"/>
  <c r="G148" i="2"/>
  <c r="F148" i="2"/>
  <c r="F156" i="2" s="1"/>
  <c r="G149" i="2"/>
  <c r="G157" i="2" s="1"/>
  <c r="C147" i="2"/>
  <c r="G147" i="2"/>
  <c r="F149" i="2"/>
  <c r="D148" i="2"/>
  <c r="C146" i="2"/>
  <c r="E146" i="2"/>
  <c r="D149" i="2"/>
  <c r="D146" i="2"/>
  <c r="D154" i="2" s="1"/>
  <c r="D147" i="2"/>
  <c r="F146" i="2"/>
  <c r="K103" i="2"/>
  <c r="D134" i="2" s="1"/>
  <c r="D136" i="2" s="1"/>
  <c r="F142" i="2" s="1"/>
  <c r="D172" i="2"/>
  <c r="G172" i="2" s="1"/>
  <c r="D169" i="2"/>
  <c r="G169" i="2" s="1"/>
  <c r="H166" i="2" s="1"/>
  <c r="H174" i="2"/>
  <c r="D173" i="2"/>
  <c r="G173" i="2" s="1"/>
  <c r="F157" i="2" l="1"/>
  <c r="C142" i="2"/>
  <c r="C157" i="2" s="1"/>
  <c r="G139" i="2"/>
  <c r="G154" i="2" s="1"/>
  <c r="G140" i="2"/>
  <c r="G155" i="2" s="1"/>
  <c r="D138" i="2"/>
  <c r="D153" i="2" s="1"/>
  <c r="E138" i="2"/>
  <c r="E153" i="2" s="1"/>
  <c r="F139" i="2"/>
  <c r="F154" i="2" s="1"/>
  <c r="C139" i="2"/>
  <c r="C154" i="2" s="1"/>
  <c r="G141" i="2"/>
  <c r="G156" i="2" s="1"/>
  <c r="C141" i="2"/>
  <c r="C156" i="2" s="1"/>
  <c r="F138" i="2"/>
  <c r="F153" i="2" s="1"/>
  <c r="F140" i="2"/>
  <c r="F155" i="2" s="1"/>
  <c r="C140" i="2"/>
  <c r="C155" i="2" s="1"/>
  <c r="E142" i="2"/>
  <c r="E157" i="2" s="1"/>
  <c r="D142" i="2"/>
  <c r="D157" i="2" s="1"/>
  <c r="E141" i="2"/>
  <c r="E156" i="2" s="1"/>
  <c r="D141" i="2"/>
  <c r="D156" i="2" s="1"/>
  <c r="E139" i="2"/>
  <c r="E154" i="2" s="1"/>
  <c r="D140" i="2"/>
  <c r="D155" i="2" s="1"/>
  <c r="G138" i="2"/>
  <c r="G153" i="2" s="1"/>
  <c r="H170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<sst xmlns="http://schemas.openxmlformats.org/spreadsheetml/2006/main" count="227" uniqueCount="91">
  <si>
    <t>Kriteria</t>
  </si>
  <si>
    <t>Jenis Atap</t>
  </si>
  <si>
    <t>Jenis Dinding</t>
  </si>
  <si>
    <t>Jenis Lantai</t>
  </si>
  <si>
    <t>Penghasilan</t>
  </si>
  <si>
    <t>Sumber Air</t>
  </si>
  <si>
    <t>Sumber Penerang</t>
  </si>
  <si>
    <t>MCK</t>
  </si>
  <si>
    <t>Pekerjaan</t>
  </si>
  <si>
    <t>JUMLAH</t>
  </si>
  <si>
    <t>MATRIKS BOBOT DAN PRIORITAS</t>
  </si>
  <si>
    <t>MATRIKS PERBANDINGAN KRITERIA</t>
  </si>
  <si>
    <t>jumlah</t>
  </si>
  <si>
    <t>prioritas</t>
  </si>
  <si>
    <t>jumlah/prioritas</t>
  </si>
  <si>
    <t>JUMLAH (JUMLAH KOLOM HASIL)</t>
  </si>
  <si>
    <t>N (JUMLAH KRITERIA)</t>
  </si>
  <si>
    <t>LAMDA MAKS (JUMLAH/N)</t>
  </si>
  <si>
    <t>CI</t>
  </si>
  <si>
    <t>CR</t>
  </si>
  <si>
    <t>DITERIMA JIKA CR &lt; 0.1</t>
  </si>
  <si>
    <t xml:space="preserve">Status Rumah </t>
  </si>
  <si>
    <t>Jumlah tanggungan</t>
  </si>
  <si>
    <t>k1</t>
  </si>
  <si>
    <t>k2</t>
  </si>
  <si>
    <t>k4</t>
  </si>
  <si>
    <t>k5</t>
  </si>
  <si>
    <t>k6</t>
  </si>
  <si>
    <t>k7</t>
  </si>
  <si>
    <t>k8</t>
  </si>
  <si>
    <t>Alternatif</t>
  </si>
  <si>
    <t>C1</t>
  </si>
  <si>
    <t>C2</t>
  </si>
  <si>
    <t>C3</t>
  </si>
  <si>
    <t>C4</t>
  </si>
  <si>
    <t>C5</t>
  </si>
  <si>
    <t>C6</t>
  </si>
  <si>
    <t>C7</t>
  </si>
  <si>
    <t>C8</t>
  </si>
  <si>
    <t>A1</t>
  </si>
  <si>
    <t>A2</t>
  </si>
  <si>
    <t>A4</t>
  </si>
  <si>
    <t>A5</t>
  </si>
  <si>
    <t>A3</t>
  </si>
  <si>
    <t>BOBOT</t>
  </si>
  <si>
    <t>c8</t>
  </si>
  <si>
    <t>Nilai alternatif dan kriteria</t>
  </si>
  <si>
    <t>matrik ternormalisasi R</t>
  </si>
  <si>
    <t>Pembagi</t>
  </si>
  <si>
    <t>1. Membuat Normalisasi Matriks keputusan</t>
  </si>
  <si>
    <t>2. membuat matrik ternormalisasi terbobot</t>
  </si>
  <si>
    <t>matrik ternormalisasi terbobot V</t>
  </si>
  <si>
    <t>3.menentukan himpunan concordance dan discordance pada index</t>
  </si>
  <si>
    <t>C12</t>
  </si>
  <si>
    <t>C13</t>
  </si>
  <si>
    <t>C14</t>
  </si>
  <si>
    <t>C15</t>
  </si>
  <si>
    <t>C21</t>
  </si>
  <si>
    <t>C23</t>
  </si>
  <si>
    <t>C24</t>
  </si>
  <si>
    <t>C25</t>
  </si>
  <si>
    <t>C31</t>
  </si>
  <si>
    <t>C32</t>
  </si>
  <si>
    <t>C34</t>
  </si>
  <si>
    <t>C35</t>
  </si>
  <si>
    <t>C41</t>
  </si>
  <si>
    <t>C42</t>
  </si>
  <si>
    <t>C43</t>
  </si>
  <si>
    <t>C45</t>
  </si>
  <si>
    <t>C51</t>
  </si>
  <si>
    <t>C52</t>
  </si>
  <si>
    <t>C53</t>
  </si>
  <si>
    <t>C54</t>
  </si>
  <si>
    <t>Concordance</t>
  </si>
  <si>
    <t>Discordance</t>
  </si>
  <si>
    <t>4. Menghitung matriks concordance dan discordance</t>
  </si>
  <si>
    <t>CONCORDANCE</t>
  </si>
  <si>
    <t>DISCORDANCE</t>
  </si>
  <si>
    <t xml:space="preserve"> </t>
  </si>
  <si>
    <t>5. MENGHITUNG MATRIK DOMINAN CONCORDANCE DAN DISCORDANCE</t>
  </si>
  <si>
    <t>NILAI THRESHOLD</t>
  </si>
  <si>
    <t>C=</t>
  </si>
  <si>
    <t xml:space="preserve">NILAI THRESHOLD </t>
  </si>
  <si>
    <t>6.MENENTUKAN AGREGATE DOMINANCE MATRIX</t>
  </si>
  <si>
    <t>7.ELIMANSI ALTERNATIF YANG LESS FAVOURABLE</t>
  </si>
  <si>
    <t>CKL</t>
  </si>
  <si>
    <t>DKL</t>
  </si>
  <si>
    <t>E</t>
  </si>
  <si>
    <t>mck</t>
  </si>
  <si>
    <t>status rumah</t>
  </si>
  <si>
    <t>jumlah tanggungan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</si>
</sst>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2" xfId="0" applyBorder="1"/>
    <xf numFmtId="0" fontId="0" fillId="0" borderId="1" xfId="0" quotePrefix="1" applyBorder="1"/>
    <xf numFmtId="0" fontId="0" fillId="4" borderId="1" xfId="0" applyFill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0" fillId="5" borderId="1" xfId="0" applyFill="1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8844-D8C2-444F-9FF2-02926E892B09}">
  <dimension ref="A1:N55"/>
  <sheetViews>
    <sheetView zoomScale="95" zoomScaleNormal="89" workbookViewId="0">
      <selection activeCell="K17" sqref="K17"/>
    </sheetView>
  </sheetViews>
  <sheetFormatPr defaultRowHeight="15" x14ac:dyDescent="0.25"/>
  <cols>
    <col min="1" max="1" width="32.85546875" customWidth="1"/>
    <col min="2" max="2" width="31.28515625" customWidth="1"/>
    <col min="3" max="3" width="16.28515625" customWidth="1"/>
    <col min="4" max="4" width="16.5703125" customWidth="1"/>
    <col min="5" max="5" width="17" customWidth="1"/>
    <col min="6" max="6" width="14" customWidth="1"/>
    <col min="7" max="7" width="14.42578125" customWidth="1"/>
    <col min="8" max="8" width="16.5703125" customWidth="1"/>
    <col min="9" max="9" width="19.28515625" customWidth="1"/>
    <col min="10" max="10" width="16.28515625" customWidth="1"/>
    <col min="11" max="11" width="15" customWidth="1"/>
  </cols>
  <sheetData>
    <row r="1" spans="1:14" x14ac:dyDescent="0.25">
      <c r="B1" t="s">
        <v>23</v>
      </c>
      <c r="C1" t="s">
        <v>24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14" x14ac:dyDescent="0.25">
      <c r="A2" s="3" t="s">
        <v>11</v>
      </c>
      <c r="B2" s="3" t="s">
        <v>1</v>
      </c>
      <c r="C2" s="3" t="s">
        <v>2</v>
      </c>
      <c r="D2" s="3" t="s">
        <v>3</v>
      </c>
      <c r="E2" s="3" t="s">
        <v>8</v>
      </c>
      <c r="F2" s="3" t="s">
        <v>4</v>
      </c>
      <c r="G2" s="3" t="s">
        <v>7</v>
      </c>
      <c r="H2" s="3" t="s">
        <v>21</v>
      </c>
      <c r="I2" s="3" t="s">
        <v>22</v>
      </c>
    </row>
    <row r="3" spans="1:14" x14ac:dyDescent="0.25">
      <c r="A3" s="1" t="s">
        <v>1</v>
      </c>
      <c r="B3" s="2">
        <v>1</v>
      </c>
      <c r="C3" s="1">
        <v>1</v>
      </c>
      <c r="D3" s="1">
        <v>1</v>
      </c>
      <c r="E3" s="1">
        <v>3</v>
      </c>
      <c r="F3" s="1">
        <v>3</v>
      </c>
      <c r="G3" s="1">
        <v>3</v>
      </c>
      <c r="H3" s="1">
        <v>5</v>
      </c>
      <c r="I3" s="1">
        <v>5</v>
      </c>
    </row>
    <row r="4" spans="1:14" x14ac:dyDescent="0.25">
      <c r="A4" s="1" t="s">
        <v>2</v>
      </c>
      <c r="B4" s="1">
        <f>B3/C3</f>
        <v>1</v>
      </c>
      <c r="C4" s="2">
        <v>1</v>
      </c>
      <c r="D4" s="1">
        <v>1</v>
      </c>
      <c r="E4" s="1">
        <v>3</v>
      </c>
      <c r="F4" s="1">
        <v>3</v>
      </c>
      <c r="G4" s="1">
        <v>3</v>
      </c>
      <c r="H4" s="1">
        <v>5</v>
      </c>
      <c r="I4" s="1">
        <v>3</v>
      </c>
    </row>
    <row r="5" spans="1:14" x14ac:dyDescent="0.25">
      <c r="A5" s="1" t="s">
        <v>3</v>
      </c>
      <c r="B5" s="1">
        <f>B3/D3</f>
        <v>1</v>
      </c>
      <c r="C5" s="1">
        <f>C4/D4</f>
        <v>1</v>
      </c>
      <c r="D5" s="2">
        <v>1</v>
      </c>
      <c r="E5">
        <v>5</v>
      </c>
      <c r="F5" s="1">
        <v>5</v>
      </c>
      <c r="G5" s="1">
        <v>3</v>
      </c>
      <c r="H5" s="1">
        <v>3</v>
      </c>
      <c r="I5" s="1">
        <v>3</v>
      </c>
    </row>
    <row r="6" spans="1:14" x14ac:dyDescent="0.25">
      <c r="A6" s="1" t="s">
        <v>8</v>
      </c>
      <c r="B6" s="1">
        <f>B3/E3</f>
        <v>0.33333333333333331</v>
      </c>
      <c r="C6" s="1">
        <f>C4/E4</f>
        <v>0.33333333333333331</v>
      </c>
      <c r="D6" s="1">
        <f>D5/E5</f>
        <v>0.2</v>
      </c>
      <c r="E6" s="2">
        <v>1</v>
      </c>
      <c r="F6" s="11">
        <v>1</v>
      </c>
      <c r="G6" s="11">
        <v>3</v>
      </c>
      <c r="H6" s="11">
        <v>3</v>
      </c>
      <c r="I6" s="11">
        <v>5</v>
      </c>
    </row>
    <row r="7" spans="1:14" x14ac:dyDescent="0.25">
      <c r="A7" s="1" t="s">
        <v>4</v>
      </c>
      <c r="B7" s="1">
        <f>B3/F3</f>
        <v>0.33333333333333331</v>
      </c>
      <c r="C7" s="1">
        <f>C4/F4</f>
        <v>0.33333333333333331</v>
      </c>
      <c r="D7" s="1">
        <f>D5/F5</f>
        <v>0.2</v>
      </c>
      <c r="E7" s="1">
        <f>E6/F6</f>
        <v>1</v>
      </c>
      <c r="F7" s="2">
        <v>1</v>
      </c>
      <c r="G7" s="1">
        <v>3</v>
      </c>
      <c r="H7" s="1">
        <v>3</v>
      </c>
      <c r="I7" s="1">
        <v>3</v>
      </c>
      <c r="M7" s="1" t="s">
        <v>0</v>
      </c>
      <c r="N7" s="1"/>
    </row>
    <row r="8" spans="1:14" x14ac:dyDescent="0.25">
      <c r="A8" s="1" t="s">
        <v>88</v>
      </c>
      <c r="B8" s="1">
        <f>B3/G3</f>
        <v>0.33333333333333331</v>
      </c>
      <c r="C8" s="1">
        <f>C4/G4</f>
        <v>0.33333333333333331</v>
      </c>
      <c r="D8" s="1">
        <f>D5/G5</f>
        <v>0.33333333333333331</v>
      </c>
      <c r="E8" s="1">
        <f>E6/G6</f>
        <v>0.33333333333333331</v>
      </c>
      <c r="F8" s="1">
        <f>F7/G7</f>
        <v>0.33333333333333331</v>
      </c>
      <c r="G8" s="2">
        <v>1</v>
      </c>
      <c r="H8" s="1">
        <v>3</v>
      </c>
      <c r="I8" s="1">
        <v>3</v>
      </c>
      <c r="M8" s="1" t="s">
        <v>1</v>
      </c>
      <c r="N8" s="1">
        <v>1</v>
      </c>
    </row>
    <row r="9" spans="1:14" x14ac:dyDescent="0.25">
      <c r="A9" s="1" t="s">
        <v>89</v>
      </c>
      <c r="B9" s="1">
        <f>B3/H3</f>
        <v>0.2</v>
      </c>
      <c r="C9" s="1">
        <f>C4/H4</f>
        <v>0.2</v>
      </c>
      <c r="D9" s="1">
        <f>D5/H5</f>
        <v>0.33333333333333331</v>
      </c>
      <c r="E9" s="1">
        <f>E6/H6</f>
        <v>0.33333333333333331</v>
      </c>
      <c r="F9" s="1">
        <f>F7/H7</f>
        <v>0.33333333333333331</v>
      </c>
      <c r="G9" s="1">
        <f>G8/H8</f>
        <v>0.33333333333333331</v>
      </c>
      <c r="H9" s="2">
        <v>1</v>
      </c>
      <c r="I9" s="1">
        <v>1</v>
      </c>
      <c r="M9" s="1" t="s">
        <v>2</v>
      </c>
      <c r="N9" s="1">
        <v>9</v>
      </c>
    </row>
    <row r="10" spans="1:14" x14ac:dyDescent="0.25">
      <c r="A10" s="1" t="s">
        <v>90</v>
      </c>
      <c r="B10" s="1">
        <f>B3/I3</f>
        <v>0.2</v>
      </c>
      <c r="C10" s="1">
        <f>C4/I4</f>
        <v>0.33333333333333331</v>
      </c>
      <c r="D10" s="1">
        <f>D5/I5</f>
        <v>0.33333333333333331</v>
      </c>
      <c r="E10" s="1">
        <f>E6/I6</f>
        <v>0.2</v>
      </c>
      <c r="F10" s="1">
        <f>F7/I7</f>
        <v>0.33333333333333331</v>
      </c>
      <c r="G10" s="1">
        <f>G9/H9</f>
        <v>0.33333333333333331</v>
      </c>
      <c r="H10" s="1">
        <f>H9/I9</f>
        <v>1</v>
      </c>
      <c r="I10" s="2">
        <v>1</v>
      </c>
      <c r="M10" s="1" t="s">
        <v>3</v>
      </c>
      <c r="N10" s="1">
        <v>5</v>
      </c>
    </row>
    <row r="11" spans="1:14" x14ac:dyDescent="0.25">
      <c r="A11" s="1" t="s">
        <v>9</v>
      </c>
      <c r="B11" s="1">
        <f t="shared" ref="B11:I11" si="0">SUM(B3:B10)</f>
        <v>4.4000000000000004</v>
      </c>
      <c r="C11" s="1">
        <f t="shared" si="0"/>
        <v>4.5333333333333332</v>
      </c>
      <c r="D11" s="1">
        <f t="shared" si="0"/>
        <v>4.4000000000000004</v>
      </c>
      <c r="E11" s="1">
        <f t="shared" si="0"/>
        <v>13.866666666666667</v>
      </c>
      <c r="F11" s="1">
        <f t="shared" si="0"/>
        <v>14.000000000000002</v>
      </c>
      <c r="G11" s="1">
        <f t="shared" si="0"/>
        <v>16.666666666666664</v>
      </c>
      <c r="H11" s="1">
        <f t="shared" si="0"/>
        <v>24</v>
      </c>
      <c r="I11" s="1">
        <f t="shared" si="0"/>
        <v>24</v>
      </c>
      <c r="M11" s="1" t="s">
        <v>8</v>
      </c>
      <c r="N11" s="1">
        <v>3</v>
      </c>
    </row>
    <row r="12" spans="1:14" x14ac:dyDescent="0.25">
      <c r="M12" s="1" t="s">
        <v>4</v>
      </c>
      <c r="N12" s="1">
        <v>5</v>
      </c>
    </row>
    <row r="13" spans="1:14" x14ac:dyDescent="0.25">
      <c r="B13" s="1"/>
      <c r="M13" s="1" t="s">
        <v>5</v>
      </c>
      <c r="N13" s="1">
        <v>3</v>
      </c>
    </row>
    <row r="14" spans="1:14" x14ac:dyDescent="0.25">
      <c r="M14" s="1" t="s">
        <v>6</v>
      </c>
      <c r="N14" s="1">
        <v>3</v>
      </c>
    </row>
    <row r="15" spans="1:14" x14ac:dyDescent="0.25">
      <c r="I15" t="s">
        <v>45</v>
      </c>
      <c r="M15" s="1" t="s">
        <v>7</v>
      </c>
      <c r="N15" s="1">
        <v>3</v>
      </c>
    </row>
    <row r="16" spans="1:14" x14ac:dyDescent="0.25">
      <c r="A16" s="1" t="s">
        <v>10</v>
      </c>
      <c r="B16" s="1" t="s">
        <v>1</v>
      </c>
      <c r="C16" s="1" t="s">
        <v>2</v>
      </c>
      <c r="D16" s="1" t="s">
        <v>3</v>
      </c>
      <c r="E16" s="1" t="s">
        <v>8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12</v>
      </c>
      <c r="K16" s="1" t="s">
        <v>13</v>
      </c>
    </row>
    <row r="17" spans="1:11" x14ac:dyDescent="0.25">
      <c r="A17" s="1" t="s">
        <v>1</v>
      </c>
      <c r="B17" s="1">
        <f t="shared" ref="B17:I17" si="1">B3/B11</f>
        <v>0.22727272727272727</v>
      </c>
      <c r="C17" s="1">
        <f t="shared" si="1"/>
        <v>0.22058823529411764</v>
      </c>
      <c r="D17" s="1">
        <f t="shared" si="1"/>
        <v>0.22727272727272727</v>
      </c>
      <c r="E17" s="1">
        <f t="shared" si="1"/>
        <v>0.21634615384615383</v>
      </c>
      <c r="F17" s="1">
        <f>F3/F11</f>
        <v>0.21428571428571425</v>
      </c>
      <c r="G17" s="1">
        <f t="shared" si="1"/>
        <v>0.18000000000000002</v>
      </c>
      <c r="H17" s="1">
        <f t="shared" si="1"/>
        <v>0.20833333333333334</v>
      </c>
      <c r="I17" s="1">
        <f t="shared" si="1"/>
        <v>0.20833333333333334</v>
      </c>
      <c r="J17" s="1">
        <f>SUM(B17:I17)</f>
        <v>1.7024322246381067</v>
      </c>
      <c r="K17" s="1">
        <f>J17/8</f>
        <v>0.21280402807976334</v>
      </c>
    </row>
    <row r="18" spans="1:11" x14ac:dyDescent="0.25">
      <c r="A18" s="1" t="s">
        <v>2</v>
      </c>
      <c r="B18">
        <f t="shared" ref="B18:I18" si="2">B4/B11</f>
        <v>0.22727272727272727</v>
      </c>
      <c r="C18" s="1">
        <f t="shared" si="2"/>
        <v>0.22058823529411764</v>
      </c>
      <c r="D18" s="1">
        <f t="shared" si="2"/>
        <v>0.22727272727272727</v>
      </c>
      <c r="E18" s="1">
        <f t="shared" si="2"/>
        <v>0.21634615384615383</v>
      </c>
      <c r="F18" s="1">
        <f t="shared" si="2"/>
        <v>0.21428571428571425</v>
      </c>
      <c r="G18" s="1">
        <f t="shared" si="2"/>
        <v>0.18000000000000002</v>
      </c>
      <c r="H18" s="1">
        <f t="shared" si="2"/>
        <v>0.20833333333333334</v>
      </c>
      <c r="I18" s="1">
        <f t="shared" si="2"/>
        <v>0.125</v>
      </c>
      <c r="J18" s="1">
        <f>SUM(B18:I18)</f>
        <v>1.6190988913047735</v>
      </c>
      <c r="K18" s="1">
        <f t="shared" ref="K18:K24" si="3">J18/8</f>
        <v>0.20238736141309668</v>
      </c>
    </row>
    <row r="19" spans="1:11" x14ac:dyDescent="0.25">
      <c r="A19" s="1" t="s">
        <v>3</v>
      </c>
      <c r="B19" s="1">
        <f t="shared" ref="B19:I19" si="4">B5/B11</f>
        <v>0.22727272727272727</v>
      </c>
      <c r="C19" s="1">
        <f t="shared" si="4"/>
        <v>0.22058823529411764</v>
      </c>
      <c r="D19" s="1">
        <f t="shared" si="4"/>
        <v>0.22727272727272727</v>
      </c>
      <c r="E19">
        <f t="shared" si="4"/>
        <v>0.36057692307692307</v>
      </c>
      <c r="F19" s="1">
        <f t="shared" si="4"/>
        <v>0.3571428571428571</v>
      </c>
      <c r="G19" s="1">
        <f t="shared" si="4"/>
        <v>0.18000000000000002</v>
      </c>
      <c r="H19" s="1">
        <f t="shared" si="4"/>
        <v>0.125</v>
      </c>
      <c r="I19" s="1">
        <f t="shared" si="4"/>
        <v>0.125</v>
      </c>
      <c r="J19" s="1">
        <f t="shared" ref="J19:J24" si="5">SUM(B19:I19)</f>
        <v>1.8228534700593524</v>
      </c>
      <c r="K19" s="1">
        <f t="shared" si="3"/>
        <v>0.22785668375741905</v>
      </c>
    </row>
    <row r="20" spans="1:11" x14ac:dyDescent="0.25">
      <c r="A20" s="1" t="s">
        <v>8</v>
      </c>
      <c r="B20" s="1">
        <f t="shared" ref="B20:I20" si="6">B6/B11</f>
        <v>7.5757575757575746E-2</v>
      </c>
      <c r="C20" s="1">
        <f t="shared" si="6"/>
        <v>7.3529411764705885E-2</v>
      </c>
      <c r="D20" s="1">
        <f t="shared" si="6"/>
        <v>4.5454545454545456E-2</v>
      </c>
      <c r="E20" s="1">
        <f t="shared" si="6"/>
        <v>7.2115384615384609E-2</v>
      </c>
      <c r="F20" s="1">
        <f t="shared" si="6"/>
        <v>7.1428571428571425E-2</v>
      </c>
      <c r="G20" s="1">
        <f t="shared" si="6"/>
        <v>0.18000000000000002</v>
      </c>
      <c r="H20" s="1">
        <f t="shared" si="6"/>
        <v>0.125</v>
      </c>
      <c r="I20" s="1">
        <f t="shared" si="6"/>
        <v>0.20833333333333334</v>
      </c>
      <c r="J20" s="1">
        <f t="shared" si="5"/>
        <v>0.85161882235411657</v>
      </c>
      <c r="K20" s="1">
        <f t="shared" si="3"/>
        <v>0.10645235279426457</v>
      </c>
    </row>
    <row r="21" spans="1:11" x14ac:dyDescent="0.25">
      <c r="A21" s="1" t="s">
        <v>4</v>
      </c>
      <c r="B21" s="1">
        <f t="shared" ref="B21:I21" si="7">B7/B11</f>
        <v>7.5757575757575746E-2</v>
      </c>
      <c r="C21" s="1">
        <f t="shared" si="7"/>
        <v>7.3529411764705885E-2</v>
      </c>
      <c r="D21" s="1">
        <f t="shared" si="7"/>
        <v>4.5454545454545456E-2</v>
      </c>
      <c r="E21" s="1">
        <f t="shared" si="7"/>
        <v>7.2115384615384609E-2</v>
      </c>
      <c r="F21" s="1">
        <f t="shared" si="7"/>
        <v>7.1428571428571425E-2</v>
      </c>
      <c r="G21" s="1">
        <f t="shared" si="7"/>
        <v>0.18000000000000002</v>
      </c>
      <c r="H21" s="1">
        <f t="shared" si="7"/>
        <v>0.125</v>
      </c>
      <c r="I21" s="1">
        <f t="shared" si="7"/>
        <v>0.125</v>
      </c>
      <c r="J21" s="1">
        <f t="shared" si="5"/>
        <v>0.7682854890207832</v>
      </c>
      <c r="K21" s="1">
        <f t="shared" si="3"/>
        <v>9.60356861275979E-2</v>
      </c>
    </row>
    <row r="22" spans="1:11" x14ac:dyDescent="0.25">
      <c r="A22" s="1" t="s">
        <v>5</v>
      </c>
      <c r="B22" s="1">
        <f>B8/B11</f>
        <v>7.5757575757575746E-2</v>
      </c>
      <c r="C22" s="1">
        <f>C8/C11</f>
        <v>7.3529411764705885E-2</v>
      </c>
      <c r="D22" s="1">
        <f>D8/D11</f>
        <v>7.5757575757575746E-2</v>
      </c>
      <c r="E22" s="1">
        <f>E8/E11</f>
        <v>2.4038461538461536E-2</v>
      </c>
      <c r="F22" s="1">
        <f>F8/F11</f>
        <v>2.3809523809523805E-2</v>
      </c>
      <c r="G22" s="1">
        <f>G9/G11</f>
        <v>0.02</v>
      </c>
      <c r="H22" s="1">
        <f>H9/H11</f>
        <v>4.1666666666666664E-2</v>
      </c>
      <c r="I22" s="1">
        <f>I9/I11</f>
        <v>4.1666666666666664E-2</v>
      </c>
      <c r="J22" s="1">
        <f t="shared" si="5"/>
        <v>0.37622588196117612</v>
      </c>
      <c r="K22" s="1">
        <f t="shared" si="3"/>
        <v>4.7028235245147015E-2</v>
      </c>
    </row>
    <row r="23" spans="1:11" x14ac:dyDescent="0.25">
      <c r="A23" s="1" t="s">
        <v>6</v>
      </c>
      <c r="B23" s="1">
        <f t="shared" ref="B23:I23" si="8">B9/B11</f>
        <v>4.5454545454545456E-2</v>
      </c>
      <c r="C23" s="1">
        <f t="shared" si="8"/>
        <v>4.4117647058823532E-2</v>
      </c>
      <c r="D23" s="1">
        <f t="shared" si="8"/>
        <v>7.5757575757575746E-2</v>
      </c>
      <c r="E23" s="1">
        <f t="shared" si="8"/>
        <v>2.4038461538461536E-2</v>
      </c>
      <c r="F23" s="1">
        <f t="shared" si="8"/>
        <v>2.3809523809523805E-2</v>
      </c>
      <c r="G23" s="1">
        <f t="shared" si="8"/>
        <v>0.02</v>
      </c>
      <c r="H23" s="1">
        <f t="shared" si="8"/>
        <v>4.1666666666666664E-2</v>
      </c>
      <c r="I23" s="1">
        <f t="shared" si="8"/>
        <v>4.1666666666666664E-2</v>
      </c>
      <c r="J23" s="1">
        <f t="shared" si="5"/>
        <v>0.31651108695226343</v>
      </c>
      <c r="K23" s="1">
        <f t="shared" si="3"/>
        <v>3.9563885869032929E-2</v>
      </c>
    </row>
    <row r="24" spans="1:11" x14ac:dyDescent="0.25">
      <c r="A24" s="1" t="s">
        <v>7</v>
      </c>
      <c r="B24" s="1">
        <f t="shared" ref="B24:I24" si="9">B10/B11</f>
        <v>4.5454545454545456E-2</v>
      </c>
      <c r="C24" s="1">
        <f t="shared" si="9"/>
        <v>7.3529411764705885E-2</v>
      </c>
      <c r="D24" s="1">
        <f t="shared" si="9"/>
        <v>7.5757575757575746E-2</v>
      </c>
      <c r="E24" s="1">
        <f t="shared" si="9"/>
        <v>1.4423076923076924E-2</v>
      </c>
      <c r="F24" s="1">
        <f t="shared" si="9"/>
        <v>2.3809523809523805E-2</v>
      </c>
      <c r="G24" s="1">
        <f t="shared" si="9"/>
        <v>0.02</v>
      </c>
      <c r="H24" s="1">
        <f t="shared" si="9"/>
        <v>4.1666666666666664E-2</v>
      </c>
      <c r="I24" s="1">
        <f t="shared" si="9"/>
        <v>4.1666666666666664E-2</v>
      </c>
      <c r="J24" s="1">
        <f t="shared" si="5"/>
        <v>0.33630746704276121</v>
      </c>
      <c r="K24" s="1">
        <f t="shared" si="3"/>
        <v>4.2038433380345151E-2</v>
      </c>
    </row>
    <row r="26" spans="1:11" x14ac:dyDescent="0.25">
      <c r="A26" s="1" t="s">
        <v>10</v>
      </c>
      <c r="B26" s="1" t="s">
        <v>1</v>
      </c>
      <c r="C26" s="1" t="s">
        <v>2</v>
      </c>
      <c r="D26" s="1" t="s">
        <v>3</v>
      </c>
      <c r="E26" s="1" t="s">
        <v>8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12</v>
      </c>
    </row>
    <row r="27" spans="1:11" x14ac:dyDescent="0.25">
      <c r="A27" s="1" t="s">
        <v>1</v>
      </c>
      <c r="B27" s="1">
        <f>B3*$K$17</f>
        <v>0.21280402807976334</v>
      </c>
      <c r="C27" s="1">
        <f>C3*K18</f>
        <v>0.20238736141309668</v>
      </c>
      <c r="D27" s="1">
        <f>D3*K19</f>
        <v>0.22785668375741905</v>
      </c>
      <c r="E27" s="1">
        <f>E3*K20</f>
        <v>0.31935705838279371</v>
      </c>
      <c r="F27" s="1">
        <f>F3*K21</f>
        <v>0.28810705838279371</v>
      </c>
      <c r="G27" s="1">
        <f>G3*K22</f>
        <v>0.14108470573544105</v>
      </c>
      <c r="H27" s="1">
        <f>H3*K23</f>
        <v>0.19781942934516464</v>
      </c>
      <c r="I27" s="1">
        <f>I3*K24</f>
        <v>0.21019216690172576</v>
      </c>
      <c r="J27" s="1">
        <f>SUM(B27:I27)</f>
        <v>1.7996084919981981</v>
      </c>
    </row>
    <row r="28" spans="1:11" x14ac:dyDescent="0.25">
      <c r="A28" s="1" t="s">
        <v>2</v>
      </c>
      <c r="B28" s="1">
        <f>B4*$K$17</f>
        <v>0.21280402807976334</v>
      </c>
      <c r="C28" s="1">
        <f>C4*K18</f>
        <v>0.20238736141309668</v>
      </c>
      <c r="D28" s="1">
        <f>D4*K19</f>
        <v>0.22785668375741905</v>
      </c>
      <c r="E28" s="1">
        <f>E4*K20</f>
        <v>0.31935705838279371</v>
      </c>
      <c r="F28" s="1">
        <f>F4*K21</f>
        <v>0.28810705838279371</v>
      </c>
      <c r="G28" s="1">
        <f>G4*K22</f>
        <v>0.14108470573544105</v>
      </c>
      <c r="H28" s="1">
        <f>H4*K23</f>
        <v>0.19781942934516464</v>
      </c>
      <c r="I28" s="1">
        <f>I4*K24</f>
        <v>0.12611530014103545</v>
      </c>
      <c r="J28" s="1">
        <f>SUM(B28:I28)</f>
        <v>1.7155316252375079</v>
      </c>
    </row>
    <row r="29" spans="1:11" x14ac:dyDescent="0.25">
      <c r="A29" s="1" t="s">
        <v>3</v>
      </c>
      <c r="B29" s="1">
        <f>B5*$K$17</f>
        <v>0.21280402807976334</v>
      </c>
      <c r="C29" s="1">
        <f>C5*K18</f>
        <v>0.20238736141309668</v>
      </c>
      <c r="D29" s="1">
        <f>D5*K19</f>
        <v>0.22785668375741905</v>
      </c>
      <c r="E29" s="1">
        <f>E5*K20</f>
        <v>0.53226176397132285</v>
      </c>
      <c r="F29" s="1">
        <f>F5*K21</f>
        <v>0.48017843063798948</v>
      </c>
      <c r="G29" s="1">
        <f>G5*K22</f>
        <v>0.14108470573544105</v>
      </c>
      <c r="H29" s="1">
        <f>H5*K23</f>
        <v>0.11869165760709879</v>
      </c>
      <c r="I29" s="1">
        <f>I5*K24</f>
        <v>0.12611530014103545</v>
      </c>
      <c r="J29" s="1">
        <f t="shared" ref="J29:J34" si="10">SUM(B29:I29)</f>
        <v>2.0413799313431666</v>
      </c>
    </row>
    <row r="30" spans="1:11" x14ac:dyDescent="0.25">
      <c r="A30" s="1" t="s">
        <v>8</v>
      </c>
      <c r="B30" s="1">
        <f>B6*$K$17</f>
        <v>7.0934676026587776E-2</v>
      </c>
      <c r="C30" s="1">
        <f>C6*K18</f>
        <v>6.7462453804365552E-2</v>
      </c>
      <c r="D30" s="1">
        <f>D6*K19</f>
        <v>4.557133675148381E-2</v>
      </c>
      <c r="E30" s="1">
        <f>E6*K20</f>
        <v>0.10645235279426457</v>
      </c>
      <c r="F30" s="1">
        <f>F6*K21</f>
        <v>9.60356861275979E-2</v>
      </c>
      <c r="G30" s="1">
        <f>G6*K22</f>
        <v>0.14108470573544105</v>
      </c>
      <c r="H30" s="1">
        <f>H6*K23</f>
        <v>0.11869165760709879</v>
      </c>
      <c r="I30" s="1">
        <f>I6*K24</f>
        <v>0.21019216690172576</v>
      </c>
      <c r="J30" s="1">
        <f t="shared" si="10"/>
        <v>0.85642503574856521</v>
      </c>
    </row>
    <row r="31" spans="1:11" x14ac:dyDescent="0.25">
      <c r="A31" s="1" t="s">
        <v>4</v>
      </c>
      <c r="B31" s="1">
        <f>B7*K17</f>
        <v>7.0934676026587776E-2</v>
      </c>
      <c r="C31" s="1">
        <f>C7*K18</f>
        <v>6.7462453804365552E-2</v>
      </c>
      <c r="D31" s="1">
        <f>D7*K19</f>
        <v>4.557133675148381E-2</v>
      </c>
      <c r="E31" s="1">
        <f>E7*K20</f>
        <v>0.10645235279426457</v>
      </c>
      <c r="F31" s="1">
        <f>F7*K21</f>
        <v>9.60356861275979E-2</v>
      </c>
      <c r="G31" s="1">
        <f>G7*K22</f>
        <v>0.14108470573544105</v>
      </c>
      <c r="H31" s="1">
        <f>H7*K23</f>
        <v>0.11869165760709879</v>
      </c>
      <c r="I31" s="1">
        <f>I7*K24</f>
        <v>0.12611530014103545</v>
      </c>
      <c r="J31" s="1">
        <f t="shared" si="10"/>
        <v>0.77234816898787484</v>
      </c>
    </row>
    <row r="32" spans="1:11" x14ac:dyDescent="0.25">
      <c r="A32" s="1" t="s">
        <v>5</v>
      </c>
      <c r="B32" s="1">
        <f>B8*K17</f>
        <v>7.0934676026587776E-2</v>
      </c>
      <c r="C32" s="1">
        <f>C8*K18</f>
        <v>6.7462453804365552E-2</v>
      </c>
      <c r="D32" s="1">
        <f>D8*K19</f>
        <v>7.5952227919139678E-2</v>
      </c>
      <c r="E32" s="1">
        <f>E8*K20</f>
        <v>3.5484117598088186E-2</v>
      </c>
      <c r="F32" s="1">
        <f>F8*K21</f>
        <v>3.2011895375865962E-2</v>
      </c>
      <c r="G32" s="1">
        <f>G8*K22</f>
        <v>4.7028235245147015E-2</v>
      </c>
      <c r="H32" s="1">
        <f>H8*K23</f>
        <v>0.11869165760709879</v>
      </c>
      <c r="I32" s="1">
        <f>I8*K24</f>
        <v>0.12611530014103545</v>
      </c>
      <c r="J32" s="1">
        <f t="shared" si="10"/>
        <v>0.57368056371732834</v>
      </c>
    </row>
    <row r="33" spans="1:10" x14ac:dyDescent="0.25">
      <c r="A33" s="1" t="s">
        <v>6</v>
      </c>
      <c r="B33" s="1">
        <f>B9*K17</f>
        <v>4.2560805615952671E-2</v>
      </c>
      <c r="C33" s="1">
        <f>C9*K18</f>
        <v>4.0477472282619338E-2</v>
      </c>
      <c r="D33" s="1">
        <f>D9*K19</f>
        <v>7.5952227919139678E-2</v>
      </c>
      <c r="E33" s="1">
        <f>E9*K20</f>
        <v>3.5484117598088186E-2</v>
      </c>
      <c r="F33" s="1">
        <f>F9*K21</f>
        <v>3.2011895375865962E-2</v>
      </c>
      <c r="G33" s="1">
        <f>G9*K22</f>
        <v>1.5676078415049005E-2</v>
      </c>
      <c r="H33" s="1">
        <f>H9*K23</f>
        <v>3.9563885869032929E-2</v>
      </c>
      <c r="I33" s="1">
        <f>I9*K24</f>
        <v>4.2038433380345151E-2</v>
      </c>
      <c r="J33" s="1">
        <f t="shared" si="10"/>
        <v>0.3237649164560929</v>
      </c>
    </row>
    <row r="34" spans="1:10" x14ac:dyDescent="0.25">
      <c r="A34" s="1" t="s">
        <v>7</v>
      </c>
      <c r="B34" s="1">
        <f>B10*K17</f>
        <v>4.2560805615952671E-2</v>
      </c>
      <c r="C34" s="1">
        <f>C10*K18</f>
        <v>6.7462453804365552E-2</v>
      </c>
      <c r="D34" s="1">
        <f>D10*K19</f>
        <v>7.5952227919139678E-2</v>
      </c>
      <c r="E34" s="1">
        <f>E10*K20</f>
        <v>2.1290470558852914E-2</v>
      </c>
      <c r="F34" s="1">
        <f>F10*K21</f>
        <v>3.2011895375865962E-2</v>
      </c>
      <c r="G34" s="1">
        <f>G10*K22</f>
        <v>1.5676078415049005E-2</v>
      </c>
      <c r="H34" s="1">
        <f>H10*K23</f>
        <v>3.9563885869032929E-2</v>
      </c>
      <c r="I34" s="1">
        <f>I10*K24</f>
        <v>4.2038433380345151E-2</v>
      </c>
      <c r="J34" s="1">
        <f t="shared" si="10"/>
        <v>0.33655625093860381</v>
      </c>
    </row>
    <row r="37" spans="1:10" x14ac:dyDescent="0.25">
      <c r="B37" s="1" t="s">
        <v>10</v>
      </c>
      <c r="C37" s="1" t="s">
        <v>12</v>
      </c>
      <c r="D37" s="1" t="s">
        <v>13</v>
      </c>
      <c r="E37" s="1" t="s">
        <v>14</v>
      </c>
    </row>
    <row r="38" spans="1:10" x14ac:dyDescent="0.25">
      <c r="B38" s="1" t="s">
        <v>1</v>
      </c>
      <c r="C38" s="1">
        <f>J27</f>
        <v>1.7996084919981981</v>
      </c>
      <c r="D38" s="1">
        <f>K17</f>
        <v>0.21280402807976334</v>
      </c>
      <c r="E38" s="1">
        <f>C38/D38</f>
        <v>8.4566467478880032</v>
      </c>
    </row>
    <row r="39" spans="1:10" x14ac:dyDescent="0.25">
      <c r="B39" s="1" t="s">
        <v>2</v>
      </c>
      <c r="C39" s="1">
        <f t="shared" ref="C39:C45" si="11">J28</f>
        <v>1.7155316252375079</v>
      </c>
      <c r="D39" s="1">
        <f t="shared" ref="D39:D45" si="12">K18</f>
        <v>0.20238736141309668</v>
      </c>
      <c r="E39" s="1">
        <f t="shared" ref="E39:E45" si="13">C39/D39</f>
        <v>8.476476066783162</v>
      </c>
    </row>
    <row r="40" spans="1:10" x14ac:dyDescent="0.25">
      <c r="B40" s="1" t="s">
        <v>3</v>
      </c>
      <c r="C40" s="1">
        <f t="shared" si="11"/>
        <v>2.0413799313431666</v>
      </c>
      <c r="D40" s="1">
        <f t="shared" si="12"/>
        <v>0.22785668375741905</v>
      </c>
      <c r="E40" s="1">
        <f t="shared" si="13"/>
        <v>8.9590522326589372</v>
      </c>
    </row>
    <row r="41" spans="1:10" x14ac:dyDescent="0.25">
      <c r="B41" s="1" t="s">
        <v>8</v>
      </c>
      <c r="C41" s="1">
        <f t="shared" si="11"/>
        <v>0.85642503574856521</v>
      </c>
      <c r="D41" s="1">
        <f t="shared" si="12"/>
        <v>0.10645235279426457</v>
      </c>
      <c r="E41" s="1">
        <f>C41/D41</f>
        <v>8.0451489635342988</v>
      </c>
    </row>
    <row r="42" spans="1:10" x14ac:dyDescent="0.25">
      <c r="B42" s="1" t="s">
        <v>4</v>
      </c>
      <c r="C42" s="1">
        <f t="shared" si="11"/>
        <v>0.77234816898787484</v>
      </c>
      <c r="D42" s="1">
        <f t="shared" si="12"/>
        <v>9.60356861275979E-2</v>
      </c>
      <c r="E42" s="1">
        <f t="shared" si="13"/>
        <v>8.0423038573566679</v>
      </c>
    </row>
    <row r="43" spans="1:10" x14ac:dyDescent="0.25">
      <c r="B43" s="1" t="s">
        <v>5</v>
      </c>
      <c r="C43" s="1">
        <f t="shared" si="11"/>
        <v>0.57368056371732834</v>
      </c>
      <c r="D43" s="1">
        <f t="shared" si="12"/>
        <v>4.7028235245147015E-2</v>
      </c>
      <c r="E43" s="1">
        <f t="shared" si="13"/>
        <v>12.198641108407914</v>
      </c>
    </row>
    <row r="44" spans="1:10" x14ac:dyDescent="0.25">
      <c r="B44" s="1" t="s">
        <v>6</v>
      </c>
      <c r="C44" s="1">
        <f t="shared" si="11"/>
        <v>0.3237649164560929</v>
      </c>
      <c r="D44" s="1">
        <f t="shared" si="12"/>
        <v>3.9563885869032929E-2</v>
      </c>
      <c r="E44" s="1">
        <f t="shared" si="13"/>
        <v>8.1833447181563912</v>
      </c>
    </row>
    <row r="45" spans="1:10" x14ac:dyDescent="0.25">
      <c r="B45" s="1" t="s">
        <v>7</v>
      </c>
      <c r="C45" s="1">
        <f t="shared" si="11"/>
        <v>0.33655625093860381</v>
      </c>
      <c r="D45" s="1">
        <f t="shared" si="12"/>
        <v>4.2038433380345151E-2</v>
      </c>
      <c r="E45" s="1">
        <f t="shared" si="13"/>
        <v>8.0059180106354511</v>
      </c>
    </row>
    <row r="46" spans="1:10" x14ac:dyDescent="0.25">
      <c r="B46" s="1" t="s">
        <v>9</v>
      </c>
      <c r="C46" s="1"/>
      <c r="D46" s="1"/>
      <c r="E46" s="1">
        <f>SUM(E38:E45)</f>
        <v>70.367531705420831</v>
      </c>
    </row>
    <row r="49" spans="2:3" x14ac:dyDescent="0.25">
      <c r="B49" t="s">
        <v>15</v>
      </c>
      <c r="C49">
        <f>E46</f>
        <v>70.367531705420831</v>
      </c>
    </row>
    <row r="50" spans="2:3" x14ac:dyDescent="0.25">
      <c r="B50" t="s">
        <v>16</v>
      </c>
      <c r="C50">
        <v>8</v>
      </c>
    </row>
    <row r="51" spans="2:3" x14ac:dyDescent="0.25">
      <c r="B51" t="s">
        <v>17</v>
      </c>
      <c r="C51">
        <f>C49/C50</f>
        <v>8.7959414631776038</v>
      </c>
    </row>
    <row r="52" spans="2:3" x14ac:dyDescent="0.25">
      <c r="B52" t="s">
        <v>18</v>
      </c>
      <c r="C52">
        <f>SUM(C51-C50)/(C50-1)</f>
        <v>0.11370592331108627</v>
      </c>
    </row>
    <row r="53" spans="2:3" x14ac:dyDescent="0.25">
      <c r="B53" t="s">
        <v>19</v>
      </c>
      <c r="C53">
        <f>C52/1.41</f>
        <v>8.064249880218885E-2</v>
      </c>
    </row>
    <row r="55" spans="2:3" x14ac:dyDescent="0.25">
      <c r="C55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A5E2-9A53-46FA-8824-3529F81E8F84}">
  <dimension ref="B4:V181"/>
  <sheetViews>
    <sheetView tabSelected="1" zoomScale="95" workbookViewId="0">
      <selection activeCell="N34" sqref="N34"/>
    </sheetView>
  </sheetViews>
  <sheetFormatPr defaultRowHeight="15" x14ac:dyDescent="0.25"/>
  <cols>
    <col min="2" max="2" width="12.85546875" customWidth="1"/>
    <col min="3" max="3" width="11.7109375" customWidth="1"/>
    <col min="4" max="4" width="12" customWidth="1"/>
    <col min="13" max="13" width="15.42578125" customWidth="1"/>
    <col min="14" max="14" width="13" customWidth="1"/>
  </cols>
  <sheetData>
    <row r="4" spans="2:22" x14ac:dyDescent="0.25">
      <c r="B4" t="s">
        <v>46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  <c r="T4">
        <v>7</v>
      </c>
      <c r="U4">
        <v>8</v>
      </c>
    </row>
    <row r="5" spans="2:22" x14ac:dyDescent="0.25">
      <c r="B5" s="2" t="s">
        <v>30</v>
      </c>
      <c r="C5" s="2" t="s">
        <v>31</v>
      </c>
      <c r="D5" s="2" t="s">
        <v>32</v>
      </c>
      <c r="E5" s="2" t="s">
        <v>33</v>
      </c>
      <c r="F5" s="2" t="s">
        <v>34</v>
      </c>
      <c r="G5" s="2" t="s">
        <v>35</v>
      </c>
      <c r="H5" s="2" t="s">
        <v>36</v>
      </c>
      <c r="I5" s="2" t="s">
        <v>37</v>
      </c>
      <c r="J5" s="2" t="s">
        <v>38</v>
      </c>
      <c r="M5" s="1" t="s">
        <v>44</v>
      </c>
      <c r="N5" s="1">
        <v>0.33694000000000002</v>
      </c>
      <c r="O5" s="1">
        <v>5.3749999999999999E-2</v>
      </c>
      <c r="P5" s="1">
        <v>5.3749999999999999E-2</v>
      </c>
      <c r="Q5" s="1">
        <v>5.3749999999999999E-2</v>
      </c>
      <c r="R5" s="1">
        <v>5.3749999999999999E-2</v>
      </c>
      <c r="S5" s="1">
        <v>0.14929999999999999</v>
      </c>
      <c r="T5" s="1">
        <v>0.14929999999999999</v>
      </c>
      <c r="U5" s="1">
        <v>0.14929999999999999</v>
      </c>
      <c r="V5" s="1">
        <v>0.14929999999999999</v>
      </c>
    </row>
    <row r="6" spans="2:22" x14ac:dyDescent="0.25">
      <c r="B6" s="1" t="s">
        <v>39</v>
      </c>
      <c r="C6" s="1">
        <v>2</v>
      </c>
      <c r="D6" s="1">
        <v>2</v>
      </c>
      <c r="E6" s="1">
        <v>2</v>
      </c>
      <c r="F6" s="1">
        <v>1</v>
      </c>
      <c r="G6" s="1">
        <v>1</v>
      </c>
      <c r="H6" s="1">
        <v>4</v>
      </c>
      <c r="I6" s="1">
        <v>4</v>
      </c>
      <c r="J6" s="1">
        <v>2</v>
      </c>
    </row>
    <row r="7" spans="2:22" x14ac:dyDescent="0.25">
      <c r="B7" s="1" t="s">
        <v>40</v>
      </c>
      <c r="C7" s="1">
        <v>1</v>
      </c>
      <c r="D7" s="1">
        <v>2</v>
      </c>
      <c r="E7" s="1">
        <v>1</v>
      </c>
      <c r="F7" s="1">
        <v>1</v>
      </c>
      <c r="G7" s="1">
        <v>1</v>
      </c>
      <c r="H7" s="1">
        <v>4</v>
      </c>
      <c r="I7" s="1">
        <v>4</v>
      </c>
      <c r="J7" s="1">
        <v>2</v>
      </c>
    </row>
    <row r="8" spans="2:22" x14ac:dyDescent="0.25">
      <c r="B8" s="1" t="s">
        <v>43</v>
      </c>
      <c r="C8" s="1">
        <v>1</v>
      </c>
      <c r="D8" s="1">
        <v>2</v>
      </c>
      <c r="E8" s="1">
        <v>1</v>
      </c>
      <c r="F8" s="1">
        <v>1</v>
      </c>
      <c r="G8" s="1">
        <v>1</v>
      </c>
      <c r="H8" s="1">
        <v>3</v>
      </c>
      <c r="I8" s="1">
        <v>4</v>
      </c>
      <c r="J8" s="1">
        <v>2</v>
      </c>
    </row>
    <row r="9" spans="2:22" x14ac:dyDescent="0.25">
      <c r="B9" s="1" t="s">
        <v>41</v>
      </c>
      <c r="C9" s="1">
        <v>1</v>
      </c>
      <c r="D9" s="1">
        <v>2</v>
      </c>
      <c r="E9" s="1">
        <v>2</v>
      </c>
      <c r="F9" s="1">
        <v>2</v>
      </c>
      <c r="G9" s="1">
        <v>1</v>
      </c>
      <c r="H9" s="1">
        <v>4</v>
      </c>
      <c r="I9" s="1">
        <v>4</v>
      </c>
      <c r="J9" s="1">
        <v>2</v>
      </c>
    </row>
    <row r="10" spans="2:22" x14ac:dyDescent="0.25">
      <c r="B10" s="1" t="s">
        <v>42</v>
      </c>
      <c r="C10" s="1">
        <v>2</v>
      </c>
      <c r="D10" s="1">
        <v>1</v>
      </c>
      <c r="E10" s="1">
        <v>1</v>
      </c>
      <c r="F10" s="1">
        <v>2</v>
      </c>
      <c r="G10" s="1">
        <v>1</v>
      </c>
      <c r="H10" s="1">
        <v>4</v>
      </c>
      <c r="I10" s="1">
        <v>4</v>
      </c>
      <c r="J10" s="1">
        <v>2</v>
      </c>
    </row>
    <row r="13" spans="2:22" x14ac:dyDescent="0.25">
      <c r="B13" t="s">
        <v>49</v>
      </c>
    </row>
    <row r="14" spans="2:22" x14ac:dyDescent="0.25">
      <c r="B14" t="s">
        <v>47</v>
      </c>
    </row>
    <row r="15" spans="2:22" x14ac:dyDescent="0.25">
      <c r="B15" s="2" t="s">
        <v>48</v>
      </c>
      <c r="C15" s="2">
        <f>SQRT((C6^2)+(C7^2)+(C8^2)+(C9^2)+(C10^2))</f>
        <v>3.3166247903553998</v>
      </c>
      <c r="D15" s="2">
        <f t="shared" ref="D15:J15" si="0">SQRT((D6*D6)+(D7*D7)+(D8*D8)+(D9*D9)+(D10*D10))</f>
        <v>4.1231056256176606</v>
      </c>
      <c r="E15" s="2">
        <f t="shared" si="0"/>
        <v>3.3166247903553998</v>
      </c>
      <c r="F15" s="2">
        <f>SQRT((F6*F6)+(F7*F7)+(F8*F8)+(F9*F9)+(F10*F10))</f>
        <v>3.3166247903553998</v>
      </c>
      <c r="G15" s="2">
        <f t="shared" si="0"/>
        <v>2.2360679774997898</v>
      </c>
      <c r="H15" s="2">
        <f t="shared" si="0"/>
        <v>8.5440037453175304</v>
      </c>
      <c r="I15" s="2">
        <f t="shared" si="0"/>
        <v>8.9442719099991592</v>
      </c>
      <c r="J15" s="2">
        <f t="shared" si="0"/>
        <v>4.4721359549995796</v>
      </c>
    </row>
    <row r="16" spans="2:22" x14ac:dyDescent="0.25">
      <c r="B16" s="1" t="s">
        <v>39</v>
      </c>
      <c r="C16" s="1">
        <f t="shared" ref="C16:J20" si="1">C6/C$15</f>
        <v>0.60302268915552726</v>
      </c>
      <c r="D16" s="1">
        <f t="shared" si="1"/>
        <v>0.48507125007266594</v>
      </c>
      <c r="E16" s="1">
        <f t="shared" si="1"/>
        <v>0.60302268915552726</v>
      </c>
      <c r="F16" s="1">
        <f t="shared" si="1"/>
        <v>0.30151134457776363</v>
      </c>
      <c r="G16" s="1">
        <f t="shared" si="1"/>
        <v>0.44721359549995793</v>
      </c>
      <c r="H16" s="1">
        <f t="shared" si="1"/>
        <v>0.46816458878452227</v>
      </c>
      <c r="I16" s="1">
        <f t="shared" si="1"/>
        <v>0.44721359549995793</v>
      </c>
      <c r="J16" s="1">
        <f t="shared" si="1"/>
        <v>0.44721359549995793</v>
      </c>
    </row>
    <row r="17" spans="2:10" x14ac:dyDescent="0.25">
      <c r="B17" s="1" t="s">
        <v>40</v>
      </c>
      <c r="C17" s="1">
        <f t="shared" si="1"/>
        <v>0.30151134457776363</v>
      </c>
      <c r="D17" s="1">
        <f t="shared" si="1"/>
        <v>0.48507125007266594</v>
      </c>
      <c r="E17" s="1">
        <f t="shared" si="1"/>
        <v>0.30151134457776363</v>
      </c>
      <c r="F17" s="1">
        <f t="shared" si="1"/>
        <v>0.30151134457776363</v>
      </c>
      <c r="G17" s="1">
        <f t="shared" si="1"/>
        <v>0.44721359549995793</v>
      </c>
      <c r="H17" s="1">
        <f t="shared" si="1"/>
        <v>0.46816458878452227</v>
      </c>
      <c r="I17" s="1">
        <f t="shared" si="1"/>
        <v>0.44721359549995793</v>
      </c>
      <c r="J17" s="1">
        <f t="shared" si="1"/>
        <v>0.44721359549995793</v>
      </c>
    </row>
    <row r="18" spans="2:10" x14ac:dyDescent="0.25">
      <c r="B18" s="1" t="s">
        <v>43</v>
      </c>
      <c r="C18" s="1">
        <f t="shared" si="1"/>
        <v>0.30151134457776363</v>
      </c>
      <c r="D18" s="1">
        <f t="shared" si="1"/>
        <v>0.48507125007266594</v>
      </c>
      <c r="E18" s="1">
        <f t="shared" si="1"/>
        <v>0.30151134457776363</v>
      </c>
      <c r="F18" s="1">
        <f t="shared" si="1"/>
        <v>0.30151134457776363</v>
      </c>
      <c r="G18" s="1">
        <f t="shared" si="1"/>
        <v>0.44721359549995793</v>
      </c>
      <c r="H18" s="1">
        <f t="shared" si="1"/>
        <v>0.3511234415883917</v>
      </c>
      <c r="I18" s="1">
        <f t="shared" si="1"/>
        <v>0.44721359549995793</v>
      </c>
      <c r="J18" s="1">
        <f t="shared" si="1"/>
        <v>0.44721359549995793</v>
      </c>
    </row>
    <row r="19" spans="2:10" x14ac:dyDescent="0.25">
      <c r="B19" s="1" t="s">
        <v>41</v>
      </c>
      <c r="C19" s="1">
        <f t="shared" si="1"/>
        <v>0.30151134457776363</v>
      </c>
      <c r="D19" s="1">
        <f t="shared" si="1"/>
        <v>0.48507125007266594</v>
      </c>
      <c r="E19" s="1">
        <f t="shared" si="1"/>
        <v>0.60302268915552726</v>
      </c>
      <c r="F19" s="1">
        <f t="shared" si="1"/>
        <v>0.60302268915552726</v>
      </c>
      <c r="G19" s="1">
        <f t="shared" si="1"/>
        <v>0.44721359549995793</v>
      </c>
      <c r="H19" s="1">
        <f t="shared" si="1"/>
        <v>0.46816458878452227</v>
      </c>
      <c r="I19" s="1">
        <f t="shared" si="1"/>
        <v>0.44721359549995793</v>
      </c>
      <c r="J19" s="1">
        <f t="shared" si="1"/>
        <v>0.44721359549995793</v>
      </c>
    </row>
    <row r="20" spans="2:10" x14ac:dyDescent="0.25">
      <c r="B20" s="1" t="s">
        <v>42</v>
      </c>
      <c r="C20" s="1">
        <f t="shared" si="1"/>
        <v>0.60302268915552726</v>
      </c>
      <c r="D20" s="1">
        <f t="shared" si="1"/>
        <v>0.24253562503633297</v>
      </c>
      <c r="E20" s="1">
        <f t="shared" si="1"/>
        <v>0.30151134457776363</v>
      </c>
      <c r="F20" s="1">
        <f t="shared" si="1"/>
        <v>0.60302268915552726</v>
      </c>
      <c r="G20" s="1">
        <f t="shared" si="1"/>
        <v>0.44721359549995793</v>
      </c>
      <c r="H20" s="1">
        <f t="shared" si="1"/>
        <v>0.46816458878452227</v>
      </c>
      <c r="I20" s="1">
        <f t="shared" si="1"/>
        <v>0.44721359549995793</v>
      </c>
      <c r="J20" s="1">
        <f t="shared" si="1"/>
        <v>0.44721359549995793</v>
      </c>
    </row>
    <row r="22" spans="2:10" x14ac:dyDescent="0.25">
      <c r="B22" t="s">
        <v>50</v>
      </c>
    </row>
    <row r="23" spans="2:10" x14ac:dyDescent="0.25">
      <c r="B23" t="s">
        <v>51</v>
      </c>
    </row>
    <row r="24" spans="2:10" x14ac:dyDescent="0.25">
      <c r="B24" s="2" t="s">
        <v>48</v>
      </c>
      <c r="C24" s="2">
        <f>AHP!K17</f>
        <v>0.21280402807976334</v>
      </c>
      <c r="D24" s="2">
        <f>AHP!K18</f>
        <v>0.20238736141309668</v>
      </c>
      <c r="E24" s="2">
        <f>AHP!K19</f>
        <v>0.22785668375741905</v>
      </c>
      <c r="F24" s="2">
        <f>AHP!K20</f>
        <v>0.10645235279426457</v>
      </c>
      <c r="G24" s="2">
        <f>AHP!K21</f>
        <v>9.60356861275979E-2</v>
      </c>
      <c r="H24" s="2">
        <f>AHP!K22</f>
        <v>4.7028235245147015E-2</v>
      </c>
      <c r="I24" s="2">
        <f>AHP!K23</f>
        <v>3.9563885869032929E-2</v>
      </c>
      <c r="J24" s="2">
        <f>AHP!K24</f>
        <v>4.2038433380345151E-2</v>
      </c>
    </row>
    <row r="25" spans="2:10" x14ac:dyDescent="0.25">
      <c r="B25" s="1" t="s">
        <v>39</v>
      </c>
      <c r="C25" s="1">
        <f>C16*C$24</f>
        <v>0.12832565727578724</v>
      </c>
      <c r="D25" s="1">
        <f>D16*D$24</f>
        <v>9.8172290399559242E-2</v>
      </c>
      <c r="E25" s="1">
        <f t="shared" ref="E25:J25" si="2">E16*E$24</f>
        <v>0.13740275018145939</v>
      </c>
      <c r="F25" s="1">
        <f t="shared" si="2"/>
        <v>3.2096592024465166E-2</v>
      </c>
      <c r="G25" s="1">
        <f t="shared" si="2"/>
        <v>4.2948464489428489E-2</v>
      </c>
      <c r="H25" s="1">
        <f t="shared" si="2"/>
        <v>2.2016954414806028E-2</v>
      </c>
      <c r="I25" s="1">
        <f t="shared" si="2"/>
        <v>1.7693507651440194E-2</v>
      </c>
      <c r="J25" s="1">
        <f t="shared" si="2"/>
        <v>1.8800158941209604E-2</v>
      </c>
    </row>
    <row r="26" spans="2:10" x14ac:dyDescent="0.25">
      <c r="B26" s="1" t="s">
        <v>40</v>
      </c>
      <c r="C26" s="1">
        <f t="shared" ref="C26:J26" si="3">C17*C$24</f>
        <v>6.4162828637893618E-2</v>
      </c>
      <c r="D26" s="1">
        <f t="shared" si="3"/>
        <v>9.8172290399559242E-2</v>
      </c>
      <c r="E26" s="1">
        <f t="shared" si="3"/>
        <v>6.8701375090729697E-2</v>
      </c>
      <c r="F26" s="1">
        <f t="shared" si="3"/>
        <v>3.2096592024465166E-2</v>
      </c>
      <c r="G26" s="1">
        <f t="shared" si="3"/>
        <v>4.2948464489428489E-2</v>
      </c>
      <c r="H26" s="1">
        <f t="shared" si="3"/>
        <v>2.2016954414806028E-2</v>
      </c>
      <c r="I26" s="1">
        <f t="shared" si="3"/>
        <v>1.7693507651440194E-2</v>
      </c>
      <c r="J26" s="1">
        <f t="shared" si="3"/>
        <v>1.8800158941209604E-2</v>
      </c>
    </row>
    <row r="27" spans="2:10" x14ac:dyDescent="0.25">
      <c r="B27" s="1" t="s">
        <v>43</v>
      </c>
      <c r="C27" s="1">
        <f t="shared" ref="C27:J27" si="4">C18*C$24</f>
        <v>6.4162828637893618E-2</v>
      </c>
      <c r="D27" s="1">
        <f t="shared" si="4"/>
        <v>9.8172290399559242E-2</v>
      </c>
      <c r="E27" s="1">
        <f t="shared" si="4"/>
        <v>6.8701375090729697E-2</v>
      </c>
      <c r="F27" s="1">
        <f t="shared" si="4"/>
        <v>3.2096592024465166E-2</v>
      </c>
      <c r="G27" s="1">
        <f t="shared" si="4"/>
        <v>4.2948464489428489E-2</v>
      </c>
      <c r="H27" s="1">
        <f t="shared" si="4"/>
        <v>1.6512715811104521E-2</v>
      </c>
      <c r="I27" s="1">
        <f t="shared" si="4"/>
        <v>1.7693507651440194E-2</v>
      </c>
      <c r="J27" s="1">
        <f t="shared" si="4"/>
        <v>1.8800158941209604E-2</v>
      </c>
    </row>
    <row r="28" spans="2:10" x14ac:dyDescent="0.25">
      <c r="B28" s="1" t="s">
        <v>41</v>
      </c>
      <c r="C28" s="1">
        <f t="shared" ref="C28:J28" si="5">C19*C$24</f>
        <v>6.4162828637893618E-2</v>
      </c>
      <c r="D28" s="1">
        <f t="shared" si="5"/>
        <v>9.8172290399559242E-2</v>
      </c>
      <c r="E28" s="1">
        <f t="shared" si="5"/>
        <v>0.13740275018145939</v>
      </c>
      <c r="F28" s="1">
        <f t="shared" si="5"/>
        <v>6.4193184048930332E-2</v>
      </c>
      <c r="G28" s="1">
        <f t="shared" si="5"/>
        <v>4.2948464489428489E-2</v>
      </c>
      <c r="H28" s="1">
        <f t="shared" si="5"/>
        <v>2.2016954414806028E-2</v>
      </c>
      <c r="I28" s="1">
        <f t="shared" si="5"/>
        <v>1.7693507651440194E-2</v>
      </c>
      <c r="J28" s="1">
        <f t="shared" si="5"/>
        <v>1.8800158941209604E-2</v>
      </c>
    </row>
    <row r="29" spans="2:10" x14ac:dyDescent="0.25">
      <c r="B29" s="1" t="s">
        <v>42</v>
      </c>
      <c r="C29" s="1">
        <f t="shared" ref="C29:J29" si="6">C20*C$24</f>
        <v>0.12832565727578724</v>
      </c>
      <c r="D29" s="1">
        <f t="shared" si="6"/>
        <v>4.9086145199779621E-2</v>
      </c>
      <c r="E29" s="1">
        <f t="shared" si="6"/>
        <v>6.8701375090729697E-2</v>
      </c>
      <c r="F29" s="1">
        <f t="shared" si="6"/>
        <v>6.4193184048930332E-2</v>
      </c>
      <c r="G29" s="1">
        <f t="shared" si="6"/>
        <v>4.2948464489428489E-2</v>
      </c>
      <c r="H29" s="1">
        <f t="shared" si="6"/>
        <v>2.2016954414806028E-2</v>
      </c>
      <c r="I29" s="1">
        <f t="shared" si="6"/>
        <v>1.7693507651440194E-2</v>
      </c>
      <c r="J29" s="1">
        <f t="shared" si="6"/>
        <v>1.8800158941209604E-2</v>
      </c>
    </row>
    <row r="31" spans="2:10" x14ac:dyDescent="0.25">
      <c r="B31" t="s">
        <v>52</v>
      </c>
    </row>
    <row r="32" spans="2:10" x14ac:dyDescent="0.25">
      <c r="B32" t="s">
        <v>73</v>
      </c>
    </row>
    <row r="33" spans="2:10" x14ac:dyDescent="0.25">
      <c r="B33" s="2" t="s">
        <v>0</v>
      </c>
      <c r="C33" s="2">
        <v>1</v>
      </c>
      <c r="D33" s="2">
        <v>2</v>
      </c>
      <c r="E33" s="2">
        <v>3</v>
      </c>
      <c r="F33" s="2">
        <v>4</v>
      </c>
      <c r="G33" s="2">
        <v>5</v>
      </c>
      <c r="H33" s="2">
        <v>6</v>
      </c>
      <c r="I33" s="2">
        <v>7</v>
      </c>
      <c r="J33" s="2">
        <v>8</v>
      </c>
    </row>
    <row r="34" spans="2:10" x14ac:dyDescent="0.25">
      <c r="B34" s="1" t="s">
        <v>53</v>
      </c>
      <c r="C34" s="1">
        <f>IF(C25&gt;=C26,1,0)</f>
        <v>1</v>
      </c>
      <c r="D34" s="1">
        <f t="shared" ref="D34:J34" si="7">IF(D25&gt;=D26,1,0)</f>
        <v>1</v>
      </c>
      <c r="E34" s="1">
        <f t="shared" si="7"/>
        <v>1</v>
      </c>
      <c r="F34" s="1">
        <f t="shared" si="7"/>
        <v>1</v>
      </c>
      <c r="G34" s="1">
        <f t="shared" si="7"/>
        <v>1</v>
      </c>
      <c r="H34" s="1">
        <f t="shared" si="7"/>
        <v>1</v>
      </c>
      <c r="I34" s="1">
        <f t="shared" si="7"/>
        <v>1</v>
      </c>
      <c r="J34" s="1">
        <f t="shared" si="7"/>
        <v>1</v>
      </c>
    </row>
    <row r="35" spans="2:10" x14ac:dyDescent="0.25">
      <c r="B35" s="1" t="s">
        <v>54</v>
      </c>
      <c r="C35" s="1">
        <f>IF(C25&gt;=C27,1,0)</f>
        <v>1</v>
      </c>
      <c r="D35" s="1">
        <f t="shared" ref="D35:J35" si="8">IF(D25&gt;=D27,1,0)</f>
        <v>1</v>
      </c>
      <c r="E35" s="1">
        <f t="shared" si="8"/>
        <v>1</v>
      </c>
      <c r="F35" s="1">
        <f t="shared" si="8"/>
        <v>1</v>
      </c>
      <c r="G35" s="1">
        <f t="shared" si="8"/>
        <v>1</v>
      </c>
      <c r="H35" s="1">
        <f t="shared" si="8"/>
        <v>1</v>
      </c>
      <c r="I35" s="1">
        <f t="shared" si="8"/>
        <v>1</v>
      </c>
      <c r="J35" s="1">
        <f t="shared" si="8"/>
        <v>1</v>
      </c>
    </row>
    <row r="36" spans="2:10" x14ac:dyDescent="0.25">
      <c r="B36" s="1" t="s">
        <v>55</v>
      </c>
      <c r="C36" s="1">
        <f>IF(C25&gt;=C28,1,0)</f>
        <v>1</v>
      </c>
      <c r="D36" s="1">
        <f t="shared" ref="D36:J36" si="9">IF(D25&gt;=D28,1,0)</f>
        <v>1</v>
      </c>
      <c r="E36" s="1">
        <f t="shared" si="9"/>
        <v>1</v>
      </c>
      <c r="F36" s="1">
        <f>IF(F25&gt;=F28,1,0)</f>
        <v>0</v>
      </c>
      <c r="G36" s="1">
        <f t="shared" si="9"/>
        <v>1</v>
      </c>
      <c r="H36" s="1">
        <f t="shared" si="9"/>
        <v>1</v>
      </c>
      <c r="I36" s="1">
        <f t="shared" si="9"/>
        <v>1</v>
      </c>
      <c r="J36" s="1">
        <f t="shared" si="9"/>
        <v>1</v>
      </c>
    </row>
    <row r="37" spans="2:10" x14ac:dyDescent="0.25">
      <c r="B37" s="1" t="s">
        <v>56</v>
      </c>
      <c r="C37" s="1">
        <f>IF(C25&gt;=C29,1,0)</f>
        <v>1</v>
      </c>
      <c r="D37" s="1">
        <f t="shared" ref="D37:J37" si="10">IF(D25&gt;=D29,1,0)</f>
        <v>1</v>
      </c>
      <c r="E37" s="1">
        <f t="shared" si="10"/>
        <v>1</v>
      </c>
      <c r="F37" s="1">
        <f t="shared" si="10"/>
        <v>0</v>
      </c>
      <c r="G37" s="1">
        <f t="shared" si="10"/>
        <v>1</v>
      </c>
      <c r="H37" s="1">
        <f t="shared" si="10"/>
        <v>1</v>
      </c>
      <c r="I37" s="1">
        <f t="shared" si="10"/>
        <v>1</v>
      </c>
      <c r="J37" s="1">
        <f t="shared" si="10"/>
        <v>1</v>
      </c>
    </row>
    <row r="38" spans="2:10" x14ac:dyDescent="0.25">
      <c r="B38" s="1" t="s">
        <v>57</v>
      </c>
      <c r="C38" s="1">
        <f>IF(C26&gt;=C25,1,0)</f>
        <v>0</v>
      </c>
      <c r="D38" s="1">
        <f t="shared" ref="D38:J38" si="11">IF(D26&gt;=D25,1,0)</f>
        <v>1</v>
      </c>
      <c r="E38" s="1">
        <f t="shared" si="11"/>
        <v>0</v>
      </c>
      <c r="F38" s="1">
        <f t="shared" si="11"/>
        <v>1</v>
      </c>
      <c r="G38" s="1">
        <f t="shared" si="11"/>
        <v>1</v>
      </c>
      <c r="H38" s="1">
        <f t="shared" si="11"/>
        <v>1</v>
      </c>
      <c r="I38" s="1">
        <f t="shared" si="11"/>
        <v>1</v>
      </c>
      <c r="J38" s="1">
        <f t="shared" si="11"/>
        <v>1</v>
      </c>
    </row>
    <row r="39" spans="2:10" x14ac:dyDescent="0.25">
      <c r="B39" s="1" t="s">
        <v>58</v>
      </c>
      <c r="C39" s="1">
        <f>IF(C26&gt;=C27,1,0)</f>
        <v>1</v>
      </c>
      <c r="D39" s="1">
        <f t="shared" ref="D39:J39" si="12">IF(D26&gt;=D27,1,0)</f>
        <v>1</v>
      </c>
      <c r="E39" s="1">
        <f t="shared" si="12"/>
        <v>1</v>
      </c>
      <c r="F39" s="1">
        <f t="shared" si="12"/>
        <v>1</v>
      </c>
      <c r="G39" s="1">
        <f t="shared" si="12"/>
        <v>1</v>
      </c>
      <c r="H39" s="1">
        <f t="shared" si="12"/>
        <v>1</v>
      </c>
      <c r="I39" s="1">
        <f t="shared" si="12"/>
        <v>1</v>
      </c>
      <c r="J39" s="1">
        <f t="shared" si="12"/>
        <v>1</v>
      </c>
    </row>
    <row r="40" spans="2:10" x14ac:dyDescent="0.25">
      <c r="B40" s="1" t="s">
        <v>59</v>
      </c>
      <c r="C40" s="1">
        <f>IF(C26&gt;=C28,1,0)</f>
        <v>1</v>
      </c>
      <c r="D40" s="1">
        <f t="shared" ref="D40:J40" si="13">IF(D26&gt;=D28,1,0)</f>
        <v>1</v>
      </c>
      <c r="E40" s="1">
        <f>IF(E26&gt;=E28,1,0)</f>
        <v>0</v>
      </c>
      <c r="F40" s="1">
        <f t="shared" si="13"/>
        <v>0</v>
      </c>
      <c r="G40" s="1">
        <f t="shared" si="13"/>
        <v>1</v>
      </c>
      <c r="H40" s="1">
        <f t="shared" si="13"/>
        <v>1</v>
      </c>
      <c r="I40" s="1">
        <f t="shared" si="13"/>
        <v>1</v>
      </c>
      <c r="J40" s="1">
        <f t="shared" si="13"/>
        <v>1</v>
      </c>
    </row>
    <row r="41" spans="2:10" x14ac:dyDescent="0.25">
      <c r="B41" s="1" t="s">
        <v>60</v>
      </c>
      <c r="C41" s="1">
        <f>IF(C26&gt;=C29,1,0)</f>
        <v>0</v>
      </c>
      <c r="D41" s="1">
        <f t="shared" ref="D41:J41" si="14">IF(D26&gt;=D29,1,0)</f>
        <v>1</v>
      </c>
      <c r="E41" s="1">
        <f t="shared" si="14"/>
        <v>1</v>
      </c>
      <c r="F41" s="1">
        <f t="shared" si="14"/>
        <v>0</v>
      </c>
      <c r="G41" s="1">
        <f t="shared" si="14"/>
        <v>1</v>
      </c>
      <c r="H41" s="1">
        <f t="shared" si="14"/>
        <v>1</v>
      </c>
      <c r="I41" s="1">
        <f t="shared" si="14"/>
        <v>1</v>
      </c>
      <c r="J41" s="1">
        <f t="shared" si="14"/>
        <v>1</v>
      </c>
    </row>
    <row r="42" spans="2:10" x14ac:dyDescent="0.25">
      <c r="B42" s="1" t="s">
        <v>61</v>
      </c>
      <c r="C42" s="1">
        <f>IF(C27&gt;=C25,1,0)</f>
        <v>0</v>
      </c>
      <c r="D42" s="1">
        <f>IF(D27&gt;=D25,1,0)</f>
        <v>1</v>
      </c>
      <c r="E42" s="1">
        <f t="shared" ref="E42:J42" si="15">IF(E27&gt;=E25,1,0)</f>
        <v>0</v>
      </c>
      <c r="F42" s="1">
        <f t="shared" si="15"/>
        <v>1</v>
      </c>
      <c r="G42" s="1">
        <f t="shared" si="15"/>
        <v>1</v>
      </c>
      <c r="H42" s="1">
        <f t="shared" si="15"/>
        <v>0</v>
      </c>
      <c r="I42" s="1">
        <f t="shared" si="15"/>
        <v>1</v>
      </c>
      <c r="J42" s="1">
        <f t="shared" si="15"/>
        <v>1</v>
      </c>
    </row>
    <row r="43" spans="2:10" x14ac:dyDescent="0.25">
      <c r="B43" s="1" t="s">
        <v>62</v>
      </c>
      <c r="C43" s="1">
        <f>IF(C27&gt;=C26,1,0)</f>
        <v>1</v>
      </c>
      <c r="D43" s="1">
        <f t="shared" ref="D43:J43" si="16">IF(D27&gt;=D26,1,0)</f>
        <v>1</v>
      </c>
      <c r="E43" s="1">
        <f t="shared" si="16"/>
        <v>1</v>
      </c>
      <c r="F43" s="1">
        <f t="shared" si="16"/>
        <v>1</v>
      </c>
      <c r="G43" s="1">
        <f t="shared" si="16"/>
        <v>1</v>
      </c>
      <c r="H43" s="1">
        <f t="shared" si="16"/>
        <v>0</v>
      </c>
      <c r="I43" s="1">
        <f t="shared" si="16"/>
        <v>1</v>
      </c>
      <c r="J43" s="1">
        <f t="shared" si="16"/>
        <v>1</v>
      </c>
    </row>
    <row r="44" spans="2:10" x14ac:dyDescent="0.25">
      <c r="B44" s="1" t="s">
        <v>63</v>
      </c>
      <c r="C44" s="1">
        <f>IF(C27&gt;=C28,1,0)</f>
        <v>1</v>
      </c>
      <c r="D44" s="1">
        <f t="shared" ref="D44:J44" si="17">IF(D27&gt;=D28,1,0)</f>
        <v>1</v>
      </c>
      <c r="E44" s="1">
        <f t="shared" si="17"/>
        <v>0</v>
      </c>
      <c r="F44" s="1">
        <f t="shared" si="17"/>
        <v>0</v>
      </c>
      <c r="G44" s="1">
        <f t="shared" si="17"/>
        <v>1</v>
      </c>
      <c r="H44" s="1">
        <f>IF(H27&gt;=H28,1,0)</f>
        <v>0</v>
      </c>
      <c r="I44" s="1">
        <f t="shared" si="17"/>
        <v>1</v>
      </c>
      <c r="J44" s="1">
        <f t="shared" si="17"/>
        <v>1</v>
      </c>
    </row>
    <row r="45" spans="2:10" x14ac:dyDescent="0.25">
      <c r="B45" s="1" t="s">
        <v>64</v>
      </c>
      <c r="C45" s="1">
        <f>IF(C27&gt;=C29,1,0)</f>
        <v>0</v>
      </c>
      <c r="D45" s="1">
        <f t="shared" ref="D45:J45" si="18">IF(D27&gt;=D29,1,0)</f>
        <v>1</v>
      </c>
      <c r="E45" s="1">
        <f t="shared" si="18"/>
        <v>1</v>
      </c>
      <c r="F45" s="1">
        <f t="shared" si="18"/>
        <v>0</v>
      </c>
      <c r="G45" s="1">
        <f t="shared" si="18"/>
        <v>1</v>
      </c>
      <c r="H45" s="1">
        <f t="shared" si="18"/>
        <v>0</v>
      </c>
      <c r="I45" s="1">
        <f t="shared" si="18"/>
        <v>1</v>
      </c>
      <c r="J45" s="1">
        <f t="shared" si="18"/>
        <v>1</v>
      </c>
    </row>
    <row r="46" spans="2:10" x14ac:dyDescent="0.25">
      <c r="B46" s="1" t="s">
        <v>65</v>
      </c>
      <c r="C46" s="1">
        <f>IF(C28&gt;=C25,1,0)</f>
        <v>0</v>
      </c>
      <c r="D46" s="1">
        <f>IF(D28&gt;=D25,1,0)</f>
        <v>1</v>
      </c>
      <c r="E46" s="1">
        <f t="shared" ref="E46:J46" si="19">IF(E28&gt;=E25,1,0)</f>
        <v>1</v>
      </c>
      <c r="F46" s="1">
        <f t="shared" si="19"/>
        <v>1</v>
      </c>
      <c r="G46" s="1">
        <f t="shared" si="19"/>
        <v>1</v>
      </c>
      <c r="H46" s="1">
        <f t="shared" si="19"/>
        <v>1</v>
      </c>
      <c r="I46" s="1">
        <f t="shared" si="19"/>
        <v>1</v>
      </c>
      <c r="J46" s="1">
        <f t="shared" si="19"/>
        <v>1</v>
      </c>
    </row>
    <row r="47" spans="2:10" x14ac:dyDescent="0.25">
      <c r="B47" s="1" t="s">
        <v>66</v>
      </c>
      <c r="C47" s="1">
        <f>IF(C28&gt;=C26,1,0)</f>
        <v>1</v>
      </c>
      <c r="D47" s="1">
        <f t="shared" ref="D47:J47" si="20">IF(D28&gt;=D26,1,0)</f>
        <v>1</v>
      </c>
      <c r="E47" s="1">
        <f t="shared" si="20"/>
        <v>1</v>
      </c>
      <c r="F47" s="1">
        <f t="shared" si="20"/>
        <v>1</v>
      </c>
      <c r="G47" s="1">
        <f t="shared" si="20"/>
        <v>1</v>
      </c>
      <c r="H47" s="1">
        <f t="shared" si="20"/>
        <v>1</v>
      </c>
      <c r="I47" s="1">
        <f t="shared" si="20"/>
        <v>1</v>
      </c>
      <c r="J47" s="1">
        <f t="shared" si="20"/>
        <v>1</v>
      </c>
    </row>
    <row r="48" spans="2:10" x14ac:dyDescent="0.25">
      <c r="B48" s="1" t="s">
        <v>67</v>
      </c>
      <c r="C48" s="1">
        <f>IF(C28&gt;=C27,1,0)</f>
        <v>1</v>
      </c>
      <c r="D48" s="1">
        <f>IF(D28&gt;=D27,1,0)</f>
        <v>1</v>
      </c>
      <c r="E48" s="1">
        <f t="shared" ref="E48:J48" si="21">IF(E28&gt;=E27,1,0)</f>
        <v>1</v>
      </c>
      <c r="F48" s="1">
        <f t="shared" si="21"/>
        <v>1</v>
      </c>
      <c r="G48" s="1">
        <f t="shared" si="21"/>
        <v>1</v>
      </c>
      <c r="H48" s="1">
        <f t="shared" si="21"/>
        <v>1</v>
      </c>
      <c r="I48" s="1">
        <f t="shared" si="21"/>
        <v>1</v>
      </c>
      <c r="J48" s="1">
        <f t="shared" si="21"/>
        <v>1</v>
      </c>
    </row>
    <row r="49" spans="2:10" x14ac:dyDescent="0.25">
      <c r="B49" s="1" t="s">
        <v>68</v>
      </c>
      <c r="C49" s="1">
        <f>IF(C28&gt;=C29,1,0)</f>
        <v>0</v>
      </c>
      <c r="D49" s="1">
        <f>IF(D28&gt;=D29,1,0)</f>
        <v>1</v>
      </c>
      <c r="E49" s="1">
        <f t="shared" ref="E49:J49" si="22">IF(E28&gt;=E29,1,0)</f>
        <v>1</v>
      </c>
      <c r="F49" s="1">
        <f t="shared" si="22"/>
        <v>1</v>
      </c>
      <c r="G49" s="1">
        <f t="shared" si="22"/>
        <v>1</v>
      </c>
      <c r="H49" s="1">
        <f t="shared" si="22"/>
        <v>1</v>
      </c>
      <c r="I49" s="1">
        <f t="shared" si="22"/>
        <v>1</v>
      </c>
      <c r="J49" s="1">
        <f t="shared" si="22"/>
        <v>1</v>
      </c>
    </row>
    <row r="50" spans="2:10" x14ac:dyDescent="0.25">
      <c r="B50" s="1" t="s">
        <v>69</v>
      </c>
      <c r="C50" s="1">
        <f>IF(C29&gt;=C25,1,0)</f>
        <v>1</v>
      </c>
      <c r="D50" s="1">
        <f t="shared" ref="D50:J50" si="23">IF(D29&gt;=D25,1,0)</f>
        <v>0</v>
      </c>
      <c r="E50" s="1">
        <f>IF(E29&gt;=E25,1,0)</f>
        <v>0</v>
      </c>
      <c r="F50" s="1">
        <f t="shared" si="23"/>
        <v>1</v>
      </c>
      <c r="G50" s="1">
        <f t="shared" si="23"/>
        <v>1</v>
      </c>
      <c r="H50" s="1">
        <f t="shared" si="23"/>
        <v>1</v>
      </c>
      <c r="I50" s="1">
        <f t="shared" si="23"/>
        <v>1</v>
      </c>
      <c r="J50" s="1">
        <f t="shared" si="23"/>
        <v>1</v>
      </c>
    </row>
    <row r="51" spans="2:10" x14ac:dyDescent="0.25">
      <c r="B51" s="1" t="s">
        <v>70</v>
      </c>
      <c r="C51" s="1">
        <f>IF(C29&gt;=C26,1,0)</f>
        <v>1</v>
      </c>
      <c r="D51" s="1">
        <f t="shared" ref="D51:J51" si="24">IF(D29&gt;=D26,1,0)</f>
        <v>0</v>
      </c>
      <c r="E51" s="1">
        <f t="shared" si="24"/>
        <v>1</v>
      </c>
      <c r="F51" s="1">
        <f t="shared" si="24"/>
        <v>1</v>
      </c>
      <c r="G51" s="1">
        <f t="shared" si="24"/>
        <v>1</v>
      </c>
      <c r="H51" s="1">
        <f t="shared" si="24"/>
        <v>1</v>
      </c>
      <c r="I51" s="1">
        <f t="shared" si="24"/>
        <v>1</v>
      </c>
      <c r="J51" s="1">
        <f t="shared" si="24"/>
        <v>1</v>
      </c>
    </row>
    <row r="52" spans="2:10" x14ac:dyDescent="0.25">
      <c r="B52" s="1" t="s">
        <v>71</v>
      </c>
      <c r="C52" s="1">
        <f>IF(C29&gt;=C27,1,0)</f>
        <v>1</v>
      </c>
      <c r="D52" s="1">
        <f t="shared" ref="D52:J52" si="25">IF(D29&gt;=D27,1,0)</f>
        <v>0</v>
      </c>
      <c r="E52" s="1">
        <f t="shared" si="25"/>
        <v>1</v>
      </c>
      <c r="F52" s="1">
        <f t="shared" si="25"/>
        <v>1</v>
      </c>
      <c r="G52" s="1">
        <f t="shared" si="25"/>
        <v>1</v>
      </c>
      <c r="H52" s="1">
        <f t="shared" si="25"/>
        <v>1</v>
      </c>
      <c r="I52" s="1">
        <f t="shared" si="25"/>
        <v>1</v>
      </c>
      <c r="J52" s="1">
        <f t="shared" si="25"/>
        <v>1</v>
      </c>
    </row>
    <row r="53" spans="2:10" x14ac:dyDescent="0.25">
      <c r="B53" s="1" t="s">
        <v>72</v>
      </c>
      <c r="C53" s="1">
        <f>IF(C29&gt;=C28,1,0)</f>
        <v>1</v>
      </c>
      <c r="D53" s="1">
        <f t="shared" ref="D53:J53" si="26">IF(D29&gt;=D28,1,0)</f>
        <v>0</v>
      </c>
      <c r="E53" s="1">
        <f t="shared" si="26"/>
        <v>0</v>
      </c>
      <c r="F53" s="1">
        <f t="shared" si="26"/>
        <v>1</v>
      </c>
      <c r="G53" s="1">
        <f t="shared" si="26"/>
        <v>1</v>
      </c>
      <c r="H53" s="1">
        <f t="shared" si="26"/>
        <v>1</v>
      </c>
      <c r="I53" s="1">
        <f t="shared" si="26"/>
        <v>1</v>
      </c>
      <c r="J53" s="1">
        <f t="shared" si="26"/>
        <v>1</v>
      </c>
    </row>
    <row r="55" spans="2:10" x14ac:dyDescent="0.25">
      <c r="B55" t="s">
        <v>74</v>
      </c>
    </row>
    <row r="57" spans="2:10" x14ac:dyDescent="0.25">
      <c r="B57" s="2" t="s">
        <v>0</v>
      </c>
      <c r="C57" s="2">
        <v>1</v>
      </c>
      <c r="D57" s="2">
        <v>2</v>
      </c>
      <c r="E57" s="2">
        <v>3</v>
      </c>
      <c r="F57" s="2">
        <v>4</v>
      </c>
      <c r="G57" s="2">
        <v>5</v>
      </c>
      <c r="H57" s="2">
        <v>6</v>
      </c>
      <c r="I57" s="2">
        <v>7</v>
      </c>
      <c r="J57" s="2">
        <v>8</v>
      </c>
    </row>
    <row r="58" spans="2:10" x14ac:dyDescent="0.25">
      <c r="B58" s="1" t="s">
        <v>53</v>
      </c>
      <c r="C58" s="1">
        <f>IF(C25&lt;C26,1,0)</f>
        <v>0</v>
      </c>
      <c r="D58" s="1">
        <f t="shared" ref="D58:J58" si="27">IF(D25&lt;D26,1,0)</f>
        <v>0</v>
      </c>
      <c r="E58" s="1">
        <f t="shared" si="27"/>
        <v>0</v>
      </c>
      <c r="F58" s="1">
        <f t="shared" si="27"/>
        <v>0</v>
      </c>
      <c r="G58" s="1">
        <f t="shared" si="27"/>
        <v>0</v>
      </c>
      <c r="H58" s="1">
        <f t="shared" si="27"/>
        <v>0</v>
      </c>
      <c r="I58" s="1">
        <f t="shared" si="27"/>
        <v>0</v>
      </c>
      <c r="J58" s="1">
        <f t="shared" si="27"/>
        <v>0</v>
      </c>
    </row>
    <row r="59" spans="2:10" x14ac:dyDescent="0.25">
      <c r="B59" s="1" t="s">
        <v>54</v>
      </c>
      <c r="C59" s="1">
        <f>IF(C25&lt;C27,1,0)</f>
        <v>0</v>
      </c>
      <c r="D59" s="1">
        <f t="shared" ref="D59:J59" si="28">IF(D25&lt;D27,1,0)</f>
        <v>0</v>
      </c>
      <c r="E59" s="1">
        <f t="shared" si="28"/>
        <v>0</v>
      </c>
      <c r="F59" s="1">
        <f t="shared" si="28"/>
        <v>0</v>
      </c>
      <c r="G59" s="1">
        <f t="shared" si="28"/>
        <v>0</v>
      </c>
      <c r="H59" s="1">
        <f t="shared" si="28"/>
        <v>0</v>
      </c>
      <c r="I59" s="1">
        <f t="shared" si="28"/>
        <v>0</v>
      </c>
      <c r="J59" s="1">
        <f t="shared" si="28"/>
        <v>0</v>
      </c>
    </row>
    <row r="60" spans="2:10" x14ac:dyDescent="0.25">
      <c r="B60" s="1" t="s">
        <v>55</v>
      </c>
      <c r="C60" s="1">
        <f>IF(C25&lt;C28,1,0)</f>
        <v>0</v>
      </c>
      <c r="D60" s="1">
        <f t="shared" ref="D60:J60" si="29">IF(D25&lt;D28,1,0)</f>
        <v>0</v>
      </c>
      <c r="E60" s="1">
        <f t="shared" si="29"/>
        <v>0</v>
      </c>
      <c r="F60" s="2">
        <f t="shared" si="29"/>
        <v>1</v>
      </c>
      <c r="G60" s="1">
        <f t="shared" si="29"/>
        <v>0</v>
      </c>
      <c r="H60" s="1">
        <f t="shared" si="29"/>
        <v>0</v>
      </c>
      <c r="I60" s="1">
        <f t="shared" si="29"/>
        <v>0</v>
      </c>
      <c r="J60" s="1">
        <f t="shared" si="29"/>
        <v>0</v>
      </c>
    </row>
    <row r="61" spans="2:10" x14ac:dyDescent="0.25">
      <c r="B61" s="1" t="s">
        <v>56</v>
      </c>
      <c r="C61" s="1">
        <f>IF(C25&lt;C29,1,0)</f>
        <v>0</v>
      </c>
      <c r="D61" s="1">
        <f t="shared" ref="D61:J61" si="30">IF(D25&lt;D29,1,0)</f>
        <v>0</v>
      </c>
      <c r="E61" s="1">
        <f t="shared" si="30"/>
        <v>0</v>
      </c>
      <c r="F61" s="2">
        <f t="shared" si="30"/>
        <v>1</v>
      </c>
      <c r="G61" s="1">
        <f t="shared" si="30"/>
        <v>0</v>
      </c>
      <c r="H61" s="1">
        <f t="shared" si="30"/>
        <v>0</v>
      </c>
      <c r="I61" s="1">
        <f t="shared" si="30"/>
        <v>0</v>
      </c>
      <c r="J61" s="1">
        <f t="shared" si="30"/>
        <v>0</v>
      </c>
    </row>
    <row r="62" spans="2:10" x14ac:dyDescent="0.25">
      <c r="B62" s="1" t="s">
        <v>57</v>
      </c>
      <c r="C62" s="2">
        <f>IF(C26&lt;C25,1,0)</f>
        <v>1</v>
      </c>
      <c r="D62" s="1">
        <f t="shared" ref="D62:J62" si="31">IF(D26&lt;D25,1,0)</f>
        <v>0</v>
      </c>
      <c r="E62" s="2">
        <f t="shared" si="31"/>
        <v>1</v>
      </c>
      <c r="F62" s="1">
        <f t="shared" si="31"/>
        <v>0</v>
      </c>
      <c r="G62" s="1">
        <f t="shared" si="31"/>
        <v>0</v>
      </c>
      <c r="H62" s="1">
        <f t="shared" si="31"/>
        <v>0</v>
      </c>
      <c r="I62" s="1">
        <f t="shared" si="31"/>
        <v>0</v>
      </c>
      <c r="J62" s="1">
        <f t="shared" si="31"/>
        <v>0</v>
      </c>
    </row>
    <row r="63" spans="2:10" x14ac:dyDescent="0.25">
      <c r="B63" s="1" t="s">
        <v>58</v>
      </c>
      <c r="C63" s="1">
        <f>IF(C26&lt;C27,1,0)</f>
        <v>0</v>
      </c>
      <c r="D63" s="1">
        <f t="shared" ref="D63:J63" si="32">IF(D26&lt;D27,1,0)</f>
        <v>0</v>
      </c>
      <c r="E63" s="1">
        <f t="shared" si="32"/>
        <v>0</v>
      </c>
      <c r="F63" s="1">
        <f t="shared" si="32"/>
        <v>0</v>
      </c>
      <c r="G63" s="1">
        <f t="shared" si="32"/>
        <v>0</v>
      </c>
      <c r="H63" s="1">
        <f t="shared" si="32"/>
        <v>0</v>
      </c>
      <c r="I63" s="1">
        <f t="shared" si="32"/>
        <v>0</v>
      </c>
      <c r="J63" s="1">
        <f t="shared" si="32"/>
        <v>0</v>
      </c>
    </row>
    <row r="64" spans="2:10" x14ac:dyDescent="0.25">
      <c r="B64" s="1" t="s">
        <v>59</v>
      </c>
      <c r="C64" s="1">
        <f>IF(C26&lt;C28,1,0)</f>
        <v>0</v>
      </c>
      <c r="D64" s="1">
        <f t="shared" ref="D64:J64" si="33">IF(D26&lt;D28,1,0)</f>
        <v>0</v>
      </c>
      <c r="E64" s="2">
        <f t="shared" si="33"/>
        <v>1</v>
      </c>
      <c r="F64" s="2">
        <f t="shared" si="33"/>
        <v>1</v>
      </c>
      <c r="G64" s="1">
        <f t="shared" si="33"/>
        <v>0</v>
      </c>
      <c r="H64" s="1">
        <f t="shared" si="33"/>
        <v>0</v>
      </c>
      <c r="I64" s="1">
        <f t="shared" si="33"/>
        <v>0</v>
      </c>
      <c r="J64" s="1">
        <f t="shared" si="33"/>
        <v>0</v>
      </c>
    </row>
    <row r="65" spans="2:10" x14ac:dyDescent="0.25">
      <c r="B65" s="1" t="s">
        <v>60</v>
      </c>
      <c r="C65" s="2">
        <f>IF(C26&lt;C29,1,0)</f>
        <v>1</v>
      </c>
      <c r="D65" s="1">
        <f t="shared" ref="D65:J65" si="34">IF(D26&lt;D29,1,0)</f>
        <v>0</v>
      </c>
      <c r="E65" s="1">
        <f t="shared" si="34"/>
        <v>0</v>
      </c>
      <c r="F65" s="2">
        <f t="shared" si="34"/>
        <v>1</v>
      </c>
      <c r="G65" s="1">
        <f t="shared" si="34"/>
        <v>0</v>
      </c>
      <c r="H65" s="1">
        <f t="shared" si="34"/>
        <v>0</v>
      </c>
      <c r="I65" s="1">
        <f t="shared" si="34"/>
        <v>0</v>
      </c>
      <c r="J65" s="1">
        <f t="shared" si="34"/>
        <v>0</v>
      </c>
    </row>
    <row r="66" spans="2:10" x14ac:dyDescent="0.25">
      <c r="B66" s="1" t="s">
        <v>61</v>
      </c>
      <c r="C66" s="2">
        <f>IF(C27&lt;C25,1,0)</f>
        <v>1</v>
      </c>
      <c r="D66" s="1">
        <f t="shared" ref="D66:J66" si="35">IF(D27&lt;D25,1,0)</f>
        <v>0</v>
      </c>
      <c r="E66" s="2">
        <f t="shared" si="35"/>
        <v>1</v>
      </c>
      <c r="F66" s="1">
        <f t="shared" si="35"/>
        <v>0</v>
      </c>
      <c r="G66" s="1">
        <f t="shared" si="35"/>
        <v>0</v>
      </c>
      <c r="H66" s="2">
        <f t="shared" si="35"/>
        <v>1</v>
      </c>
      <c r="I66" s="1">
        <f t="shared" si="35"/>
        <v>0</v>
      </c>
      <c r="J66" s="1">
        <f t="shared" si="35"/>
        <v>0</v>
      </c>
    </row>
    <row r="67" spans="2:10" x14ac:dyDescent="0.25">
      <c r="B67" s="1" t="s">
        <v>62</v>
      </c>
      <c r="C67" s="1">
        <f>IF(C27&lt;C26,1,0)</f>
        <v>0</v>
      </c>
      <c r="D67" s="1">
        <f t="shared" ref="D67:J67" si="36">IF(D27&lt;D26,1,0)</f>
        <v>0</v>
      </c>
      <c r="E67" s="1">
        <f t="shared" si="36"/>
        <v>0</v>
      </c>
      <c r="F67" s="1">
        <f t="shared" si="36"/>
        <v>0</v>
      </c>
      <c r="G67" s="1">
        <f t="shared" si="36"/>
        <v>0</v>
      </c>
      <c r="H67" s="2">
        <f t="shared" si="36"/>
        <v>1</v>
      </c>
      <c r="I67" s="1">
        <f t="shared" si="36"/>
        <v>0</v>
      </c>
      <c r="J67" s="1">
        <f t="shared" si="36"/>
        <v>0</v>
      </c>
    </row>
    <row r="68" spans="2:10" x14ac:dyDescent="0.25">
      <c r="B68" s="1" t="s">
        <v>63</v>
      </c>
      <c r="C68" s="1">
        <f>IF(C27&lt;C28,1,0)</f>
        <v>0</v>
      </c>
      <c r="D68" s="1">
        <f t="shared" ref="D68:J68" si="37">IF(D27&lt;D28,1,0)</f>
        <v>0</v>
      </c>
      <c r="E68" s="2">
        <f t="shared" si="37"/>
        <v>1</v>
      </c>
      <c r="F68" s="2">
        <f t="shared" si="37"/>
        <v>1</v>
      </c>
      <c r="G68" s="1">
        <f t="shared" si="37"/>
        <v>0</v>
      </c>
      <c r="H68" s="2">
        <f t="shared" si="37"/>
        <v>1</v>
      </c>
      <c r="I68" s="1">
        <f t="shared" si="37"/>
        <v>0</v>
      </c>
      <c r="J68" s="1">
        <f t="shared" si="37"/>
        <v>0</v>
      </c>
    </row>
    <row r="69" spans="2:10" x14ac:dyDescent="0.25">
      <c r="B69" s="1" t="s">
        <v>64</v>
      </c>
      <c r="C69" s="2">
        <f>IF(C27&lt;C29,1,0)</f>
        <v>1</v>
      </c>
      <c r="D69" s="1">
        <f t="shared" ref="D69:J69" si="38">IF(D27&lt;D29,1,0)</f>
        <v>0</v>
      </c>
      <c r="E69" s="1">
        <f t="shared" si="38"/>
        <v>0</v>
      </c>
      <c r="F69" s="2">
        <f t="shared" si="38"/>
        <v>1</v>
      </c>
      <c r="G69" s="1">
        <f t="shared" si="38"/>
        <v>0</v>
      </c>
      <c r="H69" s="2">
        <f t="shared" si="38"/>
        <v>1</v>
      </c>
      <c r="I69" s="1">
        <f t="shared" si="38"/>
        <v>0</v>
      </c>
      <c r="J69" s="1">
        <f t="shared" si="38"/>
        <v>0</v>
      </c>
    </row>
    <row r="70" spans="2:10" x14ac:dyDescent="0.25">
      <c r="B70" s="1" t="s">
        <v>65</v>
      </c>
      <c r="C70" s="2">
        <f>IF(C28&lt;C25,1,0)</f>
        <v>1</v>
      </c>
      <c r="D70" s="1">
        <f t="shared" ref="D70:J70" si="39">IF(D28&lt;D25,1,0)</f>
        <v>0</v>
      </c>
      <c r="E70" s="1">
        <f t="shared" si="39"/>
        <v>0</v>
      </c>
      <c r="F70" s="1">
        <f t="shared" si="39"/>
        <v>0</v>
      </c>
      <c r="G70" s="1">
        <f t="shared" si="39"/>
        <v>0</v>
      </c>
      <c r="H70" s="1">
        <f t="shared" si="39"/>
        <v>0</v>
      </c>
      <c r="I70" s="1">
        <f t="shared" si="39"/>
        <v>0</v>
      </c>
      <c r="J70" s="1">
        <f t="shared" si="39"/>
        <v>0</v>
      </c>
    </row>
    <row r="71" spans="2:10" x14ac:dyDescent="0.25">
      <c r="B71" s="1" t="s">
        <v>66</v>
      </c>
      <c r="C71" s="1">
        <f>IF(C28&lt;C26,1,0)</f>
        <v>0</v>
      </c>
      <c r="D71" s="1">
        <f t="shared" ref="D71:J71" si="40">IF(D28&lt;D26,1,0)</f>
        <v>0</v>
      </c>
      <c r="E71" s="1">
        <f t="shared" si="40"/>
        <v>0</v>
      </c>
      <c r="F71" s="1">
        <f t="shared" si="40"/>
        <v>0</v>
      </c>
      <c r="G71" s="1">
        <f t="shared" si="40"/>
        <v>0</v>
      </c>
      <c r="H71" s="1">
        <f t="shared" si="40"/>
        <v>0</v>
      </c>
      <c r="I71" s="1">
        <f t="shared" si="40"/>
        <v>0</v>
      </c>
      <c r="J71" s="1">
        <f t="shared" si="40"/>
        <v>0</v>
      </c>
    </row>
    <row r="72" spans="2:10" x14ac:dyDescent="0.25">
      <c r="B72" s="1" t="s">
        <v>67</v>
      </c>
      <c r="C72" s="1">
        <f>IF(C28&lt;C27,1,0)</f>
        <v>0</v>
      </c>
      <c r="D72" s="1">
        <f t="shared" ref="D72:J72" si="41">IF(D28&lt;D27,1,0)</f>
        <v>0</v>
      </c>
      <c r="E72" s="1">
        <f t="shared" si="41"/>
        <v>0</v>
      </c>
      <c r="F72" s="1">
        <f t="shared" si="41"/>
        <v>0</v>
      </c>
      <c r="G72" s="1">
        <f t="shared" si="41"/>
        <v>0</v>
      </c>
      <c r="H72" s="1">
        <f t="shared" si="41"/>
        <v>0</v>
      </c>
      <c r="I72" s="1">
        <f t="shared" si="41"/>
        <v>0</v>
      </c>
      <c r="J72" s="1">
        <f t="shared" si="41"/>
        <v>0</v>
      </c>
    </row>
    <row r="73" spans="2:10" x14ac:dyDescent="0.25">
      <c r="B73" s="1" t="s">
        <v>68</v>
      </c>
      <c r="C73" s="2">
        <f>IF(C28&lt;C29,1,0)</f>
        <v>1</v>
      </c>
      <c r="D73" s="1">
        <f t="shared" ref="D73:J73" si="42">IF(D28&lt;D29,1,0)</f>
        <v>0</v>
      </c>
      <c r="E73" s="1">
        <f t="shared" si="42"/>
        <v>0</v>
      </c>
      <c r="F73" s="1">
        <f t="shared" si="42"/>
        <v>0</v>
      </c>
      <c r="G73" s="1">
        <f t="shared" si="42"/>
        <v>0</v>
      </c>
      <c r="H73" s="1">
        <f t="shared" si="42"/>
        <v>0</v>
      </c>
      <c r="I73" s="1">
        <f t="shared" si="42"/>
        <v>0</v>
      </c>
      <c r="J73" s="1">
        <f t="shared" si="42"/>
        <v>0</v>
      </c>
    </row>
    <row r="74" spans="2:10" x14ac:dyDescent="0.25">
      <c r="B74" s="1" t="s">
        <v>69</v>
      </c>
      <c r="C74" s="1">
        <f>IF(C29&lt;C25,1,0)</f>
        <v>0</v>
      </c>
      <c r="D74" s="2">
        <f t="shared" ref="D74:J74" si="43">IF(D29&lt;D25,1,0)</f>
        <v>1</v>
      </c>
      <c r="E74" s="2">
        <f>IF(E29&lt;E25,1,0)</f>
        <v>1</v>
      </c>
      <c r="F74" s="1">
        <f t="shared" si="43"/>
        <v>0</v>
      </c>
      <c r="G74" s="1">
        <f t="shared" si="43"/>
        <v>0</v>
      </c>
      <c r="H74" s="1">
        <f t="shared" si="43"/>
        <v>0</v>
      </c>
      <c r="I74" s="1">
        <f t="shared" si="43"/>
        <v>0</v>
      </c>
      <c r="J74" s="1">
        <f t="shared" si="43"/>
        <v>0</v>
      </c>
    </row>
    <row r="75" spans="2:10" x14ac:dyDescent="0.25">
      <c r="B75" s="1" t="s">
        <v>70</v>
      </c>
      <c r="C75" s="1">
        <f>IF(C29&lt;C26,1,0)</f>
        <v>0</v>
      </c>
      <c r="D75" s="2">
        <f t="shared" ref="D75:J75" si="44">IF(D29&lt;D26,1,0)</f>
        <v>1</v>
      </c>
      <c r="E75" s="1">
        <f t="shared" si="44"/>
        <v>0</v>
      </c>
      <c r="F75" s="1">
        <f t="shared" si="44"/>
        <v>0</v>
      </c>
      <c r="G75" s="1">
        <f t="shared" si="44"/>
        <v>0</v>
      </c>
      <c r="H75" s="1">
        <f t="shared" si="44"/>
        <v>0</v>
      </c>
      <c r="I75" s="1">
        <f t="shared" si="44"/>
        <v>0</v>
      </c>
      <c r="J75" s="1">
        <f t="shared" si="44"/>
        <v>0</v>
      </c>
    </row>
    <row r="76" spans="2:10" x14ac:dyDescent="0.25">
      <c r="B76" s="1" t="s">
        <v>71</v>
      </c>
      <c r="C76" s="1">
        <f>IF(C29&lt;C27,1,0)</f>
        <v>0</v>
      </c>
      <c r="D76" s="2">
        <f t="shared" ref="D76:J76" si="45">IF(D29&lt;D27,1,0)</f>
        <v>1</v>
      </c>
      <c r="E76" s="1">
        <f t="shared" si="45"/>
        <v>0</v>
      </c>
      <c r="F76" s="1">
        <f t="shared" si="45"/>
        <v>0</v>
      </c>
      <c r="G76" s="1">
        <f t="shared" si="45"/>
        <v>0</v>
      </c>
      <c r="H76" s="1">
        <f t="shared" si="45"/>
        <v>0</v>
      </c>
      <c r="I76" s="1">
        <f t="shared" si="45"/>
        <v>0</v>
      </c>
      <c r="J76" s="1">
        <f t="shared" si="45"/>
        <v>0</v>
      </c>
    </row>
    <row r="77" spans="2:10" x14ac:dyDescent="0.25">
      <c r="B77" s="1" t="s">
        <v>72</v>
      </c>
      <c r="C77" s="1">
        <f>IF(C29&lt;C28,1,0)</f>
        <v>0</v>
      </c>
      <c r="D77" s="2">
        <f t="shared" ref="D77:J77" si="46">IF(D29&lt;D28,1,0)</f>
        <v>1</v>
      </c>
      <c r="E77" s="2">
        <f t="shared" si="46"/>
        <v>1</v>
      </c>
      <c r="F77" s="1">
        <f t="shared" si="46"/>
        <v>0</v>
      </c>
      <c r="G77" s="1">
        <f t="shared" si="46"/>
        <v>0</v>
      </c>
      <c r="H77" s="1">
        <f t="shared" si="46"/>
        <v>0</v>
      </c>
      <c r="I77" s="1">
        <f t="shared" si="46"/>
        <v>0</v>
      </c>
      <c r="J77" s="1">
        <f t="shared" si="46"/>
        <v>0</v>
      </c>
    </row>
    <row r="79" spans="2:10" x14ac:dyDescent="0.25">
      <c r="B79" t="s">
        <v>75</v>
      </c>
    </row>
    <row r="80" spans="2:10" x14ac:dyDescent="0.25">
      <c r="E80" t="s">
        <v>78</v>
      </c>
    </row>
    <row r="81" spans="2:11" x14ac:dyDescent="0.25">
      <c r="B81" t="s">
        <v>76</v>
      </c>
    </row>
    <row r="82" spans="2:11" x14ac:dyDescent="0.25">
      <c r="B82" s="2" t="s">
        <v>0</v>
      </c>
      <c r="C82" s="2">
        <v>0.33694083694083699</v>
      </c>
      <c r="D82" s="2">
        <v>5.3751803751803752E-2</v>
      </c>
      <c r="E82" s="2">
        <v>5.3751803751803752E-2</v>
      </c>
      <c r="F82" s="2">
        <v>5.3751803751803752E-2</v>
      </c>
      <c r="G82" s="2">
        <v>5.3751803751803752E-2</v>
      </c>
      <c r="H82" s="2">
        <v>0.14935064935064934</v>
      </c>
      <c r="I82" s="2">
        <v>0.14935064935064934</v>
      </c>
      <c r="J82" s="2">
        <v>0.14935064935064934</v>
      </c>
      <c r="K82" s="2"/>
    </row>
    <row r="83" spans="2:11" x14ac:dyDescent="0.25">
      <c r="B83" s="1" t="s">
        <v>53</v>
      </c>
      <c r="C83" s="1">
        <f>IF(C34=1,C$82)</f>
        <v>0.33694083694083699</v>
      </c>
      <c r="D83" s="1">
        <f t="shared" ref="D83:J83" si="47">IF(D34=1,D82)</f>
        <v>5.3751803751803752E-2</v>
      </c>
      <c r="E83" s="1">
        <f t="shared" si="47"/>
        <v>5.3751803751803752E-2</v>
      </c>
      <c r="F83" s="1">
        <f t="shared" si="47"/>
        <v>5.3751803751803752E-2</v>
      </c>
      <c r="G83" s="1">
        <f t="shared" si="47"/>
        <v>5.3751803751803752E-2</v>
      </c>
      <c r="H83" s="1">
        <f t="shared" si="47"/>
        <v>0.14935064935064934</v>
      </c>
      <c r="I83" s="1">
        <f t="shared" si="47"/>
        <v>0.14935064935064934</v>
      </c>
      <c r="J83" s="1">
        <f t="shared" si="47"/>
        <v>0.14935064935064934</v>
      </c>
      <c r="K83" s="1">
        <f>SUM(C83:J83)</f>
        <v>1</v>
      </c>
    </row>
    <row r="84" spans="2:11" x14ac:dyDescent="0.25">
      <c r="B84" s="1" t="s">
        <v>54</v>
      </c>
      <c r="C84" s="1">
        <f>IF(C35=1,C82)</f>
        <v>0.33694083694083699</v>
      </c>
      <c r="D84" s="1">
        <f t="shared" ref="D84:J84" si="48">IF(D35=1,D82)</f>
        <v>5.3751803751803752E-2</v>
      </c>
      <c r="E84" s="1">
        <f t="shared" si="48"/>
        <v>5.3751803751803752E-2</v>
      </c>
      <c r="F84" s="1">
        <f t="shared" si="48"/>
        <v>5.3751803751803752E-2</v>
      </c>
      <c r="G84" s="1">
        <f t="shared" si="48"/>
        <v>5.3751803751803752E-2</v>
      </c>
      <c r="H84" s="1">
        <f t="shared" si="48"/>
        <v>0.14935064935064934</v>
      </c>
      <c r="I84" s="1">
        <f t="shared" si="48"/>
        <v>0.14935064935064934</v>
      </c>
      <c r="J84" s="1">
        <f t="shared" si="48"/>
        <v>0.14935064935064934</v>
      </c>
      <c r="K84" s="1">
        <f t="shared" ref="K84:K102" si="49">SUM(C84:J84)</f>
        <v>1</v>
      </c>
    </row>
    <row r="85" spans="2:11" x14ac:dyDescent="0.25">
      <c r="B85" s="1" t="s">
        <v>55</v>
      </c>
      <c r="C85" s="1">
        <f>IF(C36=1,C82)</f>
        <v>0.33694083694083699</v>
      </c>
      <c r="D85" s="1">
        <f t="shared" ref="D85:J85" si="50">IF(D36=1,D82)</f>
        <v>5.3751803751803752E-2</v>
      </c>
      <c r="E85" s="1">
        <f t="shared" si="50"/>
        <v>5.3751803751803752E-2</v>
      </c>
      <c r="F85" s="1">
        <f>IF(F36=1,F82=0,)</f>
        <v>0</v>
      </c>
      <c r="G85" s="1">
        <f t="shared" si="50"/>
        <v>5.3751803751803752E-2</v>
      </c>
      <c r="H85" s="1">
        <f t="shared" si="50"/>
        <v>0.14935064935064934</v>
      </c>
      <c r="I85" s="1">
        <f t="shared" si="50"/>
        <v>0.14935064935064934</v>
      </c>
      <c r="J85" s="1">
        <f t="shared" si="50"/>
        <v>0.14935064935064934</v>
      </c>
      <c r="K85" s="1">
        <f t="shared" si="49"/>
        <v>0.94624819624819634</v>
      </c>
    </row>
    <row r="86" spans="2:11" x14ac:dyDescent="0.25">
      <c r="B86" s="1" t="s">
        <v>56</v>
      </c>
      <c r="C86" s="1">
        <f>IF(C37=1,C82)</f>
        <v>0.33694083694083699</v>
      </c>
      <c r="D86" s="1">
        <f t="shared" ref="D86:J86" si="51">IF(D37=1,D82)</f>
        <v>5.3751803751803752E-2</v>
      </c>
      <c r="E86" s="1">
        <f t="shared" si="51"/>
        <v>5.3751803751803752E-2</v>
      </c>
      <c r="F86" s="1">
        <f>IF(F37=1,F82=0,)</f>
        <v>0</v>
      </c>
      <c r="G86" s="1">
        <f t="shared" si="51"/>
        <v>5.3751803751803752E-2</v>
      </c>
      <c r="H86" s="1">
        <f t="shared" si="51"/>
        <v>0.14935064935064934</v>
      </c>
      <c r="I86" s="1">
        <f t="shared" si="51"/>
        <v>0.14935064935064934</v>
      </c>
      <c r="J86" s="1">
        <f t="shared" si="51"/>
        <v>0.14935064935064934</v>
      </c>
      <c r="K86" s="1">
        <f t="shared" si="49"/>
        <v>0.94624819624819634</v>
      </c>
    </row>
    <row r="87" spans="2:11" x14ac:dyDescent="0.25">
      <c r="B87" s="1" t="s">
        <v>57</v>
      </c>
      <c r="C87" s="1">
        <f>IF(C38=1,C82,)</f>
        <v>0</v>
      </c>
      <c r="D87" s="1">
        <f t="shared" ref="D87:K87" si="52">IF(D38=1,D82,)</f>
        <v>5.3751803751803752E-2</v>
      </c>
      <c r="E87" s="1">
        <f t="shared" si="52"/>
        <v>0</v>
      </c>
      <c r="F87" s="1">
        <f t="shared" si="52"/>
        <v>5.3751803751803752E-2</v>
      </c>
      <c r="G87" s="1">
        <f t="shared" si="52"/>
        <v>5.3751803751803752E-2</v>
      </c>
      <c r="H87" s="1">
        <f t="shared" si="52"/>
        <v>0.14935064935064934</v>
      </c>
      <c r="I87" s="1">
        <f t="shared" si="52"/>
        <v>0.14935064935064934</v>
      </c>
      <c r="J87" s="1">
        <f t="shared" si="52"/>
        <v>0.14935064935064934</v>
      </c>
      <c r="K87" s="1">
        <f t="shared" si="52"/>
        <v>0</v>
      </c>
    </row>
    <row r="88" spans="2:11" x14ac:dyDescent="0.25">
      <c r="B88" s="1" t="s">
        <v>58</v>
      </c>
      <c r="C88" s="1">
        <f>IF(C39=1,C82)</f>
        <v>0.33694083694083699</v>
      </c>
      <c r="D88" s="1">
        <f t="shared" ref="D88:J88" si="53">IF(D39=1,D82)</f>
        <v>5.3751803751803752E-2</v>
      </c>
      <c r="E88" s="1">
        <f t="shared" si="53"/>
        <v>5.3751803751803752E-2</v>
      </c>
      <c r="F88" s="1">
        <f t="shared" si="53"/>
        <v>5.3751803751803752E-2</v>
      </c>
      <c r="G88" s="1">
        <f t="shared" si="53"/>
        <v>5.3751803751803752E-2</v>
      </c>
      <c r="H88" s="1">
        <f t="shared" si="53"/>
        <v>0.14935064935064934</v>
      </c>
      <c r="I88" s="1">
        <f t="shared" si="53"/>
        <v>0.14935064935064934</v>
      </c>
      <c r="J88" s="1">
        <f t="shared" si="53"/>
        <v>0.14935064935064934</v>
      </c>
      <c r="K88" s="1">
        <f t="shared" si="49"/>
        <v>1</v>
      </c>
    </row>
    <row r="89" spans="2:11" x14ac:dyDescent="0.25">
      <c r="B89" s="1" t="s">
        <v>59</v>
      </c>
      <c r="C89" s="1">
        <f>IF(C40=1,C82)</f>
        <v>0.33694083694083699</v>
      </c>
      <c r="D89" s="1">
        <f t="shared" ref="D89" si="54">IF(D40=1,D82)</f>
        <v>5.3751803751803752E-2</v>
      </c>
      <c r="E89" s="1">
        <f>IF(E40=1,E82,)</f>
        <v>0</v>
      </c>
      <c r="F89" s="1">
        <f t="shared" ref="F89:J89" si="55">IF(F40=1,F82,)</f>
        <v>0</v>
      </c>
      <c r="G89" s="1">
        <f t="shared" si="55"/>
        <v>5.3751803751803752E-2</v>
      </c>
      <c r="H89" s="1">
        <f t="shared" si="55"/>
        <v>0.14935064935064934</v>
      </c>
      <c r="I89" s="1">
        <f t="shared" si="55"/>
        <v>0.14935064935064934</v>
      </c>
      <c r="J89" s="1">
        <f t="shared" si="55"/>
        <v>0.14935064935064934</v>
      </c>
      <c r="K89" s="1">
        <f t="shared" si="49"/>
        <v>0.89249639249639257</v>
      </c>
    </row>
    <row r="90" spans="2:11" x14ac:dyDescent="0.25">
      <c r="B90" s="1" t="s">
        <v>60</v>
      </c>
      <c r="C90" s="1">
        <f>IF(C41=1,C82,)</f>
        <v>0</v>
      </c>
      <c r="D90" s="1">
        <f t="shared" ref="D90:J90" si="56">IF(D41=1,D82,)</f>
        <v>5.3751803751803752E-2</v>
      </c>
      <c r="E90" s="1">
        <f t="shared" si="56"/>
        <v>5.3751803751803752E-2</v>
      </c>
      <c r="F90" s="1">
        <f t="shared" si="56"/>
        <v>0</v>
      </c>
      <c r="G90" s="1">
        <f t="shared" si="56"/>
        <v>5.3751803751803752E-2</v>
      </c>
      <c r="H90" s="1">
        <f t="shared" si="56"/>
        <v>0.14935064935064934</v>
      </c>
      <c r="I90" s="1">
        <f t="shared" si="56"/>
        <v>0.14935064935064934</v>
      </c>
      <c r="J90" s="1">
        <f t="shared" si="56"/>
        <v>0.14935064935064934</v>
      </c>
      <c r="K90" s="1">
        <f t="shared" si="49"/>
        <v>0.60930735930735924</v>
      </c>
    </row>
    <row r="91" spans="2:11" x14ac:dyDescent="0.25">
      <c r="B91" s="1" t="s">
        <v>61</v>
      </c>
      <c r="C91" s="1">
        <f>IF(C42=1,C82,)</f>
        <v>0</v>
      </c>
      <c r="D91" s="1">
        <f t="shared" ref="D91:K91" si="57">IF(D42=1,D82,)</f>
        <v>5.3751803751803752E-2</v>
      </c>
      <c r="E91" s="1">
        <f t="shared" si="57"/>
        <v>0</v>
      </c>
      <c r="F91" s="1">
        <f t="shared" si="57"/>
        <v>5.3751803751803752E-2</v>
      </c>
      <c r="G91" s="1">
        <f t="shared" si="57"/>
        <v>5.3751803751803752E-2</v>
      </c>
      <c r="H91" s="1">
        <f t="shared" si="57"/>
        <v>0</v>
      </c>
      <c r="I91" s="1">
        <f t="shared" si="57"/>
        <v>0.14935064935064934</v>
      </c>
      <c r="J91" s="1">
        <f t="shared" si="57"/>
        <v>0.14935064935064934</v>
      </c>
      <c r="K91" s="1">
        <f t="shared" si="57"/>
        <v>0</v>
      </c>
    </row>
    <row r="92" spans="2:11" x14ac:dyDescent="0.25">
      <c r="B92" s="1" t="s">
        <v>62</v>
      </c>
      <c r="C92" s="1">
        <f>IF(C43=1,C82,)</f>
        <v>0.33694083694083699</v>
      </c>
      <c r="D92" s="1">
        <f t="shared" ref="D92:J92" si="58">IF(D43=1,D82,)</f>
        <v>5.3751803751803752E-2</v>
      </c>
      <c r="E92" s="1">
        <f t="shared" si="58"/>
        <v>5.3751803751803752E-2</v>
      </c>
      <c r="F92" s="1">
        <f t="shared" si="58"/>
        <v>5.3751803751803752E-2</v>
      </c>
      <c r="G92" s="1">
        <f t="shared" si="58"/>
        <v>5.3751803751803752E-2</v>
      </c>
      <c r="H92" s="1">
        <f t="shared" si="58"/>
        <v>0</v>
      </c>
      <c r="I92" s="1">
        <f t="shared" si="58"/>
        <v>0.14935064935064934</v>
      </c>
      <c r="J92" s="1">
        <f t="shared" si="58"/>
        <v>0.14935064935064934</v>
      </c>
      <c r="K92" s="1">
        <f t="shared" si="49"/>
        <v>0.85064935064935077</v>
      </c>
    </row>
    <row r="93" spans="2:11" x14ac:dyDescent="0.25">
      <c r="B93" s="1" t="s">
        <v>63</v>
      </c>
      <c r="C93" s="1">
        <f>IF(C41=1,C82,0)</f>
        <v>0</v>
      </c>
      <c r="D93" s="1">
        <f t="shared" ref="D93:J93" si="59">IF(D41=1,D82,0)</f>
        <v>5.3751803751803752E-2</v>
      </c>
      <c r="E93" s="1">
        <f t="shared" si="59"/>
        <v>5.3751803751803752E-2</v>
      </c>
      <c r="F93" s="1">
        <f t="shared" si="59"/>
        <v>0</v>
      </c>
      <c r="G93" s="1">
        <f t="shared" si="59"/>
        <v>5.3751803751803752E-2</v>
      </c>
      <c r="H93" s="1">
        <f t="shared" si="59"/>
        <v>0.14935064935064934</v>
      </c>
      <c r="I93" s="1">
        <f t="shared" si="59"/>
        <v>0.14935064935064934</v>
      </c>
      <c r="J93" s="1">
        <f t="shared" si="59"/>
        <v>0.14935064935064934</v>
      </c>
      <c r="K93" s="1">
        <f t="shared" si="49"/>
        <v>0.60930735930735924</v>
      </c>
    </row>
    <row r="94" spans="2:11" x14ac:dyDescent="0.25">
      <c r="B94" s="1" t="s">
        <v>64</v>
      </c>
      <c r="C94" s="1">
        <f>IF(C42=1,C82,)</f>
        <v>0</v>
      </c>
      <c r="D94" s="1">
        <f t="shared" ref="D94:J94" si="60">IF(D42=1,D82,)</f>
        <v>5.3751803751803752E-2</v>
      </c>
      <c r="E94" s="1">
        <f t="shared" si="60"/>
        <v>0</v>
      </c>
      <c r="F94" s="1">
        <f t="shared" si="60"/>
        <v>5.3751803751803752E-2</v>
      </c>
      <c r="G94" s="1">
        <f t="shared" si="60"/>
        <v>5.3751803751803752E-2</v>
      </c>
      <c r="H94" s="1">
        <f t="shared" si="60"/>
        <v>0</v>
      </c>
      <c r="I94" s="1">
        <f t="shared" si="60"/>
        <v>0.14935064935064934</v>
      </c>
      <c r="J94" s="1">
        <f t="shared" si="60"/>
        <v>0.14935064935064934</v>
      </c>
      <c r="K94" s="1">
        <f t="shared" si="49"/>
        <v>0.45995670995670995</v>
      </c>
    </row>
    <row r="95" spans="2:11" x14ac:dyDescent="0.25">
      <c r="B95" s="1" t="s">
        <v>65</v>
      </c>
      <c r="C95" s="1">
        <f>IF(C43=1,C$82,)</f>
        <v>0.33694083694083699</v>
      </c>
      <c r="D95" s="1">
        <f t="shared" ref="D95:J95" si="61">IF(D43=1,D$82,)</f>
        <v>5.3751803751803752E-2</v>
      </c>
      <c r="E95" s="1">
        <f t="shared" si="61"/>
        <v>5.3751803751803752E-2</v>
      </c>
      <c r="F95" s="1">
        <f t="shared" si="61"/>
        <v>5.3751803751803752E-2</v>
      </c>
      <c r="G95" s="1">
        <f t="shared" si="61"/>
        <v>5.3751803751803752E-2</v>
      </c>
      <c r="H95" s="1">
        <f t="shared" si="61"/>
        <v>0</v>
      </c>
      <c r="I95" s="1">
        <f t="shared" si="61"/>
        <v>0.14935064935064934</v>
      </c>
      <c r="J95" s="1">
        <f t="shared" si="61"/>
        <v>0.14935064935064934</v>
      </c>
      <c r="K95" s="1">
        <f t="shared" si="49"/>
        <v>0.85064935064935077</v>
      </c>
    </row>
    <row r="96" spans="2:11" x14ac:dyDescent="0.25">
      <c r="B96" s="1" t="s">
        <v>66</v>
      </c>
      <c r="C96" s="1">
        <f t="shared" ref="C96:J102" si="62">IF(C44=1,C$82,)</f>
        <v>0.33694083694083699</v>
      </c>
      <c r="D96" s="1">
        <f t="shared" si="62"/>
        <v>5.3751803751803752E-2</v>
      </c>
      <c r="E96" s="1">
        <f t="shared" si="62"/>
        <v>0</v>
      </c>
      <c r="F96" s="1">
        <f t="shared" si="62"/>
        <v>0</v>
      </c>
      <c r="G96" s="1">
        <f t="shared" si="62"/>
        <v>5.3751803751803752E-2</v>
      </c>
      <c r="H96" s="1">
        <f t="shared" si="62"/>
        <v>0</v>
      </c>
      <c r="I96" s="1">
        <f t="shared" si="62"/>
        <v>0.14935064935064934</v>
      </c>
      <c r="J96" s="1">
        <f t="shared" si="62"/>
        <v>0.14935064935064934</v>
      </c>
      <c r="K96" s="1">
        <f t="shared" si="49"/>
        <v>0.74314574314574322</v>
      </c>
    </row>
    <row r="97" spans="2:11" x14ac:dyDescent="0.25">
      <c r="B97" s="1" t="s">
        <v>67</v>
      </c>
      <c r="C97" s="1">
        <f>IF(C45=1,C$82,)</f>
        <v>0</v>
      </c>
      <c r="D97" s="1">
        <f t="shared" ref="D97:J97" si="63">IF(D45=1,D$82,)</f>
        <v>5.3751803751803752E-2</v>
      </c>
      <c r="E97" s="1">
        <f t="shared" si="63"/>
        <v>5.3751803751803752E-2</v>
      </c>
      <c r="F97" s="1">
        <f t="shared" si="63"/>
        <v>0</v>
      </c>
      <c r="G97" s="1">
        <f t="shared" si="63"/>
        <v>5.3751803751803752E-2</v>
      </c>
      <c r="H97" s="1">
        <f t="shared" si="63"/>
        <v>0</v>
      </c>
      <c r="I97" s="1">
        <f t="shared" si="63"/>
        <v>0.14935064935064934</v>
      </c>
      <c r="J97" s="1">
        <f t="shared" si="63"/>
        <v>0.14935064935064934</v>
      </c>
      <c r="K97" s="1">
        <f t="shared" si="49"/>
        <v>0.45995670995670995</v>
      </c>
    </row>
    <row r="98" spans="2:11" x14ac:dyDescent="0.25">
      <c r="B98" s="1" t="s">
        <v>68</v>
      </c>
      <c r="C98" s="1">
        <f t="shared" si="62"/>
        <v>0</v>
      </c>
      <c r="D98" s="1">
        <f t="shared" si="62"/>
        <v>5.3751803751803752E-2</v>
      </c>
      <c r="E98" s="1">
        <f t="shared" si="62"/>
        <v>5.3751803751803752E-2</v>
      </c>
      <c r="F98" s="1">
        <f t="shared" si="62"/>
        <v>5.3751803751803752E-2</v>
      </c>
      <c r="G98" s="1">
        <f t="shared" si="62"/>
        <v>5.3751803751803752E-2</v>
      </c>
      <c r="H98" s="1">
        <f t="shared" si="62"/>
        <v>0.14935064935064934</v>
      </c>
      <c r="I98" s="1">
        <f t="shared" si="62"/>
        <v>0.14935064935064934</v>
      </c>
      <c r="J98" s="1">
        <f t="shared" si="62"/>
        <v>0.14935064935064934</v>
      </c>
      <c r="K98" s="1">
        <f t="shared" si="49"/>
        <v>0.66305916305916301</v>
      </c>
    </row>
    <row r="99" spans="2:11" x14ac:dyDescent="0.25">
      <c r="B99" s="1" t="s">
        <v>69</v>
      </c>
      <c r="C99" s="1">
        <f t="shared" si="62"/>
        <v>0.33694083694083699</v>
      </c>
      <c r="D99" s="1">
        <f t="shared" si="62"/>
        <v>5.3751803751803752E-2</v>
      </c>
      <c r="E99" s="1">
        <f t="shared" si="62"/>
        <v>5.3751803751803752E-2</v>
      </c>
      <c r="F99" s="1">
        <f t="shared" si="62"/>
        <v>5.3751803751803752E-2</v>
      </c>
      <c r="G99" s="1">
        <f t="shared" si="62"/>
        <v>5.3751803751803752E-2</v>
      </c>
      <c r="H99" s="1">
        <f t="shared" si="62"/>
        <v>0.14935064935064934</v>
      </c>
      <c r="I99" s="1">
        <f t="shared" si="62"/>
        <v>0.14935064935064934</v>
      </c>
      <c r="J99" s="1">
        <f t="shared" si="62"/>
        <v>0.14935064935064934</v>
      </c>
      <c r="K99" s="1">
        <f t="shared" si="49"/>
        <v>1</v>
      </c>
    </row>
    <row r="100" spans="2:11" x14ac:dyDescent="0.25">
      <c r="B100" s="1" t="s">
        <v>70</v>
      </c>
      <c r="C100" s="1">
        <f t="shared" si="62"/>
        <v>0.33694083694083699</v>
      </c>
      <c r="D100" s="1">
        <f t="shared" si="62"/>
        <v>5.3751803751803752E-2</v>
      </c>
      <c r="E100" s="1">
        <f t="shared" si="62"/>
        <v>5.3751803751803752E-2</v>
      </c>
      <c r="F100" s="1">
        <f t="shared" si="62"/>
        <v>5.3751803751803752E-2</v>
      </c>
      <c r="G100" s="1">
        <f t="shared" si="62"/>
        <v>5.3751803751803752E-2</v>
      </c>
      <c r="H100" s="1">
        <f t="shared" si="62"/>
        <v>0.14935064935064934</v>
      </c>
      <c r="I100" s="1">
        <f t="shared" si="62"/>
        <v>0.14935064935064934</v>
      </c>
      <c r="J100" s="1">
        <f t="shared" si="62"/>
        <v>0.14935064935064934</v>
      </c>
      <c r="K100" s="1">
        <f t="shared" si="49"/>
        <v>1</v>
      </c>
    </row>
    <row r="101" spans="2:11" x14ac:dyDescent="0.25">
      <c r="B101" s="1" t="s">
        <v>71</v>
      </c>
      <c r="C101" s="1">
        <f t="shared" si="62"/>
        <v>0</v>
      </c>
      <c r="D101" s="1">
        <f t="shared" si="62"/>
        <v>5.3751803751803752E-2</v>
      </c>
      <c r="E101" s="1">
        <f t="shared" si="62"/>
        <v>5.3751803751803752E-2</v>
      </c>
      <c r="F101" s="1">
        <f t="shared" si="62"/>
        <v>5.3751803751803752E-2</v>
      </c>
      <c r="G101" s="1">
        <f t="shared" si="62"/>
        <v>5.3751803751803752E-2</v>
      </c>
      <c r="H101" s="1">
        <f t="shared" si="62"/>
        <v>0.14935064935064934</v>
      </c>
      <c r="I101" s="1">
        <f t="shared" si="62"/>
        <v>0.14935064935064934</v>
      </c>
      <c r="J101" s="1">
        <f t="shared" si="62"/>
        <v>0.14935064935064934</v>
      </c>
      <c r="K101" s="1">
        <f t="shared" si="49"/>
        <v>0.66305916305916301</v>
      </c>
    </row>
    <row r="102" spans="2:11" x14ac:dyDescent="0.25">
      <c r="B102" s="1" t="s">
        <v>72</v>
      </c>
      <c r="C102" s="1">
        <f t="shared" si="62"/>
        <v>0.33694083694083699</v>
      </c>
      <c r="D102" s="1">
        <f t="shared" si="62"/>
        <v>0</v>
      </c>
      <c r="E102" s="1">
        <f t="shared" si="62"/>
        <v>0</v>
      </c>
      <c r="F102" s="1">
        <f t="shared" si="62"/>
        <v>5.3751803751803752E-2</v>
      </c>
      <c r="G102" s="1">
        <f t="shared" si="62"/>
        <v>5.3751803751803752E-2</v>
      </c>
      <c r="H102" s="1">
        <f t="shared" si="62"/>
        <v>0.14935064935064934</v>
      </c>
      <c r="I102" s="1">
        <f t="shared" si="62"/>
        <v>0.14935064935064934</v>
      </c>
      <c r="J102" s="1">
        <f t="shared" si="62"/>
        <v>0.14935064935064934</v>
      </c>
      <c r="K102" s="1">
        <f t="shared" si="49"/>
        <v>0.89249639249639257</v>
      </c>
    </row>
    <row r="103" spans="2:11" x14ac:dyDescent="0.25">
      <c r="K103" s="4">
        <f>SUM(K83:K102)</f>
        <v>14.586580086580085</v>
      </c>
    </row>
    <row r="104" spans="2:11" x14ac:dyDescent="0.25">
      <c r="B104" t="s">
        <v>77</v>
      </c>
    </row>
    <row r="106" spans="2:11" x14ac:dyDescent="0.25">
      <c r="B106" s="2" t="s">
        <v>0</v>
      </c>
      <c r="C106" s="2">
        <v>0.33694083694083699</v>
      </c>
      <c r="D106" s="2">
        <v>5.3751803751803752E-2</v>
      </c>
      <c r="E106" s="2">
        <v>5.3751803751803752E-2</v>
      </c>
      <c r="F106" s="2">
        <v>5.3751803751803752E-2</v>
      </c>
      <c r="G106" s="2">
        <v>5.3751803751803752E-2</v>
      </c>
      <c r="H106" s="2">
        <v>0.14935064935064934</v>
      </c>
      <c r="I106" s="2">
        <v>0.14935064935064934</v>
      </c>
      <c r="J106" s="2">
        <v>0.14935064935064934</v>
      </c>
      <c r="K106" s="2"/>
    </row>
    <row r="107" spans="2:11" x14ac:dyDescent="0.25">
      <c r="B107" s="1" t="s">
        <v>53</v>
      </c>
      <c r="C107" s="1"/>
      <c r="D107" s="1"/>
      <c r="E107" s="1"/>
      <c r="F107" s="1"/>
      <c r="G107" s="1"/>
      <c r="H107" s="1"/>
      <c r="I107" s="1"/>
      <c r="J107" s="1"/>
      <c r="K107" s="6">
        <f>MAX(0)/MAX(ABS(C25-C26),(D25-D26),(E25-E26),(F25-F26),(G25-G26),(H25-H26),(I25-I26),(J25-J26))</f>
        <v>0</v>
      </c>
    </row>
    <row r="108" spans="2:11" x14ac:dyDescent="0.25">
      <c r="B108" s="1" t="s">
        <v>54</v>
      </c>
      <c r="C108" s="1"/>
      <c r="D108" s="1"/>
      <c r="E108" s="1"/>
      <c r="F108" s="1"/>
      <c r="G108" s="1"/>
      <c r="H108" s="1"/>
      <c r="I108" s="1"/>
      <c r="J108" s="1"/>
      <c r="K108" s="6">
        <v>0</v>
      </c>
    </row>
    <row r="109" spans="2:11" x14ac:dyDescent="0.25">
      <c r="B109" s="1" t="s">
        <v>55</v>
      </c>
      <c r="C109" s="1"/>
      <c r="D109" s="1"/>
      <c r="E109" s="1"/>
      <c r="F109" s="1"/>
      <c r="G109" s="1"/>
      <c r="H109" s="1"/>
      <c r="I109" s="1"/>
      <c r="J109" s="1"/>
      <c r="K109" s="6">
        <f>MAX(ABS(F25-F28)/MAX(ABS(C25-C28),ABS(D25-D28),ABS(E25-E28),ABS(F25-F28),ABS(G25-G28),ABS(H25-H28),ABS(I25-I28),ABS(J25-J28)))</f>
        <v>0.50023654981927335</v>
      </c>
    </row>
    <row r="110" spans="2:11" x14ac:dyDescent="0.25">
      <c r="B110" s="1" t="s">
        <v>56</v>
      </c>
      <c r="C110" s="1"/>
      <c r="D110" s="1"/>
      <c r="E110" s="1"/>
      <c r="F110" s="1"/>
      <c r="G110" s="1"/>
      <c r="H110" s="1"/>
      <c r="I110" s="1"/>
      <c r="J110" s="1"/>
      <c r="K110" s="6">
        <f>MAX(ABS(F25-F29))/MAX(ABS(C25-C29),ABS(D25-D29),ABS(E25-E29),ABS(F25-F29),ABS(G25-G29),ABS(H25-H29),ABS(I25-I29),ABS(J25-J29))</f>
        <v>0.46718995044971318</v>
      </c>
    </row>
    <row r="111" spans="2:11" x14ac:dyDescent="0.25">
      <c r="B111" s="1" t="s">
        <v>57</v>
      </c>
      <c r="C111" s="1"/>
      <c r="D111" s="1"/>
      <c r="E111" s="1"/>
      <c r="F111" s="1"/>
      <c r="G111" s="1"/>
      <c r="H111" s="1"/>
      <c r="I111" s="1"/>
      <c r="J111" s="1"/>
      <c r="K111" s="1">
        <f>MAX(ABS(C26-C25),ABS(E26-E25))/MAX(ABS(C26-C25),ABS(D26-D25),ABS(E26-E25),ABS(F26-F25),ABS(G26-G25),ABS(H26-H25),ABS(I26-I25),ABS(J26-J25))</f>
        <v>1</v>
      </c>
    </row>
    <row r="112" spans="2:11" x14ac:dyDescent="0.25">
      <c r="B112" s="1" t="s">
        <v>58</v>
      </c>
      <c r="C112" s="1"/>
      <c r="D112" s="1"/>
      <c r="E112" s="1"/>
      <c r="F112" s="1"/>
      <c r="G112" s="1"/>
      <c r="H112" s="1"/>
      <c r="I112" s="1"/>
      <c r="J112" s="1"/>
      <c r="K112" s="1">
        <v>0</v>
      </c>
    </row>
    <row r="113" spans="2:11" x14ac:dyDescent="0.25">
      <c r="B113" s="2" t="s">
        <v>59</v>
      </c>
      <c r="C113" s="2"/>
      <c r="D113" s="2"/>
      <c r="E113" s="2"/>
      <c r="F113" s="2"/>
      <c r="G113" s="2"/>
      <c r="H113" s="2"/>
      <c r="I113" s="2"/>
      <c r="J113" s="2"/>
      <c r="K113" s="1">
        <f>MAX(ABS(E26-E28),ABS(F26-F28))/MAX(ABS(C26-C28),ABS(D26-D28),ABS(E26-E28),ABS(F26-F28),ABS(G26-G28),ABS(H26-H28),ABS(I26-I28),ABS(J26-J28))</f>
        <v>1</v>
      </c>
    </row>
    <row r="114" spans="2:11" x14ac:dyDescent="0.25">
      <c r="B114" s="1" t="s">
        <v>60</v>
      </c>
      <c r="C114" s="1"/>
      <c r="D114" s="1"/>
      <c r="E114" s="1"/>
      <c r="F114" s="1"/>
      <c r="G114" s="1"/>
      <c r="H114" s="1"/>
      <c r="I114" s="1"/>
      <c r="J114" s="1"/>
      <c r="K114" s="1">
        <f>MAX(ABS(C26-C29),ABS(F26-F29))/MAX(ABS(C26-C29),ABS(D26-D29),ABS(E26-E29),ABS(F26-F29),ABS(G26-G29),ABS(H26-H29),ABS(I26-I29),ABS(J26-J29))</f>
        <v>1</v>
      </c>
    </row>
    <row r="115" spans="2:11" x14ac:dyDescent="0.25">
      <c r="B115" s="1" t="s">
        <v>61</v>
      </c>
      <c r="C115" s="1"/>
      <c r="D115" s="1"/>
      <c r="E115" s="1"/>
      <c r="F115" s="1"/>
      <c r="G115" s="1"/>
      <c r="H115" s="1"/>
      <c r="I115" s="1"/>
      <c r="J115" s="1"/>
      <c r="K115" s="1">
        <f>MAX(ABS(C27-C25),ABS(E27-E25),ABS(H27-H25))/MAX(ABS(C27-C25),ABS(D27-D25),ABS(E27-E25),ABS(F27-F25),ABS(G27-G25),ABS(H27-H25),ABS(I27-I25),ABS(J27-J25))</f>
        <v>1</v>
      </c>
    </row>
    <row r="116" spans="2:11" x14ac:dyDescent="0.25">
      <c r="B116" s="1" t="s">
        <v>62</v>
      </c>
      <c r="C116" s="1"/>
      <c r="D116" s="1"/>
      <c r="E116" s="1"/>
      <c r="F116" s="1"/>
      <c r="G116" s="1"/>
      <c r="H116" s="1"/>
      <c r="I116" s="1"/>
      <c r="J116" s="1"/>
      <c r="K116" s="1">
        <f>MAX(ABS(H27-C26))/MAX(ABS(C27-C26),ABS(D27-D26),ABS(E27-E26),ABS(F27-F26),ABS(G27-G26),ABS(H27-H26),ABS(I27-I26),ABS(J27-J26))</f>
        <v>8.6569853266799157</v>
      </c>
    </row>
    <row r="117" spans="2:11" x14ac:dyDescent="0.25">
      <c r="B117" s="1" t="s">
        <v>63</v>
      </c>
      <c r="C117" s="1"/>
      <c r="D117" s="1"/>
      <c r="E117" s="1"/>
      <c r="F117" s="1"/>
      <c r="G117" s="1"/>
      <c r="H117" s="1"/>
      <c r="I117" s="1"/>
      <c r="J117" s="1"/>
      <c r="K117" s="1">
        <f>MAX(ABS(E27-E28),ABS(F27-F28),ABS(H27-H28))/MAX(ABS(C27-C28),ABS(D27-D28),ABS(E27-E28),ABS(F27-F28),ABS(G27-G28),ABS(H27-H28),ABS(I27-I28),ABS(J27-J28))</f>
        <v>1</v>
      </c>
    </row>
    <row r="118" spans="2:11" x14ac:dyDescent="0.25">
      <c r="B118" s="1" t="s">
        <v>64</v>
      </c>
      <c r="C118" s="1"/>
      <c r="D118" s="1"/>
      <c r="E118" s="1"/>
      <c r="F118" s="1"/>
      <c r="G118" s="1"/>
      <c r="H118" s="1"/>
      <c r="I118" s="1"/>
      <c r="J118" s="1"/>
      <c r="K118" s="1">
        <f>MAX(ABS(C27-C29),ABS(F27-F29),ABS(H27-H29))/MAX(ABS(C27-C29),ABS(D27-D29),ABS(E27-E29),ABS(F27-F29),ABS(G27-G29),ABS(H27-H29),ABS(I27-I29),ABS(J27-J29))</f>
        <v>1</v>
      </c>
    </row>
    <row r="119" spans="2:11" x14ac:dyDescent="0.25">
      <c r="B119" s="1" t="s">
        <v>65</v>
      </c>
      <c r="C119" s="1"/>
      <c r="D119" s="1"/>
      <c r="E119" s="1"/>
      <c r="F119" s="1"/>
      <c r="G119" s="1"/>
      <c r="H119" s="1"/>
      <c r="I119" s="1"/>
      <c r="J119" s="1"/>
      <c r="K119" s="6">
        <f>MAX(ABS(C28-C25))/MAX(ABS(C28-C25),ABS(D28-D25),ABS(E28-E25),ABS(F28-F25),ABS(G28-G25),ABS(H28-H25),ABS(I28-I25),ABS(J28-J25))</f>
        <v>1</v>
      </c>
    </row>
    <row r="120" spans="2:11" x14ac:dyDescent="0.25">
      <c r="B120" s="1" t="s">
        <v>66</v>
      </c>
      <c r="C120" s="1"/>
      <c r="D120" s="1"/>
      <c r="E120" s="1"/>
      <c r="F120" s="1"/>
      <c r="G120" s="1"/>
      <c r="H120" s="1"/>
      <c r="I120" s="1"/>
      <c r="J120" s="1"/>
      <c r="K120" s="6">
        <v>0</v>
      </c>
    </row>
    <row r="121" spans="2:11" x14ac:dyDescent="0.25">
      <c r="B121" s="1" t="s">
        <v>67</v>
      </c>
      <c r="C121" s="1"/>
      <c r="D121" s="1"/>
      <c r="E121" s="1"/>
      <c r="F121" s="1"/>
      <c r="G121" s="1"/>
      <c r="H121" s="1"/>
      <c r="I121" s="1"/>
      <c r="J121" s="1"/>
      <c r="K121" s="6">
        <v>0</v>
      </c>
    </row>
    <row r="122" spans="2:11" x14ac:dyDescent="0.25">
      <c r="B122" s="1" t="s">
        <v>68</v>
      </c>
      <c r="C122" s="1"/>
      <c r="D122" s="1"/>
      <c r="E122" s="1"/>
      <c r="F122" s="1"/>
      <c r="G122" s="1"/>
      <c r="H122" s="1"/>
      <c r="I122" s="1"/>
      <c r="J122" s="1"/>
      <c r="K122" s="6">
        <f>MAX(ABS(C28-C29))/MAX(ABS(C28-C29),ABS(D28-D29),ABS(E28-E29),ABS(F28-F29),ABS(G28-G29),ABS(H28-H29),ABS(I28-I29),ABS(J28-J29))</f>
        <v>0.93393805514311323</v>
      </c>
    </row>
    <row r="123" spans="2:11" x14ac:dyDescent="0.25">
      <c r="B123" s="1" t="s">
        <v>69</v>
      </c>
      <c r="C123" s="1"/>
      <c r="D123" s="1"/>
      <c r="E123" s="1"/>
      <c r="F123" s="1"/>
      <c r="G123" s="1"/>
      <c r="H123" s="1"/>
      <c r="I123" s="1"/>
      <c r="J123" s="1"/>
      <c r="K123" s="2">
        <f>MAX(ABS(D29-D25),ABS(E29-E25))/MAX(ABS(C29-C25),ABS(D29-D25),ABS(E29-E25),ABS(F29-F25),ABS(G29-G25),ABS(H29-H25),ABS(I29-I25),ABS(J29-J25))</f>
        <v>1</v>
      </c>
    </row>
    <row r="124" spans="2:11" x14ac:dyDescent="0.25">
      <c r="B124" s="1" t="s">
        <v>70</v>
      </c>
      <c r="C124" s="1"/>
      <c r="D124" s="1"/>
      <c r="E124" s="1"/>
      <c r="F124" s="1"/>
      <c r="G124" s="1"/>
      <c r="H124" s="1"/>
      <c r="I124" s="1"/>
      <c r="J124" s="1"/>
      <c r="K124" s="2">
        <f>MAX(ABS(D29-D26))/MAX(ABS(C29-C26),ABS(D29-D26),ABS(E29-E26),ABS(F29-F26),ABS(G29-G26),ABS(H29-H26),ABS(I29-I26),ABS(J29-J26))</f>
        <v>0.76502464498253231</v>
      </c>
    </row>
    <row r="125" spans="2:11" x14ac:dyDescent="0.25">
      <c r="B125" s="1" t="s">
        <v>71</v>
      </c>
      <c r="C125" s="1"/>
      <c r="D125" s="1"/>
      <c r="E125" s="1"/>
      <c r="F125" s="1"/>
      <c r="G125" s="1"/>
      <c r="H125" s="1"/>
      <c r="I125" s="1"/>
      <c r="J125" s="1"/>
      <c r="K125" s="2">
        <f>MAX(ABS(D29-E27)/MAX(ABS(C29-C27),ABS(D29-D27),ABS(E29-E27),ABS(F29-F27),ABS(G29-G27),ABS(H29-H27),ABS(I29-I27),ABS(J29-J27)))</f>
        <v>0.30571017998052552</v>
      </c>
    </row>
    <row r="126" spans="2:11" x14ac:dyDescent="0.25">
      <c r="B126" s="1" t="s">
        <v>72</v>
      </c>
      <c r="C126" s="1"/>
      <c r="D126" s="1"/>
      <c r="E126" s="1"/>
      <c r="F126" s="1"/>
      <c r="G126" s="1"/>
      <c r="H126" s="1"/>
      <c r="I126" s="1"/>
      <c r="J126" s="1"/>
      <c r="K126" s="2">
        <f>MAX(ABS(D29-D28),ABS(E29-E28))/MAX(ABS(C29-C28),ABS(D29-D28),ABS(E29-E28),ABS(F29-F28),ABS(G29-G28),ABS(H29-H28),ABS(I29-I28),ABS(J29-J28))</f>
        <v>1</v>
      </c>
    </row>
    <row r="127" spans="2:11" x14ac:dyDescent="0.25">
      <c r="K127">
        <f>SUM(K107:K126)</f>
        <v>20.629084707055071</v>
      </c>
    </row>
    <row r="130" spans="2:14" x14ac:dyDescent="0.25">
      <c r="B130" t="s">
        <v>79</v>
      </c>
    </row>
    <row r="132" spans="2:14" x14ac:dyDescent="0.25">
      <c r="C132" t="s">
        <v>76</v>
      </c>
    </row>
    <row r="133" spans="2:14" x14ac:dyDescent="0.25">
      <c r="C133" t="s">
        <v>80</v>
      </c>
    </row>
    <row r="134" spans="2:14" x14ac:dyDescent="0.25">
      <c r="C134" t="s">
        <v>81</v>
      </c>
      <c r="D134">
        <f>K103</f>
        <v>14.586580086580085</v>
      </c>
    </row>
    <row r="136" spans="2:14" x14ac:dyDescent="0.25">
      <c r="D136">
        <f>D134/(5*(5-1))</f>
        <v>0.72932900432900427</v>
      </c>
    </row>
    <row r="138" spans="2:14" x14ac:dyDescent="0.25">
      <c r="B138">
        <v>1</v>
      </c>
      <c r="C138" s="1">
        <v>0</v>
      </c>
      <c r="D138" s="1">
        <f>IF(K83&gt;=D136,1)</f>
        <v>1</v>
      </c>
      <c r="E138" s="1">
        <f>IF(K84&gt;=D136,1)</f>
        <v>1</v>
      </c>
      <c r="F138" s="1">
        <f>IF(K85&gt;=D136,1)</f>
        <v>1</v>
      </c>
      <c r="G138" s="1">
        <f>IF(K86&gt;=D136,1)</f>
        <v>1</v>
      </c>
      <c r="J138" s="1">
        <v>0</v>
      </c>
      <c r="K138" s="1">
        <f>K108</f>
        <v>0</v>
      </c>
      <c r="L138" s="1">
        <f>K109</f>
        <v>0.50023654981927335</v>
      </c>
      <c r="M138" s="1">
        <f>K110</f>
        <v>0.46718995044971318</v>
      </c>
      <c r="N138" s="1">
        <f>K110</f>
        <v>0.46718995044971318</v>
      </c>
    </row>
    <row r="139" spans="2:14" x14ac:dyDescent="0.25">
      <c r="B139">
        <v>2</v>
      </c>
      <c r="C139" s="1">
        <f>IF(K87&gt;=D136,1,0)</f>
        <v>0</v>
      </c>
      <c r="D139" s="5">
        <v>0</v>
      </c>
      <c r="E139" s="1">
        <f>IF(K88&gt;=D136,1,0)</f>
        <v>1</v>
      </c>
      <c r="F139" s="1">
        <f>IF(K89&gt;=D136,1,0)</f>
        <v>1</v>
      </c>
      <c r="G139" s="1">
        <f>IF(K90&gt;=D136,1,0)</f>
        <v>0</v>
      </c>
      <c r="J139" s="1">
        <f>K110</f>
        <v>0.46718995044971318</v>
      </c>
      <c r="K139" s="1">
        <v>0</v>
      </c>
      <c r="L139" s="1">
        <v>0</v>
      </c>
      <c r="M139" s="1">
        <v>1</v>
      </c>
      <c r="N139" s="1">
        <v>1</v>
      </c>
    </row>
    <row r="140" spans="2:14" x14ac:dyDescent="0.25">
      <c r="B140">
        <v>3</v>
      </c>
      <c r="C140" s="1">
        <f>IF(K91&gt;=D136,1,0)</f>
        <v>0</v>
      </c>
      <c r="D140" s="1">
        <f>IF(K92&gt;=D136,1,0)</f>
        <v>1</v>
      </c>
      <c r="E140" s="1">
        <v>0</v>
      </c>
      <c r="F140" s="1">
        <f>IF(K93&gt;=D136,1,0)</f>
        <v>0</v>
      </c>
      <c r="G140" s="1">
        <f>IF(K94&gt;=D136,1,0)</f>
        <v>0</v>
      </c>
      <c r="J140" s="1">
        <f>K115</f>
        <v>1</v>
      </c>
      <c r="K140" s="1">
        <f>K116</f>
        <v>8.6569853266799157</v>
      </c>
      <c r="L140" s="1">
        <v>0</v>
      </c>
      <c r="M140" s="1">
        <f>K117</f>
        <v>1</v>
      </c>
      <c r="N140" s="1">
        <f>K118</f>
        <v>1</v>
      </c>
    </row>
    <row r="141" spans="2:14" x14ac:dyDescent="0.25">
      <c r="B141">
        <v>4</v>
      </c>
      <c r="C141" s="1">
        <f>IF(K95&gt;=D136,1,0)</f>
        <v>1</v>
      </c>
      <c r="D141" s="1">
        <f>IF(K96&gt;=D136,1,0)</f>
        <v>1</v>
      </c>
      <c r="E141" s="1">
        <f>IF(K97&gt;=D136,1,0)</f>
        <v>0</v>
      </c>
      <c r="F141" s="1">
        <v>0</v>
      </c>
      <c r="G141" s="1">
        <f>IF(K98&gt;=D136,1,0)</f>
        <v>0</v>
      </c>
      <c r="J141" s="1">
        <f>K119</f>
        <v>1</v>
      </c>
      <c r="K141" s="1">
        <f>K120</f>
        <v>0</v>
      </c>
      <c r="L141" s="1">
        <f>K121</f>
        <v>0</v>
      </c>
      <c r="M141" s="1">
        <v>0</v>
      </c>
      <c r="N141" s="1">
        <f>K122</f>
        <v>0.93393805514311323</v>
      </c>
    </row>
    <row r="142" spans="2:14" x14ac:dyDescent="0.25">
      <c r="B142">
        <v>5</v>
      </c>
      <c r="C142" s="1">
        <f>IF(K99&gt;=D136,1,0)</f>
        <v>1</v>
      </c>
      <c r="D142" s="1">
        <f>IF(K100&gt;=D136,1,0)</f>
        <v>1</v>
      </c>
      <c r="E142" s="1">
        <f>IF(K101&gt;=D136,1,0)</f>
        <v>0</v>
      </c>
      <c r="F142" s="1">
        <f>IF(K102&gt;=D136,1,0)</f>
        <v>1</v>
      </c>
      <c r="G142" s="1">
        <v>0</v>
      </c>
      <c r="J142" s="1">
        <f>K123</f>
        <v>1</v>
      </c>
      <c r="K142" s="1">
        <f>K124</f>
        <v>0.76502464498253231</v>
      </c>
      <c r="L142" s="1">
        <f>K125</f>
        <v>0.30571017998052552</v>
      </c>
      <c r="M142" s="1">
        <f>K126</f>
        <v>1</v>
      </c>
      <c r="N142" s="1">
        <v>0</v>
      </c>
    </row>
    <row r="144" spans="2:14" x14ac:dyDescent="0.25">
      <c r="C144" t="s">
        <v>77</v>
      </c>
    </row>
    <row r="145" spans="2:10" x14ac:dyDescent="0.25">
      <c r="C145" s="1">
        <v>0</v>
      </c>
      <c r="D145" s="1">
        <f>IF(K138&gt;=$J$147,1,0)</f>
        <v>0</v>
      </c>
      <c r="E145" s="1">
        <f>IF(L138&gt;=$J$147,1,0)</f>
        <v>0</v>
      </c>
      <c r="F145" s="1">
        <f>IF(M138&gt;=$J$147,1,0)</f>
        <v>0</v>
      </c>
      <c r="G145" s="1">
        <f t="shared" ref="G145" si="64">IF(N138&gt;=$J$147,1,0)</f>
        <v>0</v>
      </c>
      <c r="I145" t="s">
        <v>82</v>
      </c>
    </row>
    <row r="146" spans="2:10" x14ac:dyDescent="0.25">
      <c r="C146" s="1">
        <f>IF(J139&gt;=$J$147,1,0)</f>
        <v>0</v>
      </c>
      <c r="D146" s="1">
        <f t="shared" ref="D146:G146" si="65">IF(K139&gt;=$J$147,1,0)</f>
        <v>0</v>
      </c>
      <c r="E146" s="1">
        <f t="shared" si="65"/>
        <v>0</v>
      </c>
      <c r="F146" s="1">
        <f t="shared" si="65"/>
        <v>0</v>
      </c>
      <c r="G146" s="1">
        <f t="shared" si="65"/>
        <v>0</v>
      </c>
      <c r="I146" t="s">
        <v>81</v>
      </c>
      <c r="J146">
        <f>K127</f>
        <v>20.629084707055071</v>
      </c>
    </row>
    <row r="147" spans="2:10" x14ac:dyDescent="0.25">
      <c r="C147" s="1">
        <f>IF(J140&gt;=$J$147,1,0)</f>
        <v>0</v>
      </c>
      <c r="D147" s="1">
        <f t="shared" ref="D147:G147" si="66">IF(K140&gt;=$J$147,1,0)</f>
        <v>1</v>
      </c>
      <c r="E147" s="1">
        <f t="shared" si="66"/>
        <v>0</v>
      </c>
      <c r="F147" s="1">
        <f t="shared" si="66"/>
        <v>0</v>
      </c>
      <c r="G147" s="1">
        <f t="shared" si="66"/>
        <v>0</v>
      </c>
      <c r="J147">
        <f>J146/(5*(5-1))</f>
        <v>1.0314542353527536</v>
      </c>
    </row>
    <row r="148" spans="2:10" x14ac:dyDescent="0.25">
      <c r="C148" s="1">
        <f>IF(J141&gt;=$J$147,1,0)</f>
        <v>0</v>
      </c>
      <c r="D148" s="1">
        <f t="shared" ref="D148:G148" si="67">IF(K141&gt;=$J$147,1,0)</f>
        <v>0</v>
      </c>
      <c r="E148" s="1">
        <f t="shared" si="67"/>
        <v>0</v>
      </c>
      <c r="F148" s="1">
        <f t="shared" si="67"/>
        <v>0</v>
      </c>
      <c r="G148" s="1">
        <f t="shared" si="67"/>
        <v>0</v>
      </c>
    </row>
    <row r="149" spans="2:10" x14ac:dyDescent="0.25">
      <c r="C149" s="1">
        <f>IF(J142&gt;=$J$147,1,0)</f>
        <v>0</v>
      </c>
      <c r="D149" s="1">
        <f>IF(K142&gt;=$J$147,1,0)</f>
        <v>0</v>
      </c>
      <c r="E149" s="1">
        <f t="shared" ref="E149:G149" si="68">IF(L142&gt;=$J$147,1,0)</f>
        <v>0</v>
      </c>
      <c r="F149" s="1">
        <f t="shared" si="68"/>
        <v>0</v>
      </c>
      <c r="G149" s="1">
        <f t="shared" si="68"/>
        <v>0</v>
      </c>
    </row>
    <row r="151" spans="2:10" x14ac:dyDescent="0.25">
      <c r="B151" t="s">
        <v>83</v>
      </c>
    </row>
    <row r="153" spans="2:10" x14ac:dyDescent="0.25">
      <c r="C153" s="1">
        <f>C138*C145</f>
        <v>0</v>
      </c>
      <c r="D153" s="1">
        <f>D138*D145</f>
        <v>0</v>
      </c>
      <c r="E153" s="1">
        <f t="shared" ref="E153:G153" si="69">E138*E145</f>
        <v>0</v>
      </c>
      <c r="F153" s="1">
        <f t="shared" si="69"/>
        <v>0</v>
      </c>
      <c r="G153" s="1">
        <f t="shared" si="69"/>
        <v>0</v>
      </c>
    </row>
    <row r="154" spans="2:10" x14ac:dyDescent="0.25">
      <c r="C154" s="1">
        <f t="shared" ref="C154:G154" si="70">C139*C146</f>
        <v>0</v>
      </c>
      <c r="D154" s="1">
        <f t="shared" si="70"/>
        <v>0</v>
      </c>
      <c r="E154" s="1">
        <f t="shared" si="70"/>
        <v>0</v>
      </c>
      <c r="F154" s="1">
        <f t="shared" si="70"/>
        <v>0</v>
      </c>
      <c r="G154" s="1">
        <f t="shared" si="70"/>
        <v>0</v>
      </c>
    </row>
    <row r="155" spans="2:10" x14ac:dyDescent="0.25">
      <c r="C155" s="1">
        <f t="shared" ref="C155:G155" si="71">C140*C147</f>
        <v>0</v>
      </c>
      <c r="D155" s="1">
        <f t="shared" si="71"/>
        <v>1</v>
      </c>
      <c r="E155" s="1">
        <f>E140*E147</f>
        <v>0</v>
      </c>
      <c r="F155" s="1">
        <f t="shared" si="71"/>
        <v>0</v>
      </c>
      <c r="G155" s="1">
        <f t="shared" si="71"/>
        <v>0</v>
      </c>
    </row>
    <row r="156" spans="2:10" x14ac:dyDescent="0.25">
      <c r="C156" s="1">
        <f t="shared" ref="C156:G156" si="72">C141*C148</f>
        <v>0</v>
      </c>
      <c r="D156" s="1">
        <f t="shared" si="72"/>
        <v>0</v>
      </c>
      <c r="E156" s="1">
        <f t="shared" si="72"/>
        <v>0</v>
      </c>
      <c r="F156" s="1">
        <f t="shared" si="72"/>
        <v>0</v>
      </c>
      <c r="G156" s="1">
        <f t="shared" si="72"/>
        <v>0</v>
      </c>
    </row>
    <row r="157" spans="2:10" x14ac:dyDescent="0.25">
      <c r="C157" s="1">
        <f t="shared" ref="C157:G157" si="73">C142*C149</f>
        <v>0</v>
      </c>
      <c r="D157" s="1">
        <f t="shared" si="73"/>
        <v>0</v>
      </c>
      <c r="E157" s="1">
        <f t="shared" si="73"/>
        <v>0</v>
      </c>
      <c r="F157" s="1">
        <f t="shared" si="73"/>
        <v>0</v>
      </c>
      <c r="G157" s="1">
        <f t="shared" si="73"/>
        <v>0</v>
      </c>
    </row>
    <row r="159" spans="2:10" x14ac:dyDescent="0.25">
      <c r="B159" t="s">
        <v>84</v>
      </c>
    </row>
    <row r="161" spans="3:9" x14ac:dyDescent="0.25">
      <c r="C161" s="1"/>
      <c r="D161" s="1" t="s">
        <v>85</v>
      </c>
      <c r="E161" s="1"/>
      <c r="F161" s="1" t="s">
        <v>86</v>
      </c>
      <c r="G161" s="1"/>
      <c r="H161" s="1" t="s">
        <v>87</v>
      </c>
      <c r="I161" s="1"/>
    </row>
    <row r="162" spans="3:9" x14ac:dyDescent="0.25">
      <c r="C162" s="1"/>
      <c r="D162" s="7">
        <f>K83</f>
        <v>1</v>
      </c>
      <c r="E162" s="1"/>
      <c r="F162" s="1">
        <f>K107</f>
        <v>0</v>
      </c>
      <c r="G162" s="1">
        <f>D162-F162</f>
        <v>1</v>
      </c>
      <c r="H162" s="12">
        <f>G162+G163+G164+G165</f>
        <v>2.9250698922274063</v>
      </c>
      <c r="I162" s="12" t="e" cm="1">
        <f t="array" ref="I162">RANK</f>
        <v>#NAME?</v>
      </c>
    </row>
    <row r="163" spans="3:9" ht="15" customHeight="1" x14ac:dyDescent="0.25">
      <c r="C163" s="1"/>
      <c r="D163" s="7">
        <f t="shared" ref="D163:D179" si="74">K84</f>
        <v>1</v>
      </c>
      <c r="E163" s="1"/>
      <c r="F163" s="1">
        <f t="shared" ref="F163:F181" si="75">K108</f>
        <v>0</v>
      </c>
      <c r="G163" s="1">
        <f t="shared" ref="G163:G181" si="76">D163-F163</f>
        <v>1</v>
      </c>
      <c r="H163" s="13"/>
      <c r="I163" s="13"/>
    </row>
    <row r="164" spans="3:9" ht="15" customHeight="1" x14ac:dyDescent="0.25">
      <c r="C164" s="1"/>
      <c r="D164" s="7">
        <f t="shared" si="74"/>
        <v>0.94624819624819634</v>
      </c>
      <c r="E164" s="1"/>
      <c r="F164" s="1">
        <f t="shared" si="75"/>
        <v>0.50023654981927335</v>
      </c>
      <c r="G164" s="1">
        <f t="shared" si="76"/>
        <v>0.44601164642892299</v>
      </c>
      <c r="H164" s="13"/>
      <c r="I164" s="13"/>
    </row>
    <row r="165" spans="3:9" ht="15" customHeight="1" x14ac:dyDescent="0.25">
      <c r="C165" s="1"/>
      <c r="D165" s="7">
        <f t="shared" si="74"/>
        <v>0.94624819624819634</v>
      </c>
      <c r="E165" s="1"/>
      <c r="F165" s="1">
        <f t="shared" si="75"/>
        <v>0.46718995044971318</v>
      </c>
      <c r="G165" s="1">
        <f t="shared" si="76"/>
        <v>0.47905824579848316</v>
      </c>
      <c r="H165" s="14"/>
      <c r="I165" s="14"/>
    </row>
    <row r="166" spans="3:9" x14ac:dyDescent="0.25">
      <c r="C166" s="1"/>
      <c r="D166" s="1">
        <f t="shared" si="74"/>
        <v>0</v>
      </c>
      <c r="E166" s="1"/>
      <c r="F166" s="1">
        <f t="shared" si="75"/>
        <v>1</v>
      </c>
      <c r="G166" s="1">
        <f t="shared" si="76"/>
        <v>-1</v>
      </c>
      <c r="H166" s="12">
        <f>G166+G167+G168+G169</f>
        <v>-0.49819624819624819</v>
      </c>
      <c r="I166" s="12"/>
    </row>
    <row r="167" spans="3:9" x14ac:dyDescent="0.25">
      <c r="C167" s="1"/>
      <c r="D167" s="1">
        <f t="shared" si="74"/>
        <v>1</v>
      </c>
      <c r="E167" s="1"/>
      <c r="F167" s="1">
        <f t="shared" si="75"/>
        <v>0</v>
      </c>
      <c r="G167" s="1">
        <f t="shared" si="76"/>
        <v>1</v>
      </c>
      <c r="H167" s="13"/>
      <c r="I167" s="13"/>
    </row>
    <row r="168" spans="3:9" x14ac:dyDescent="0.25">
      <c r="C168" s="1"/>
      <c r="D168" s="1">
        <f t="shared" si="74"/>
        <v>0.89249639249639257</v>
      </c>
      <c r="E168" s="1"/>
      <c r="F168" s="1">
        <f t="shared" si="75"/>
        <v>1</v>
      </c>
      <c r="G168" s="1">
        <f t="shared" si="76"/>
        <v>-0.10750360750360743</v>
      </c>
      <c r="H168" s="13"/>
      <c r="I168" s="13"/>
    </row>
    <row r="169" spans="3:9" x14ac:dyDescent="0.25">
      <c r="C169" s="1"/>
      <c r="D169" s="1">
        <f t="shared" si="74"/>
        <v>0.60930735930735924</v>
      </c>
      <c r="E169" s="1"/>
      <c r="F169" s="1">
        <f t="shared" si="75"/>
        <v>1</v>
      </c>
      <c r="G169" s="1">
        <f t="shared" si="76"/>
        <v>-0.39069264069264076</v>
      </c>
      <c r="H169" s="14"/>
      <c r="I169" s="14"/>
    </row>
    <row r="170" spans="3:9" x14ac:dyDescent="0.25">
      <c r="C170" s="1"/>
      <c r="D170" s="8">
        <f t="shared" si="74"/>
        <v>0</v>
      </c>
      <c r="E170" s="1"/>
      <c r="F170" s="1">
        <f t="shared" si="75"/>
        <v>1</v>
      </c>
      <c r="G170" s="1">
        <f t="shared" si="76"/>
        <v>-1</v>
      </c>
      <c r="H170" s="12">
        <f>G170+G171+G172+G173</f>
        <v>-9.737071906766495</v>
      </c>
      <c r="I170" s="12"/>
    </row>
    <row r="171" spans="3:9" x14ac:dyDescent="0.25">
      <c r="C171" s="1"/>
      <c r="D171" s="8">
        <f t="shared" si="74"/>
        <v>0.85064935064935077</v>
      </c>
      <c r="E171" s="1"/>
      <c r="F171" s="1">
        <f t="shared" si="75"/>
        <v>8.6569853266799157</v>
      </c>
      <c r="G171" s="1">
        <f t="shared" si="76"/>
        <v>-7.8063359760305646</v>
      </c>
      <c r="H171" s="13"/>
      <c r="I171" s="13"/>
    </row>
    <row r="172" spans="3:9" x14ac:dyDescent="0.25">
      <c r="C172" s="1"/>
      <c r="D172" s="8">
        <f t="shared" si="74"/>
        <v>0.60930735930735924</v>
      </c>
      <c r="E172" s="1"/>
      <c r="F172" s="1">
        <f t="shared" si="75"/>
        <v>1</v>
      </c>
      <c r="G172" s="1">
        <f t="shared" si="76"/>
        <v>-0.39069264069264076</v>
      </c>
      <c r="H172" s="13"/>
      <c r="I172" s="13"/>
    </row>
    <row r="173" spans="3:9" x14ac:dyDescent="0.25">
      <c r="C173" s="1"/>
      <c r="D173" s="8">
        <f t="shared" si="74"/>
        <v>0.45995670995670995</v>
      </c>
      <c r="E173" s="1"/>
      <c r="F173" s="1">
        <f t="shared" si="75"/>
        <v>1</v>
      </c>
      <c r="G173" s="1">
        <f t="shared" si="76"/>
        <v>-0.5400432900432901</v>
      </c>
      <c r="H173" s="14"/>
      <c r="I173" s="14"/>
    </row>
    <row r="174" spans="3:9" x14ac:dyDescent="0.25">
      <c r="C174" s="1"/>
      <c r="D174" s="9">
        <f t="shared" si="74"/>
        <v>0.85064935064935077</v>
      </c>
      <c r="E174" s="1"/>
      <c r="F174" s="1">
        <f t="shared" si="75"/>
        <v>1</v>
      </c>
      <c r="G174" s="1">
        <f t="shared" si="76"/>
        <v>-0.14935064935064923</v>
      </c>
      <c r="H174" s="12">
        <f>G174+G175+G176+G177</f>
        <v>0.78287291166785367</v>
      </c>
      <c r="I174" s="12"/>
    </row>
    <row r="175" spans="3:9" x14ac:dyDescent="0.25">
      <c r="C175" s="1"/>
      <c r="D175" s="9">
        <f t="shared" si="74"/>
        <v>0.74314574314574322</v>
      </c>
      <c r="E175" s="1"/>
      <c r="F175" s="1">
        <f t="shared" si="75"/>
        <v>0</v>
      </c>
      <c r="G175" s="1">
        <f t="shared" si="76"/>
        <v>0.74314574314574322</v>
      </c>
      <c r="H175" s="13"/>
      <c r="I175" s="13"/>
    </row>
    <row r="176" spans="3:9" x14ac:dyDescent="0.25">
      <c r="C176" s="1"/>
      <c r="D176" s="9">
        <f t="shared" si="74"/>
        <v>0.45995670995670995</v>
      </c>
      <c r="E176" s="1"/>
      <c r="F176" s="1">
        <f t="shared" si="75"/>
        <v>0</v>
      </c>
      <c r="G176" s="1">
        <f t="shared" si="76"/>
        <v>0.45995670995670995</v>
      </c>
      <c r="H176" s="13"/>
      <c r="I176" s="13"/>
    </row>
    <row r="177" spans="3:9" x14ac:dyDescent="0.25">
      <c r="C177" s="1"/>
      <c r="D177" s="9">
        <f t="shared" si="74"/>
        <v>0.66305916305916301</v>
      </c>
      <c r="E177" s="1"/>
      <c r="F177" s="1">
        <f t="shared" si="75"/>
        <v>0.93393805514311323</v>
      </c>
      <c r="G177" s="1">
        <f t="shared" si="76"/>
        <v>-0.27087889208395022</v>
      </c>
      <c r="H177" s="14"/>
      <c r="I177" s="14"/>
    </row>
    <row r="178" spans="3:9" x14ac:dyDescent="0.25">
      <c r="C178" s="1"/>
      <c r="D178" s="10">
        <f t="shared" si="74"/>
        <v>1</v>
      </c>
      <c r="E178" s="1"/>
      <c r="F178" s="1">
        <f t="shared" si="75"/>
        <v>1</v>
      </c>
      <c r="G178" s="1">
        <f t="shared" si="76"/>
        <v>0</v>
      </c>
      <c r="H178" s="12">
        <f>G178+G179+G180+G181</f>
        <v>0.48482073059249775</v>
      </c>
      <c r="I178" s="12"/>
    </row>
    <row r="179" spans="3:9" x14ac:dyDescent="0.25">
      <c r="C179" s="1"/>
      <c r="D179" s="10">
        <f t="shared" si="74"/>
        <v>1</v>
      </c>
      <c r="E179" s="1"/>
      <c r="F179" s="1">
        <f t="shared" si="75"/>
        <v>0.76502464498253231</v>
      </c>
      <c r="G179" s="1">
        <f t="shared" si="76"/>
        <v>0.23497535501746769</v>
      </c>
      <c r="H179" s="13"/>
      <c r="I179" s="13"/>
    </row>
    <row r="180" spans="3:9" x14ac:dyDescent="0.25">
      <c r="C180" s="1"/>
      <c r="D180" s="10">
        <f>K101</f>
        <v>0.66305916305916301</v>
      </c>
      <c r="E180" s="1"/>
      <c r="F180" s="1">
        <f t="shared" si="75"/>
        <v>0.30571017998052552</v>
      </c>
      <c r="G180" s="1">
        <f t="shared" si="76"/>
        <v>0.35734898307863749</v>
      </c>
      <c r="H180" s="13"/>
      <c r="I180" s="13"/>
    </row>
    <row r="181" spans="3:9" x14ac:dyDescent="0.25">
      <c r="C181" s="1"/>
      <c r="D181" s="10">
        <f>K102</f>
        <v>0.89249639249639257</v>
      </c>
      <c r="E181" s="1"/>
      <c r="F181" s="1">
        <f t="shared" si="75"/>
        <v>1</v>
      </c>
      <c r="G181" s="1">
        <f t="shared" si="76"/>
        <v>-0.10750360750360743</v>
      </c>
      <c r="H181" s="14"/>
      <c r="I181" s="14"/>
    </row>
  </sheetData>
  <mergeCells count="10">
    <mergeCell ref="H162:H165"/>
    <mergeCell ref="H166:H169"/>
    <mergeCell ref="H170:H173"/>
    <mergeCell ref="H174:H177"/>
    <mergeCell ref="H178:H181"/>
    <mergeCell ref="I162:I165"/>
    <mergeCell ref="I166:I169"/>
    <mergeCell ref="I170:I173"/>
    <mergeCell ref="I174:I177"/>
    <mergeCell ref="I178:I181"/>
  </mergeCells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AHP</vt:lpstr>
      <vt:lpstr>ELECTRE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ladyk</dc:creator>
  <cp:lastModifiedBy>ladyk</cp:lastModifiedBy>
  <dcterms:created xsi:type="dcterms:W3CDTF">2022-11-26T13:43:24Z</dcterms:created>
  <dcterms:modified xsi:type="dcterms:W3CDTF">2022-12-14T08:16:32Z</dcterms:modified>
</cp:coreProperties>
</file>