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skripsi\"/>
    </mc:Choice>
  </mc:AlternateContent>
  <xr:revisionPtr revIDLastSave="0" documentId="8_{6BE3A5E8-1A19-45A9-AFBF-C1C07FA784A9}" xr6:coauthVersionLast="47" xr6:coauthVersionMax="47" xr10:uidLastSave="{00000000-0000-0000-0000-000000000000}"/>
  <bookViews>
    <workbookView xWindow="5610" yWindow="1245" windowWidth="21600" windowHeight="11295" xr2:uid="{ADA03767-AD50-459E-8452-4519AB7FB88B}"/>
  </bookViews>
  <sheets>
    <sheet name="Sheet1" sheetId="1" r:id="rId1"/>
    <sheet name="Sheet1 (2)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2" i="1" s="1"/>
  <c r="C13" i="1"/>
  <c r="C110" i="1"/>
  <c r="E96" i="1"/>
  <c r="E99" i="1" l="1"/>
  <c r="F99" i="1"/>
  <c r="D99" i="1"/>
  <c r="C99" i="1"/>
  <c r="G98" i="1"/>
  <c r="E98" i="1"/>
  <c r="D98" i="1"/>
  <c r="C98" i="1"/>
  <c r="G97" i="1"/>
  <c r="F97" i="1"/>
  <c r="C97" i="1"/>
  <c r="D97" i="1"/>
  <c r="G96" i="1"/>
  <c r="F96" i="1"/>
  <c r="G95" i="1"/>
  <c r="F95" i="1"/>
  <c r="C96" i="1"/>
  <c r="E95" i="1"/>
  <c r="D95" i="1"/>
  <c r="J10" i="1"/>
  <c r="X21" i="1" s="1"/>
  <c r="I30" i="1" s="1"/>
  <c r="I10" i="1"/>
  <c r="U20" i="1" s="1"/>
  <c r="H29" i="1" s="1"/>
  <c r="H10" i="1"/>
  <c r="R18" i="1" s="1"/>
  <c r="G27" i="1" s="1"/>
  <c r="D10" i="1"/>
  <c r="F15" i="1" s="1"/>
  <c r="C29" i="1" s="1"/>
  <c r="E10" i="1"/>
  <c r="I16" i="1" s="1"/>
  <c r="D30" i="1" s="1"/>
  <c r="F10" i="1"/>
  <c r="L19" i="1" s="1"/>
  <c r="E28" i="1" s="1"/>
  <c r="G10" i="1"/>
  <c r="O17" i="1" s="1"/>
  <c r="F26" i="1" s="1"/>
  <c r="B26" i="1"/>
  <c r="R17" i="1" l="1"/>
  <c r="G26" i="1" s="1"/>
  <c r="U21" i="1"/>
  <c r="H30" i="1" s="1"/>
  <c r="R20" i="1"/>
  <c r="G29" i="1" s="1"/>
  <c r="X17" i="1"/>
  <c r="I26" i="1" s="1"/>
  <c r="U18" i="1"/>
  <c r="H27" i="1" s="1"/>
  <c r="C14" i="1"/>
  <c r="L17" i="1"/>
  <c r="E26" i="1" s="1"/>
  <c r="R21" i="1"/>
  <c r="G30" i="1" s="1"/>
  <c r="X18" i="1"/>
  <c r="I27" i="1" s="1"/>
  <c r="R19" i="1"/>
  <c r="G28" i="1" s="1"/>
  <c r="C15" i="1"/>
  <c r="X19" i="1"/>
  <c r="I28" i="1" s="1"/>
  <c r="C16" i="1"/>
  <c r="U17" i="1"/>
  <c r="H26" i="1" s="1"/>
  <c r="X20" i="1"/>
  <c r="I29" i="1" s="1"/>
  <c r="U19" i="1"/>
  <c r="H28" i="1" s="1"/>
  <c r="L18" i="1"/>
  <c r="E27" i="1" s="1"/>
  <c r="L20" i="1"/>
  <c r="E29" i="1" s="1"/>
  <c r="I15" i="1"/>
  <c r="D29" i="1" s="1"/>
  <c r="L21" i="1"/>
  <c r="E30" i="1" s="1"/>
  <c r="O20" i="1"/>
  <c r="F29" i="1" s="1"/>
  <c r="I13" i="1"/>
  <c r="D27" i="1" s="1"/>
  <c r="O18" i="1"/>
  <c r="F27" i="1" s="1"/>
  <c r="O19" i="1"/>
  <c r="F28" i="1" s="1"/>
  <c r="O21" i="1"/>
  <c r="F30" i="1" s="1"/>
  <c r="I12" i="1"/>
  <c r="D26" i="1" s="1"/>
  <c r="I14" i="1"/>
  <c r="D28" i="1" s="1"/>
  <c r="B29" i="1"/>
  <c r="B4" i="2" l="1"/>
  <c r="B11" i="2" s="1"/>
  <c r="B5" i="2"/>
  <c r="C5" i="2"/>
  <c r="B6" i="2"/>
  <c r="C6" i="2"/>
  <c r="D6" i="2"/>
  <c r="B7" i="2"/>
  <c r="C7" i="2"/>
  <c r="D7" i="2"/>
  <c r="D8" i="2" s="1"/>
  <c r="E7" i="2"/>
  <c r="E8" i="2" s="1"/>
  <c r="B8" i="2"/>
  <c r="F8" i="2"/>
  <c r="B9" i="2"/>
  <c r="B23" i="2" s="1"/>
  <c r="G9" i="2"/>
  <c r="G10" i="2" s="1"/>
  <c r="B10" i="2"/>
  <c r="H10" i="2"/>
  <c r="H11" i="2"/>
  <c r="I11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G11" i="2" l="1"/>
  <c r="G24" i="2" s="1"/>
  <c r="E9" i="2"/>
  <c r="D9" i="2"/>
  <c r="B19" i="2"/>
  <c r="B20" i="2"/>
  <c r="B24" i="2"/>
  <c r="B22" i="2"/>
  <c r="B17" i="2"/>
  <c r="B18" i="2"/>
  <c r="B21" i="2"/>
  <c r="F9" i="2"/>
  <c r="C8" i="2"/>
  <c r="E11" i="2" l="1"/>
  <c r="D10" i="2"/>
  <c r="C9" i="2"/>
  <c r="G20" i="2"/>
  <c r="G17" i="2"/>
  <c r="G21" i="2"/>
  <c r="G18" i="2"/>
  <c r="G22" i="2"/>
  <c r="G19" i="2"/>
  <c r="G23" i="2"/>
  <c r="F10" i="2"/>
  <c r="E10" i="2"/>
  <c r="E18" i="2" l="1"/>
  <c r="E21" i="2"/>
  <c r="E19" i="2"/>
  <c r="E17" i="2"/>
  <c r="E20" i="2"/>
  <c r="E22" i="2"/>
  <c r="E24" i="2"/>
  <c r="C10" i="2"/>
  <c r="C11" i="2"/>
  <c r="D11" i="2"/>
  <c r="E23" i="2"/>
  <c r="F11" i="2"/>
  <c r="F17" i="2" l="1"/>
  <c r="F21" i="2"/>
  <c r="F18" i="2"/>
  <c r="F19" i="2"/>
  <c r="F20" i="2"/>
  <c r="F22" i="2"/>
  <c r="F23" i="2"/>
  <c r="C24" i="2"/>
  <c r="C19" i="2"/>
  <c r="J19" i="2" s="1"/>
  <c r="K19" i="2" s="1"/>
  <c r="C20" i="2"/>
  <c r="C18" i="2"/>
  <c r="C17" i="2"/>
  <c r="C21" i="2"/>
  <c r="C22" i="2"/>
  <c r="F24" i="2"/>
  <c r="C23" i="2"/>
  <c r="D18" i="2"/>
  <c r="D19" i="2"/>
  <c r="D17" i="2"/>
  <c r="D20" i="2"/>
  <c r="D21" i="2"/>
  <c r="D22" i="2"/>
  <c r="D23" i="2"/>
  <c r="D24" i="2"/>
  <c r="J24" i="2" l="1"/>
  <c r="K24" i="2" s="1"/>
  <c r="J22" i="2"/>
  <c r="K22" i="2" s="1"/>
  <c r="J21" i="2"/>
  <c r="K21" i="2" s="1"/>
  <c r="D29" i="2"/>
  <c r="D30" i="2"/>
  <c r="D31" i="2"/>
  <c r="D40" i="2"/>
  <c r="D27" i="2"/>
  <c r="D28" i="2"/>
  <c r="D32" i="2"/>
  <c r="D33" i="2"/>
  <c r="D34" i="2"/>
  <c r="J17" i="2"/>
  <c r="K17" i="2" s="1"/>
  <c r="J18" i="2"/>
  <c r="K18" i="2" s="1"/>
  <c r="J20" i="2"/>
  <c r="K20" i="2" s="1"/>
  <c r="J23" i="2"/>
  <c r="K23" i="2" s="1"/>
  <c r="H33" i="2" l="1"/>
  <c r="H34" i="2"/>
  <c r="H27" i="2"/>
  <c r="H28" i="2"/>
  <c r="H31" i="2"/>
  <c r="D44" i="2"/>
  <c r="H29" i="2"/>
  <c r="H30" i="2"/>
  <c r="H32" i="2"/>
  <c r="E28" i="2"/>
  <c r="D41" i="2"/>
  <c r="E27" i="2"/>
  <c r="E29" i="2"/>
  <c r="E30" i="2"/>
  <c r="E31" i="2"/>
  <c r="E32" i="2"/>
  <c r="E33" i="2"/>
  <c r="E34" i="2"/>
  <c r="C30" i="2"/>
  <c r="D39" i="2"/>
  <c r="C29" i="2"/>
  <c r="C28" i="2"/>
  <c r="C27" i="2"/>
  <c r="C31" i="2"/>
  <c r="C32" i="2"/>
  <c r="C33" i="2"/>
  <c r="C34" i="2"/>
  <c r="B32" i="2"/>
  <c r="B30" i="2"/>
  <c r="B34" i="2"/>
  <c r="B27" i="2"/>
  <c r="B28" i="2"/>
  <c r="J28" i="2" s="1"/>
  <c r="C39" i="2" s="1"/>
  <c r="E39" i="2" s="1"/>
  <c r="D38" i="2"/>
  <c r="B29" i="2"/>
  <c r="B31" i="2"/>
  <c r="B33" i="2"/>
  <c r="F27" i="2"/>
  <c r="F28" i="2"/>
  <c r="D42" i="2"/>
  <c r="F29" i="2"/>
  <c r="F30" i="2"/>
  <c r="F31" i="2"/>
  <c r="F32" i="2"/>
  <c r="F33" i="2"/>
  <c r="F34" i="2"/>
  <c r="G27" i="2"/>
  <c r="G28" i="2"/>
  <c r="G33" i="2"/>
  <c r="G29" i="2"/>
  <c r="G30" i="2"/>
  <c r="D43" i="2"/>
  <c r="G31" i="2"/>
  <c r="G32" i="2"/>
  <c r="G34" i="2"/>
  <c r="I32" i="2"/>
  <c r="I31" i="2"/>
  <c r="I33" i="2"/>
  <c r="I34" i="2"/>
  <c r="D45" i="2"/>
  <c r="I27" i="2"/>
  <c r="I28" i="2"/>
  <c r="I30" i="2"/>
  <c r="I29" i="2"/>
  <c r="J27" i="2" l="1"/>
  <c r="C38" i="2" s="1"/>
  <c r="E38" i="2" s="1"/>
  <c r="J34" i="2"/>
  <c r="C45" i="2" s="1"/>
  <c r="E45" i="2" s="1"/>
  <c r="J30" i="2"/>
  <c r="C41" i="2" s="1"/>
  <c r="E41" i="2" s="1"/>
  <c r="J32" i="2"/>
  <c r="C43" i="2" s="1"/>
  <c r="E43" i="2" s="1"/>
  <c r="J31" i="2"/>
  <c r="C42" i="2" s="1"/>
  <c r="E42" i="2" s="1"/>
  <c r="J33" i="2"/>
  <c r="C44" i="2" s="1"/>
  <c r="E44" i="2" s="1"/>
  <c r="J29" i="2"/>
  <c r="C40" i="2" s="1"/>
  <c r="E40" i="2" s="1"/>
  <c r="F16" i="1" l="1"/>
  <c r="C30" i="1" s="1"/>
  <c r="X23" i="1"/>
  <c r="X25" i="1"/>
  <c r="X22" i="1"/>
  <c r="X26" i="1"/>
  <c r="X24" i="1"/>
  <c r="E46" i="2"/>
  <c r="C49" i="2" s="1"/>
  <c r="C51" i="2" s="1"/>
  <c r="C52" i="2" s="1"/>
  <c r="C53" i="2" s="1"/>
  <c r="F12" i="1"/>
  <c r="C26" i="1" s="1"/>
  <c r="F14" i="1"/>
  <c r="C28" i="1" s="1"/>
  <c r="F13" i="1"/>
  <c r="C27" i="1" s="1"/>
  <c r="B27" i="1"/>
  <c r="B28" i="1"/>
  <c r="B30" i="1"/>
</calcChain>
</file>

<file path=xl/sharedStrings.xml><?xml version="1.0" encoding="utf-8"?>
<sst xmlns="http://schemas.openxmlformats.org/spreadsheetml/2006/main" count="288" uniqueCount="93">
  <si>
    <t>Alternatif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</si>
  <si>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</si>
  <si>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</si>
  <si>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</si>
  <si>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</si>
  <si>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</si>
  <si>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</si>
  <si>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</si>
  <si>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</si>
  <si>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</si>
  <si>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C5</t>
  </si>
  <si>
    <t>C6</t>
  </si>
  <si>
    <t>C7</t>
  </si>
  <si>
    <t>C8</t>
  </si>
  <si>
    <t>DINDING</t>
  </si>
  <si>
    <t>ATAP</t>
  </si>
  <si>
    <t>LANTAI</t>
  </si>
  <si>
    <t>KERJA</t>
  </si>
  <si>
    <t>HASIL</t>
  </si>
  <si>
    <t>AIR</t>
  </si>
  <si>
    <t>LAMPU</t>
  </si>
  <si>
    <t>MCK</t>
  </si>
  <si>
    <t>CI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</si>
  <si>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</si>
  <si>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</si>
  <si>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</si>
  <si>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</si>
  <si>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</si>
  <si>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</si>
  <si>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</si>
  <si>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</si>
  <si>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</si>
  <si>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</si>
  <si>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LANGKAH NORMALISASI</t>
  </si>
  <si>
    <t xml:space="preserve">NILAI BOBOT YANG TELAH DI NORMALISASIKAN </t>
  </si>
  <si>
    <t>LANGKAH 2</t>
  </si>
  <si>
    <t>LANGKAH 3</t>
  </si>
  <si>
    <t>MENENTUKAN HIMPUNAN CONCORDANCE DAN DISCORDANCE PADA INDEX</t>
  </si>
  <si>
    <t>C12</t>
  </si>
  <si>
    <t>C13</t>
  </si>
  <si>
    <t>C14</t>
  </si>
  <si>
    <t>C15</t>
  </si>
  <si>
    <t>C21</t>
  </si>
  <si>
    <t>C23</t>
  </si>
  <si>
    <t>C24</t>
  </si>
  <si>
    <t>C25</t>
  </si>
  <si>
    <t>C31</t>
  </si>
  <si>
    <t>C32</t>
  </si>
  <si>
    <t>C34</t>
  </si>
  <si>
    <t>C35</t>
  </si>
  <si>
    <t>C41</t>
  </si>
  <si>
    <t>C42</t>
  </si>
  <si>
    <t>C43</t>
  </si>
  <si>
    <t>C45</t>
  </si>
  <si>
    <t>C51</t>
  </si>
  <si>
    <t>C53</t>
  </si>
  <si>
    <t>C54</t>
  </si>
  <si>
    <t>C52</t>
  </si>
  <si>
    <t>DITERIMA JIKA CR &lt; 0.1</t>
  </si>
  <si>
    <t>CR</t>
  </si>
  <si>
    <t>LAMDA MAKS (JUMLAH/N)</t>
  </si>
  <si>
    <t>N (JUMLAH KRITERIA)</t>
  </si>
  <si>
    <t>JUMLAH (JUMLAH KOLOM HASIL)</t>
  </si>
  <si>
    <t>JUMLAH</t>
  </si>
  <si>
    <t>Sumber Penerang</t>
  </si>
  <si>
    <t>Sumber Air</t>
  </si>
  <si>
    <t>Penghasilan</t>
  </si>
  <si>
    <t>Pekerjaan</t>
  </si>
  <si>
    <t>Jenis Lantai</t>
  </si>
  <si>
    <t>Jenis Dinding</t>
  </si>
  <si>
    <t>Jenis Atap</t>
  </si>
  <si>
    <t>jumlah/prioritas</t>
  </si>
  <si>
    <t>prioritas</t>
  </si>
  <si>
    <t>jumlah</t>
  </si>
  <si>
    <t>MATRIKS BOBOT DAN PRIORITAS</t>
  </si>
  <si>
    <t>YOP KO</t>
  </si>
  <si>
    <t>Kriteria</t>
  </si>
  <si>
    <t>MATRIKS PERBANDINGAN KRITERIA</t>
  </si>
  <si>
    <t>X DATA NILAI</t>
  </si>
  <si>
    <t>NORMALISASI</t>
  </si>
  <si>
    <t>a. Concordance</t>
  </si>
  <si>
    <t>C22</t>
  </si>
  <si>
    <t>C33</t>
  </si>
  <si>
    <t>C44</t>
  </si>
  <si>
    <t>C55</t>
  </si>
  <si>
    <t>MATRIKS CONCORDANCE</t>
  </si>
  <si>
    <t>MATRIKS DISORDANCE</t>
  </si>
  <si>
    <t>-</t>
  </si>
  <si>
    <t>0.3383</t>
  </si>
  <si>
    <t>0.2298</t>
  </si>
  <si>
    <t>0.118</t>
  </si>
  <si>
    <t>C</t>
  </si>
  <si>
    <t>0.9066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</si>
</sst>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3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893C-18E0-46DD-89A3-36BBABBB4633}">
  <dimension ref="A1:X115"/>
  <sheetViews>
    <sheetView tabSelected="1" topLeftCell="A9" zoomScale="115" zoomScaleNormal="115" workbookViewId="0">
      <selection activeCell="D15" sqref="D15"/>
    </sheetView>
  </sheetViews>
  <sheetFormatPr defaultRowHeight="15" x14ac:dyDescent="0.25"/>
  <cols>
    <col min="1" max="1" width="9.140625" customWidth="1"/>
    <col min="2" max="2" width="28.5703125" customWidth="1"/>
    <col min="3" max="3" width="13.7109375" customWidth="1"/>
    <col min="4" max="4" width="16.42578125" customWidth="1"/>
    <col min="5" max="5" width="13.140625" customWidth="1"/>
    <col min="6" max="6" width="17.85546875" customWidth="1"/>
  </cols>
  <sheetData>
    <row r="1" spans="2:23" x14ac:dyDescent="0.25">
      <c r="B1" t="s">
        <v>78</v>
      </c>
    </row>
    <row r="2" spans="2:23" x14ac:dyDescent="0.25"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</row>
    <row r="3" spans="2:23" x14ac:dyDescent="0.25">
      <c r="B3" s="2" t="s">
        <v>0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</row>
    <row r="4" spans="2:23" x14ac:dyDescent="0.25">
      <c r="B4" s="1" t="s">
        <v>1</v>
      </c>
      <c r="C4" s="1">
        <v>2</v>
      </c>
      <c r="D4" s="1">
        <v>2</v>
      </c>
      <c r="E4" s="1">
        <v>2</v>
      </c>
      <c r="F4" s="1">
        <v>1</v>
      </c>
      <c r="G4" s="1">
        <v>1</v>
      </c>
      <c r="H4" s="1">
        <v>4</v>
      </c>
      <c r="I4" s="1">
        <v>4</v>
      </c>
      <c r="J4" s="1">
        <v>2</v>
      </c>
      <c r="L4" t="s">
        <v>33</v>
      </c>
    </row>
    <row r="5" spans="2:23" x14ac:dyDescent="0.25">
      <c r="B5" s="1" t="s">
        <v>2</v>
      </c>
      <c r="C5" s="1">
        <v>1</v>
      </c>
      <c r="D5" s="1">
        <v>2</v>
      </c>
      <c r="E5" s="1">
        <v>1</v>
      </c>
      <c r="F5" s="1">
        <v>1</v>
      </c>
      <c r="G5" s="1">
        <v>1</v>
      </c>
      <c r="H5" s="1">
        <v>4</v>
      </c>
      <c r="I5" s="1">
        <v>4</v>
      </c>
      <c r="J5" s="1">
        <v>2</v>
      </c>
    </row>
    <row r="6" spans="2:23" x14ac:dyDescent="0.25">
      <c r="B6" s="1" t="s">
        <v>3</v>
      </c>
      <c r="C6" s="1">
        <v>1</v>
      </c>
      <c r="D6" s="1">
        <v>2</v>
      </c>
      <c r="E6" s="1">
        <v>1</v>
      </c>
      <c r="F6" s="1">
        <v>1</v>
      </c>
      <c r="G6" s="1">
        <v>1</v>
      </c>
      <c r="H6" s="1">
        <v>3</v>
      </c>
      <c r="I6" s="1">
        <v>4</v>
      </c>
      <c r="J6" s="1">
        <v>2</v>
      </c>
    </row>
    <row r="7" spans="2:23" x14ac:dyDescent="0.25">
      <c r="B7" s="1" t="s">
        <v>4</v>
      </c>
      <c r="C7" s="1">
        <v>1</v>
      </c>
      <c r="D7" s="1">
        <v>2</v>
      </c>
      <c r="E7" s="1">
        <v>2</v>
      </c>
      <c r="F7" s="1">
        <v>2</v>
      </c>
      <c r="G7" s="1">
        <v>1</v>
      </c>
      <c r="H7" s="1">
        <v>4</v>
      </c>
      <c r="I7" s="1">
        <v>4</v>
      </c>
      <c r="J7" s="1">
        <v>2</v>
      </c>
    </row>
    <row r="8" spans="2:23" x14ac:dyDescent="0.25">
      <c r="B8" s="1" t="s">
        <v>5</v>
      </c>
      <c r="C8" s="1">
        <v>2</v>
      </c>
      <c r="D8" s="1">
        <v>1</v>
      </c>
      <c r="E8" s="1">
        <v>1</v>
      </c>
      <c r="F8" s="1">
        <v>2</v>
      </c>
      <c r="G8" s="1">
        <v>1</v>
      </c>
      <c r="H8" s="1">
        <v>4</v>
      </c>
      <c r="I8" s="1">
        <v>4</v>
      </c>
      <c r="J8" s="1">
        <v>2</v>
      </c>
    </row>
    <row r="9" spans="2:23" x14ac:dyDescent="0.25">
      <c r="B9" s="1"/>
      <c r="C9" s="1"/>
      <c r="D9" s="1"/>
      <c r="E9" s="1"/>
      <c r="F9" s="1"/>
      <c r="G9" s="1"/>
      <c r="H9" s="1"/>
      <c r="I9" s="1"/>
      <c r="J9" s="1"/>
    </row>
    <row r="10" spans="2:23" x14ac:dyDescent="0.25">
      <c r="C10">
        <f>SQRT((C4*C4)+(C5*C5)+(C6*C6)+(C7*C7)+(C8*C8))</f>
        <v>3.3166247903553998</v>
      </c>
      <c r="D10">
        <f>SQRT((D4*D4)+(D5*D5)+(D6*D6)+(D7*D7)+(D8*D8))</f>
        <v>4.1231056256176606</v>
      </c>
      <c r="E10">
        <f>SQRT((E4*E4)+(E5*E5)+(E6*E6)+(E7*E7)+(E8*E8))</f>
        <v>3.3166247903553998</v>
      </c>
      <c r="F10">
        <f>SQRT((F4*F4)+(F5*F5)+(F6*F6)+(F7*F7)+(F8*F8))</f>
        <v>3.3166247903553998</v>
      </c>
      <c r="G10">
        <f>SQRT((G4*G4)+(G5*G5)+(G6*G6)+(G7*G7)+(G8*G8))</f>
        <v>2.2360679774997898</v>
      </c>
      <c r="H10">
        <f>SQRT((H4*H4)+(H5*H5)+(H6*H6)+(H7*H7)+(H8*H8)+(H9*H9))</f>
        <v>8.5440037453175304</v>
      </c>
      <c r="I10">
        <f>SQRT((I4*I4)+(I5*I5)+(I6*I6)+(I7*I7)+(I8*I8))</f>
        <v>8.9442719099991592</v>
      </c>
      <c r="J10">
        <f>SQRT((J4*J4)+(J5*J5)+(J6*J6)+(J7*J7)+(J8*J8))</f>
        <v>4.4721359549995796</v>
      </c>
    </row>
    <row r="11" spans="2:23" x14ac:dyDescent="0.25">
      <c r="B11" t="s">
        <v>6</v>
      </c>
      <c r="C11" t="s">
        <v>79</v>
      </c>
      <c r="E11" t="s">
        <v>7</v>
      </c>
      <c r="H11" t="s">
        <v>8</v>
      </c>
    </row>
    <row r="12" spans="2:23" x14ac:dyDescent="0.25">
      <c r="B12" s="1" t="s">
        <v>23</v>
      </c>
      <c r="C12" s="1">
        <f>C4/C10</f>
        <v>0.60302268915552726</v>
      </c>
      <c r="E12" s="1" t="s">
        <v>23</v>
      </c>
      <c r="F12" s="1">
        <f>D4/D10</f>
        <v>0.48507125007266594</v>
      </c>
      <c r="H12" s="1" t="s">
        <v>23</v>
      </c>
      <c r="I12" s="1">
        <f>E4/E10</f>
        <v>0.60302268915552726</v>
      </c>
    </row>
    <row r="13" spans="2:23" x14ac:dyDescent="0.25">
      <c r="B13" s="1" t="s">
        <v>24</v>
      </c>
      <c r="C13" s="1">
        <f>C5/C10</f>
        <v>0.30151134457776363</v>
      </c>
      <c r="E13" s="1" t="s">
        <v>24</v>
      </c>
      <c r="F13" s="1">
        <f>D5/D10</f>
        <v>0.48507125007266594</v>
      </c>
      <c r="H13" s="1" t="s">
        <v>24</v>
      </c>
      <c r="I13" s="1">
        <f>E5/G10</f>
        <v>0.44721359549995793</v>
      </c>
    </row>
    <row r="14" spans="2:23" x14ac:dyDescent="0.25">
      <c r="B14" s="1" t="s">
        <v>25</v>
      </c>
      <c r="C14" s="1">
        <f>C6/C10</f>
        <v>0.30151134457776363</v>
      </c>
      <c r="E14" s="1" t="s">
        <v>25</v>
      </c>
      <c r="F14" s="1">
        <f>D6/D10</f>
        <v>0.48507125007266594</v>
      </c>
      <c r="H14" s="1" t="s">
        <v>25</v>
      </c>
      <c r="I14" s="1">
        <f>E4/E10</f>
        <v>0.60302268915552726</v>
      </c>
    </row>
    <row r="15" spans="2:23" x14ac:dyDescent="0.25">
      <c r="B15" s="1" t="s">
        <v>26</v>
      </c>
      <c r="C15" s="1">
        <f>C7/C10</f>
        <v>0.30151134457776363</v>
      </c>
      <c r="E15" s="1" t="s">
        <v>26</v>
      </c>
      <c r="F15" s="1">
        <f>D7/D10</f>
        <v>0.48507125007266594</v>
      </c>
      <c r="H15" s="1" t="s">
        <v>26</v>
      </c>
      <c r="I15" s="1">
        <f>E7/E10</f>
        <v>0.60302268915552726</v>
      </c>
    </row>
    <row r="16" spans="2:23" x14ac:dyDescent="0.25">
      <c r="B16" s="1" t="s">
        <v>27</v>
      </c>
      <c r="C16" s="1">
        <f>C8/C10</f>
        <v>0.60302268915552726</v>
      </c>
      <c r="E16" s="1" t="s">
        <v>27</v>
      </c>
      <c r="F16" s="1">
        <f>D8/D10</f>
        <v>0.24253562503633297</v>
      </c>
      <c r="H16" s="1" t="s">
        <v>27</v>
      </c>
      <c r="I16" s="1">
        <f>E8/E10</f>
        <v>0.30151134457776363</v>
      </c>
      <c r="K16" t="s">
        <v>9</v>
      </c>
      <c r="N16" t="s">
        <v>10</v>
      </c>
      <c r="Q16" t="s">
        <v>11</v>
      </c>
      <c r="T16" t="s">
        <v>12</v>
      </c>
      <c r="W16" t="s">
        <v>13</v>
      </c>
    </row>
    <row r="17" spans="1:24" x14ac:dyDescent="0.25">
      <c r="B17" s="1"/>
      <c r="C17" s="1"/>
      <c r="E17" s="1"/>
      <c r="F17" s="1"/>
      <c r="H17" s="1"/>
      <c r="I17" s="1"/>
      <c r="K17" s="1" t="s">
        <v>23</v>
      </c>
      <c r="L17" s="1">
        <f>F4/F10</f>
        <v>0.30151134457776363</v>
      </c>
      <c r="N17" s="1" t="s">
        <v>23</v>
      </c>
      <c r="O17" s="1">
        <f>G4/G10</f>
        <v>0.44721359549995793</v>
      </c>
      <c r="Q17" s="1" t="s">
        <v>23</v>
      </c>
      <c r="R17" s="1">
        <f>H4/H10</f>
        <v>0.46816458878452227</v>
      </c>
      <c r="T17" s="1" t="s">
        <v>23</v>
      </c>
      <c r="U17" s="1">
        <f>I4/I10</f>
        <v>0.44721359549995793</v>
      </c>
      <c r="W17" s="1" t="s">
        <v>23</v>
      </c>
      <c r="X17" s="1">
        <f>J4/J10</f>
        <v>0.44721359549995793</v>
      </c>
    </row>
    <row r="18" spans="1:24" x14ac:dyDescent="0.25">
      <c r="B18" s="1"/>
      <c r="C18" s="1"/>
      <c r="E18" s="1"/>
      <c r="F18" s="1"/>
      <c r="H18" s="1"/>
      <c r="I18" s="1"/>
      <c r="K18" s="1" t="s">
        <v>24</v>
      </c>
      <c r="L18" s="1">
        <f>F5/F10</f>
        <v>0.30151134457776363</v>
      </c>
      <c r="N18" s="1" t="s">
        <v>24</v>
      </c>
      <c r="O18" s="1">
        <f>G5/G10</f>
        <v>0.44721359549995793</v>
      </c>
      <c r="Q18" s="1" t="s">
        <v>24</v>
      </c>
      <c r="R18" s="1">
        <f>H5/H10</f>
        <v>0.46816458878452227</v>
      </c>
      <c r="T18" s="1" t="s">
        <v>24</v>
      </c>
      <c r="U18" s="1">
        <f>I5/I10</f>
        <v>0.44721359549995793</v>
      </c>
      <c r="W18" s="1" t="s">
        <v>24</v>
      </c>
      <c r="X18" s="1">
        <f>J5/J10</f>
        <v>0.44721359549995793</v>
      </c>
    </row>
    <row r="19" spans="1:24" x14ac:dyDescent="0.25">
      <c r="B19" s="1"/>
      <c r="C19" s="1"/>
      <c r="E19" s="1"/>
      <c r="F19" s="1"/>
      <c r="H19" s="1"/>
      <c r="I19" s="1"/>
      <c r="K19" s="1" t="s">
        <v>25</v>
      </c>
      <c r="L19" s="1">
        <f>F6/F10</f>
        <v>0.30151134457776363</v>
      </c>
      <c r="N19" s="1" t="s">
        <v>25</v>
      </c>
      <c r="O19" s="1">
        <f>G6/G10</f>
        <v>0.44721359549995793</v>
      </c>
      <c r="Q19" s="1" t="s">
        <v>25</v>
      </c>
      <c r="R19" s="1">
        <f>H6/H10</f>
        <v>0.3511234415883917</v>
      </c>
      <c r="T19" s="1" t="s">
        <v>25</v>
      </c>
      <c r="U19" s="1">
        <f>I6/I10</f>
        <v>0.44721359549995793</v>
      </c>
      <c r="W19" s="1" t="s">
        <v>25</v>
      </c>
      <c r="X19" s="1">
        <f>J6/J10</f>
        <v>0.44721359549995793</v>
      </c>
    </row>
    <row r="20" spans="1:24" x14ac:dyDescent="0.25">
      <c r="B20" s="1"/>
      <c r="C20" s="1"/>
      <c r="E20" s="1"/>
      <c r="F20" s="1"/>
      <c r="H20" s="1"/>
      <c r="I20" s="1"/>
      <c r="K20" s="1" t="s">
        <v>26</v>
      </c>
      <c r="L20" s="1">
        <f>F7/F10</f>
        <v>0.60302268915552726</v>
      </c>
      <c r="N20" s="1" t="s">
        <v>26</v>
      </c>
      <c r="O20" s="1">
        <f>G7/G10</f>
        <v>0.44721359549995793</v>
      </c>
      <c r="Q20" s="1" t="s">
        <v>26</v>
      </c>
      <c r="R20" s="1">
        <f>H7/H10</f>
        <v>0.46816458878452227</v>
      </c>
      <c r="T20" s="1" t="s">
        <v>26</v>
      </c>
      <c r="U20" s="1">
        <f>I7/I10</f>
        <v>0.44721359549995793</v>
      </c>
      <c r="W20" s="1" t="s">
        <v>26</v>
      </c>
      <c r="X20" s="1">
        <f>J7/J10</f>
        <v>0.44721359549995793</v>
      </c>
    </row>
    <row r="21" spans="1:24" x14ac:dyDescent="0.25">
      <c r="B21" s="1"/>
      <c r="C21" s="1"/>
      <c r="E21" s="1"/>
      <c r="F21" s="1"/>
      <c r="H21" s="1"/>
      <c r="I21" s="1"/>
      <c r="K21" s="1" t="s">
        <v>27</v>
      </c>
      <c r="L21" s="1">
        <f>F8/F10</f>
        <v>0.60302268915552726</v>
      </c>
      <c r="N21" s="1" t="s">
        <v>27</v>
      </c>
      <c r="O21" s="1">
        <f>G8/G10</f>
        <v>0.44721359549995793</v>
      </c>
      <c r="Q21" s="1" t="s">
        <v>27</v>
      </c>
      <c r="R21" s="1">
        <f>H8/H10</f>
        <v>0.46816458878452227</v>
      </c>
      <c r="T21" s="1" t="s">
        <v>27</v>
      </c>
      <c r="U21" s="1">
        <f>I8/I10</f>
        <v>0.44721359549995793</v>
      </c>
      <c r="W21" s="1" t="s">
        <v>27</v>
      </c>
      <c r="X21" s="1">
        <f>J8/J10</f>
        <v>0.44721359549995793</v>
      </c>
    </row>
    <row r="22" spans="1:24" x14ac:dyDescent="0.25">
      <c r="A22" t="s">
        <v>22</v>
      </c>
      <c r="K22" s="1"/>
      <c r="L22" s="1"/>
      <c r="N22" s="1"/>
      <c r="O22" s="1"/>
      <c r="Q22" s="1"/>
      <c r="R22" s="1"/>
      <c r="T22" s="1"/>
      <c r="U22" s="1"/>
      <c r="W22" s="1" t="s">
        <v>28</v>
      </c>
      <c r="X22" s="1" t="e">
        <f>#REF!/W15</f>
        <v>#REF!</v>
      </c>
    </row>
    <row r="23" spans="1:24" x14ac:dyDescent="0.25">
      <c r="B23" t="s">
        <v>34</v>
      </c>
      <c r="K23" s="1"/>
      <c r="L23" s="1"/>
      <c r="N23" s="1"/>
      <c r="O23" s="1"/>
      <c r="Q23" s="1"/>
      <c r="R23" s="1"/>
      <c r="T23" s="1"/>
      <c r="U23" s="1"/>
      <c r="W23" s="1" t="s">
        <v>29</v>
      </c>
      <c r="X23" s="1" t="e">
        <f>#REF!/W15</f>
        <v>#REF!</v>
      </c>
    </row>
    <row r="24" spans="1:24" x14ac:dyDescent="0.25">
      <c r="K24" s="1"/>
      <c r="L24" s="1"/>
      <c r="N24" s="1"/>
      <c r="O24" s="1"/>
      <c r="Q24" s="1"/>
      <c r="R24" s="1"/>
      <c r="T24" s="1"/>
      <c r="U24" s="1"/>
      <c r="W24" s="1" t="s">
        <v>30</v>
      </c>
      <c r="X24" s="1" t="e">
        <f>#REF!/W15</f>
        <v>#REF!</v>
      </c>
    </row>
    <row r="25" spans="1:24" x14ac:dyDescent="0.25">
      <c r="B25" s="1" t="s">
        <v>6</v>
      </c>
      <c r="C25" s="1" t="s">
        <v>7</v>
      </c>
      <c r="D25" s="1" t="s">
        <v>8</v>
      </c>
      <c r="E25" s="1" t="s">
        <v>9</v>
      </c>
      <c r="F25" s="1" t="s">
        <v>10</v>
      </c>
      <c r="G25" s="1" t="s">
        <v>11</v>
      </c>
      <c r="H25" s="1" t="s">
        <v>12</v>
      </c>
      <c r="I25" s="1" t="s">
        <v>13</v>
      </c>
      <c r="K25" s="1"/>
      <c r="L25" s="1"/>
      <c r="N25" s="1"/>
      <c r="O25" s="1"/>
      <c r="Q25" s="1"/>
      <c r="R25" s="1"/>
      <c r="T25" s="1"/>
      <c r="U25" s="1"/>
      <c r="W25" s="1" t="s">
        <v>31</v>
      </c>
      <c r="X25" s="1" t="e">
        <f>#REF!/W15</f>
        <v>#REF!</v>
      </c>
    </row>
    <row r="26" spans="1:24" x14ac:dyDescent="0.25">
      <c r="B26" s="1">
        <f>K33*$C$12</f>
        <v>1.033249226733538</v>
      </c>
      <c r="C26" s="1">
        <f>F12*K34</f>
        <v>0.51531059180219596</v>
      </c>
      <c r="D26" s="1">
        <f>I12*K35</f>
        <v>0.55101198221586301</v>
      </c>
      <c r="E26" s="1">
        <f>L17*K36</f>
        <v>0.23035466725741141</v>
      </c>
      <c r="F26" s="1">
        <f>K37*O17</f>
        <v>0.27530468938977409</v>
      </c>
      <c r="G26" s="1">
        <f>R17*$K$38</f>
        <v>0.40315993563179137</v>
      </c>
      <c r="H26" s="1">
        <f>U17*$K$39</f>
        <v>0.45910947714025679</v>
      </c>
      <c r="I26" s="1">
        <f>X17*$K$40</f>
        <v>0.46639905874690607</v>
      </c>
      <c r="K26" s="1"/>
      <c r="L26" s="1"/>
      <c r="N26" s="1"/>
      <c r="O26" s="1"/>
      <c r="Q26" s="1"/>
      <c r="R26" s="1"/>
      <c r="T26" s="1"/>
      <c r="U26" s="1"/>
      <c r="W26" s="1" t="s">
        <v>32</v>
      </c>
      <c r="X26" s="1" t="e">
        <f>#REF!/W15</f>
        <v>#REF!</v>
      </c>
    </row>
    <row r="27" spans="1:24" x14ac:dyDescent="0.25">
      <c r="B27" s="1">
        <f>K33*$C$13</f>
        <v>0.51662461336676901</v>
      </c>
      <c r="C27" s="1">
        <f>F13*K34</f>
        <v>0.51531059180219596</v>
      </c>
      <c r="D27" s="1">
        <f>I13*K35</f>
        <v>0.40864142288808653</v>
      </c>
      <c r="E27" s="1">
        <f>L18*K36</f>
        <v>0.23035466725741141</v>
      </c>
      <c r="F27" s="1">
        <f>K37*O18</f>
        <v>0.27530468938977409</v>
      </c>
      <c r="G27" s="1">
        <f>R18*$K$38</f>
        <v>0.40315993563179137</v>
      </c>
      <c r="H27" s="1">
        <f>U18*$K$39</f>
        <v>0.45910947714025679</v>
      </c>
      <c r="I27" s="1">
        <f>X18*$K$40</f>
        <v>0.46639905874690607</v>
      </c>
    </row>
    <row r="28" spans="1:24" x14ac:dyDescent="0.25">
      <c r="A28" t="s">
        <v>35</v>
      </c>
      <c r="B28" s="1">
        <f>K35*$C$14</f>
        <v>0.2755059911079315</v>
      </c>
      <c r="C28" s="1">
        <f>F14*K34</f>
        <v>0.51531059180219596</v>
      </c>
      <c r="D28" s="1">
        <f>I14*K35</f>
        <v>0.55101198221586301</v>
      </c>
      <c r="E28" s="1">
        <f>L19*K36</f>
        <v>0.23035466725741141</v>
      </c>
      <c r="F28" s="1">
        <f>K37*O19</f>
        <v>0.27530468938977409</v>
      </c>
      <c r="G28" s="1">
        <f>R19*$K$38</f>
        <v>0.30236995172384351</v>
      </c>
      <c r="H28" s="1">
        <f>U19*$K$39</f>
        <v>0.45910947714025679</v>
      </c>
      <c r="I28" s="1">
        <f>X19*$K$40</f>
        <v>0.46639905874690607</v>
      </c>
    </row>
    <row r="29" spans="1:24" x14ac:dyDescent="0.25">
      <c r="B29" s="1">
        <f>K35*$C$12</f>
        <v>0.55101198221586301</v>
      </c>
      <c r="C29" s="1">
        <f>F15*K34</f>
        <v>0.51531059180219596</v>
      </c>
      <c r="D29" s="1">
        <f>I15*K35</f>
        <v>0.55101198221586301</v>
      </c>
      <c r="E29" s="1">
        <f>L20*K36</f>
        <v>0.46070933451482282</v>
      </c>
      <c r="F29" s="1">
        <f>K37*O20</f>
        <v>0.27530468938977409</v>
      </c>
      <c r="G29" s="1">
        <f>R20*$K$38</f>
        <v>0.40315993563179137</v>
      </c>
      <c r="H29" s="1">
        <f>U20*$K$39</f>
        <v>0.45910947714025679</v>
      </c>
      <c r="I29" s="1">
        <f>X20*$K$40</f>
        <v>0.46639905874690607</v>
      </c>
    </row>
    <row r="30" spans="1:24" x14ac:dyDescent="0.25">
      <c r="B30" s="1">
        <f>K35*$C$15</f>
        <v>0.2755059911079315</v>
      </c>
      <c r="C30" s="1">
        <f>F16*K34</f>
        <v>0.25765529590109798</v>
      </c>
      <c r="D30" s="1">
        <f>I16*K35</f>
        <v>0.2755059911079315</v>
      </c>
      <c r="E30" s="1">
        <f>L21*K36</f>
        <v>0.46070933451482282</v>
      </c>
      <c r="F30" s="1">
        <f>K37*O21</f>
        <v>0.27530468938977409</v>
      </c>
      <c r="G30" s="1">
        <f>R21*$K$38</f>
        <v>0.40315993563179137</v>
      </c>
      <c r="H30" s="1">
        <f>U21*$K$39</f>
        <v>0.45910947714025679</v>
      </c>
      <c r="I30" s="1">
        <f>X21*$K$40</f>
        <v>0.46639905874690607</v>
      </c>
    </row>
    <row r="31" spans="1:24" x14ac:dyDescent="0.25">
      <c r="B31" s="2"/>
      <c r="C31" s="2"/>
      <c r="D31" s="2"/>
      <c r="E31" s="2"/>
      <c r="F31" s="2"/>
      <c r="G31" s="2"/>
      <c r="H31" s="2"/>
      <c r="I31" s="2"/>
    </row>
    <row r="32" spans="1:24" x14ac:dyDescent="0.25">
      <c r="B32" s="2"/>
      <c r="C32" s="2"/>
      <c r="D32" s="2"/>
      <c r="E32" s="2"/>
      <c r="F32" s="2"/>
      <c r="G32" s="2"/>
      <c r="H32" s="2"/>
      <c r="I32" s="2"/>
    </row>
    <row r="33" spans="1:19" x14ac:dyDescent="0.25">
      <c r="B33" s="2"/>
      <c r="C33" s="2"/>
      <c r="D33" s="2"/>
      <c r="E33" s="2"/>
      <c r="F33" s="2"/>
      <c r="G33" s="2"/>
      <c r="H33" s="2"/>
      <c r="I33" s="2"/>
      <c r="K33" s="1">
        <v>1.7134499999999999</v>
      </c>
      <c r="L33">
        <v>1</v>
      </c>
    </row>
    <row r="34" spans="1:19" x14ac:dyDescent="0.25">
      <c r="B34" s="2"/>
      <c r="C34" s="2"/>
      <c r="D34" s="2"/>
      <c r="E34" s="2"/>
      <c r="F34" s="2"/>
      <c r="G34" s="2"/>
      <c r="H34" s="2"/>
      <c r="I34" s="2"/>
      <c r="K34" s="1">
        <v>1.0623400000000001</v>
      </c>
      <c r="L34">
        <v>2</v>
      </c>
    </row>
    <row r="35" spans="1:19" x14ac:dyDescent="0.25">
      <c r="K35" s="1">
        <v>0.91374999999999995</v>
      </c>
      <c r="L35">
        <v>3</v>
      </c>
    </row>
    <row r="36" spans="1:19" x14ac:dyDescent="0.25">
      <c r="B36" t="s">
        <v>37</v>
      </c>
      <c r="K36" s="1">
        <v>0.76400000000000001</v>
      </c>
      <c r="L36">
        <v>4</v>
      </c>
    </row>
    <row r="37" spans="1:19" x14ac:dyDescent="0.25">
      <c r="K37" s="1">
        <v>0.61560000000000004</v>
      </c>
      <c r="L37">
        <v>5</v>
      </c>
    </row>
    <row r="38" spans="1:19" x14ac:dyDescent="0.25">
      <c r="B38" s="3"/>
      <c r="C38" s="3"/>
      <c r="E38" s="3"/>
      <c r="F38" s="3"/>
      <c r="K38" s="1">
        <v>0.86114999999999997</v>
      </c>
      <c r="L38">
        <v>6</v>
      </c>
    </row>
    <row r="39" spans="1:19" x14ac:dyDescent="0.25">
      <c r="B39" s="3"/>
      <c r="C39" s="3"/>
      <c r="D39" s="4"/>
      <c r="E39" s="3"/>
      <c r="F39" s="3"/>
      <c r="G39" s="4"/>
      <c r="H39" s="4"/>
      <c r="K39" s="1">
        <v>1.0266</v>
      </c>
      <c r="L39">
        <v>7</v>
      </c>
    </row>
    <row r="40" spans="1:19" x14ac:dyDescent="0.25">
      <c r="B40" s="3"/>
      <c r="C40" s="3"/>
      <c r="D40" s="4"/>
      <c r="E40" s="3"/>
      <c r="F40" s="3"/>
      <c r="G40" s="4"/>
      <c r="H40" s="4"/>
      <c r="J40" s="1"/>
      <c r="K40" s="1">
        <v>1.0428999999999999</v>
      </c>
      <c r="L40">
        <v>8</v>
      </c>
    </row>
    <row r="41" spans="1:19" x14ac:dyDescent="0.25">
      <c r="A41" t="s">
        <v>36</v>
      </c>
    </row>
    <row r="43" spans="1:19" x14ac:dyDescent="0.25">
      <c r="B43" t="s">
        <v>80</v>
      </c>
    </row>
    <row r="45" spans="1:19" x14ac:dyDescent="0.25">
      <c r="A45" s="1"/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K45" s="1"/>
      <c r="L45" s="1">
        <v>1</v>
      </c>
      <c r="M45" s="1">
        <v>2</v>
      </c>
      <c r="N45" s="1">
        <v>3</v>
      </c>
      <c r="O45" s="1">
        <v>4</v>
      </c>
      <c r="P45" s="1">
        <v>5</v>
      </c>
      <c r="Q45" s="1">
        <v>6</v>
      </c>
      <c r="R45" s="1">
        <v>7</v>
      </c>
      <c r="S45" s="1">
        <v>8</v>
      </c>
    </row>
    <row r="46" spans="1:19" x14ac:dyDescent="0.25">
      <c r="A46" s="1" t="s">
        <v>38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K46" s="1" t="s">
        <v>38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25">
      <c r="A47" s="1" t="s">
        <v>39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K47" s="1" t="s">
        <v>39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25">
      <c r="A48" s="1" t="s">
        <v>40</v>
      </c>
      <c r="B48" s="1">
        <v>1</v>
      </c>
      <c r="C48" s="1">
        <v>1</v>
      </c>
      <c r="D48" s="1">
        <v>1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K48" s="1" t="s">
        <v>40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25">
      <c r="A49" s="1" t="s">
        <v>41</v>
      </c>
      <c r="B49" s="1">
        <v>1</v>
      </c>
      <c r="C49" s="1">
        <v>1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1</v>
      </c>
      <c r="K49" s="1" t="s">
        <v>41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25">
      <c r="A50" s="1" t="s">
        <v>42</v>
      </c>
      <c r="B50" s="1">
        <v>0</v>
      </c>
      <c r="C50" s="1">
        <v>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K50" s="1" t="s">
        <v>42</v>
      </c>
      <c r="L50" s="1">
        <v>1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25">
      <c r="A51" s="1" t="s">
        <v>81</v>
      </c>
      <c r="B51" s="1"/>
      <c r="C51" s="1"/>
      <c r="D51" s="1"/>
      <c r="E51" s="1"/>
      <c r="F51" s="1"/>
      <c r="G51" s="1"/>
      <c r="H51" s="1"/>
      <c r="I51" s="1"/>
      <c r="K51" s="1" t="s">
        <v>81</v>
      </c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 t="s">
        <v>43</v>
      </c>
      <c r="B52" s="1">
        <v>1</v>
      </c>
      <c r="C52" s="1">
        <v>1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K52" s="1" t="s">
        <v>43</v>
      </c>
      <c r="L52" s="1">
        <v>0</v>
      </c>
      <c r="M52" s="1">
        <v>0</v>
      </c>
      <c r="N52" s="1"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</row>
    <row r="53" spans="1:19" x14ac:dyDescent="0.25">
      <c r="A53" s="1" t="s">
        <v>44</v>
      </c>
      <c r="B53" s="1">
        <v>1</v>
      </c>
      <c r="C53" s="1">
        <v>1</v>
      </c>
      <c r="D53" s="1">
        <v>1</v>
      </c>
      <c r="E53" s="1">
        <v>0</v>
      </c>
      <c r="F53" s="1">
        <v>1</v>
      </c>
      <c r="G53" s="1">
        <v>1</v>
      </c>
      <c r="H53" s="1">
        <v>1</v>
      </c>
      <c r="I53" s="1">
        <v>1</v>
      </c>
      <c r="K53" s="1" t="s">
        <v>44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</row>
    <row r="54" spans="1:19" x14ac:dyDescent="0.25">
      <c r="A54" s="1" t="s">
        <v>45</v>
      </c>
      <c r="B54" s="1">
        <v>1</v>
      </c>
      <c r="C54" s="1">
        <v>1</v>
      </c>
      <c r="D54" s="1">
        <v>1</v>
      </c>
      <c r="E54" s="1">
        <v>0</v>
      </c>
      <c r="F54" s="1">
        <v>1</v>
      </c>
      <c r="G54" s="1">
        <v>1</v>
      </c>
      <c r="H54" s="1">
        <v>1</v>
      </c>
      <c r="I54" s="1">
        <v>1</v>
      </c>
      <c r="K54" s="1" t="s">
        <v>45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</row>
    <row r="55" spans="1:19" x14ac:dyDescent="0.25">
      <c r="A55" s="1" t="s">
        <v>46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0</v>
      </c>
      <c r="H55" s="1">
        <v>1</v>
      </c>
      <c r="I55" s="1">
        <v>1</v>
      </c>
      <c r="K55" s="1" t="s">
        <v>46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</row>
    <row r="56" spans="1:19" x14ac:dyDescent="0.25">
      <c r="A56" s="1" t="s">
        <v>47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0</v>
      </c>
      <c r="H56" s="1">
        <v>1</v>
      </c>
      <c r="I56" s="1">
        <v>1</v>
      </c>
      <c r="K56" s="1" t="s">
        <v>47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0</v>
      </c>
      <c r="S56" s="1">
        <v>0</v>
      </c>
    </row>
    <row r="57" spans="1:19" x14ac:dyDescent="0.25">
      <c r="A57" s="1" t="s">
        <v>82</v>
      </c>
      <c r="B57" s="1"/>
      <c r="C57" s="1"/>
      <c r="D57" s="1"/>
      <c r="E57" s="1"/>
      <c r="F57" s="1"/>
      <c r="G57" s="1"/>
      <c r="H57" s="1"/>
      <c r="I57" s="1"/>
      <c r="K57" s="1" t="s">
        <v>82</v>
      </c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 t="s">
        <v>48</v>
      </c>
      <c r="B58" s="1">
        <v>0</v>
      </c>
      <c r="C58" s="1">
        <v>1</v>
      </c>
      <c r="D58" s="1">
        <v>1</v>
      </c>
      <c r="E58" s="1">
        <v>0</v>
      </c>
      <c r="F58" s="1">
        <v>1</v>
      </c>
      <c r="G58" s="1">
        <v>0</v>
      </c>
      <c r="H58" s="1">
        <v>1</v>
      </c>
      <c r="I58" s="1">
        <v>1</v>
      </c>
      <c r="K58" s="1" t="s">
        <v>48</v>
      </c>
      <c r="L58" s="1">
        <v>1</v>
      </c>
      <c r="M58" s="1">
        <v>0</v>
      </c>
      <c r="N58" s="1">
        <v>0</v>
      </c>
      <c r="O58" s="1">
        <v>1</v>
      </c>
      <c r="P58" s="1">
        <v>0</v>
      </c>
      <c r="Q58" s="1">
        <v>1</v>
      </c>
      <c r="R58" s="1">
        <v>0</v>
      </c>
      <c r="S58" s="1">
        <v>0</v>
      </c>
    </row>
    <row r="59" spans="1:19" x14ac:dyDescent="0.25">
      <c r="A59" s="1" t="s">
        <v>49</v>
      </c>
      <c r="B59" s="1">
        <v>1</v>
      </c>
      <c r="C59" s="1">
        <v>1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1</v>
      </c>
      <c r="K59" s="1" t="s">
        <v>49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</row>
    <row r="60" spans="1:19" x14ac:dyDescent="0.25">
      <c r="A60" s="1" t="s">
        <v>50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K60" s="1" t="s">
        <v>50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 x14ac:dyDescent="0.25">
      <c r="A61" s="1" t="s">
        <v>51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K61" s="1" t="s">
        <v>51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x14ac:dyDescent="0.25">
      <c r="A62" s="1" t="s">
        <v>52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K62" s="1" t="s">
        <v>52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 x14ac:dyDescent="0.25">
      <c r="A63" s="1" t="s">
        <v>83</v>
      </c>
      <c r="B63" s="1"/>
      <c r="C63" s="1"/>
      <c r="D63" s="1"/>
      <c r="E63" s="1"/>
      <c r="F63" s="1"/>
      <c r="G63" s="1"/>
      <c r="H63" s="1"/>
      <c r="I63" s="1"/>
      <c r="K63" s="1" t="s">
        <v>83</v>
      </c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 t="s">
        <v>53</v>
      </c>
      <c r="B64" s="1">
        <v>0</v>
      </c>
      <c r="C64" s="1">
        <v>0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K64" s="1" t="s">
        <v>53</v>
      </c>
      <c r="L64" s="1">
        <v>1</v>
      </c>
      <c r="M64" s="1">
        <v>1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 x14ac:dyDescent="0.25">
      <c r="A65" s="1" t="s">
        <v>54</v>
      </c>
      <c r="B65" s="1">
        <v>0</v>
      </c>
      <c r="C65" s="1">
        <v>0</v>
      </c>
      <c r="D65" s="1">
        <v>0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K65" s="1" t="s">
        <v>54</v>
      </c>
      <c r="L65" s="1">
        <v>1</v>
      </c>
      <c r="M65" s="1">
        <v>1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 x14ac:dyDescent="0.25">
      <c r="A66" s="1" t="s">
        <v>57</v>
      </c>
      <c r="B66" s="1">
        <v>0</v>
      </c>
      <c r="C66" s="1">
        <v>0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K66" s="1" t="s">
        <v>57</v>
      </c>
      <c r="L66" s="1">
        <v>1</v>
      </c>
      <c r="M66" s="1">
        <v>1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25">
      <c r="A67" s="1" t="s">
        <v>55</v>
      </c>
      <c r="B67" s="1">
        <v>1</v>
      </c>
      <c r="C67" s="1">
        <v>0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K67" s="1" t="s">
        <v>55</v>
      </c>
      <c r="L67" s="1">
        <v>0</v>
      </c>
      <c r="M67" s="1">
        <v>1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 x14ac:dyDescent="0.25">
      <c r="A68" s="1" t="s">
        <v>56</v>
      </c>
      <c r="B68" s="1">
        <v>0</v>
      </c>
      <c r="C68" s="1">
        <v>0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K68" s="1" t="s">
        <v>56</v>
      </c>
      <c r="L68" s="1">
        <v>1</v>
      </c>
      <c r="M68" s="1">
        <v>1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 x14ac:dyDescent="0.25">
      <c r="A69" s="1" t="s">
        <v>84</v>
      </c>
      <c r="B69" s="1"/>
      <c r="C69" s="1"/>
      <c r="D69" s="1"/>
      <c r="E69" s="1"/>
      <c r="F69" s="1"/>
      <c r="G69" s="1"/>
      <c r="H69" s="1"/>
      <c r="I69" s="1"/>
      <c r="K69" s="1" t="s">
        <v>84</v>
      </c>
      <c r="L69" s="1"/>
      <c r="M69" s="1"/>
      <c r="N69" s="1"/>
      <c r="O69" s="1"/>
      <c r="P69" s="1"/>
      <c r="Q69" s="1"/>
      <c r="R69" s="1"/>
      <c r="S69" s="1"/>
    </row>
    <row r="71" spans="1:19" x14ac:dyDescent="0.25">
      <c r="D71" s="6">
        <v>12345678</v>
      </c>
    </row>
    <row r="72" spans="1:19" x14ac:dyDescent="0.25">
      <c r="D72" s="6">
        <v>12345678</v>
      </c>
    </row>
    <row r="73" spans="1:19" x14ac:dyDescent="0.25">
      <c r="D73" s="6">
        <v>1235678</v>
      </c>
    </row>
    <row r="74" spans="1:19" x14ac:dyDescent="0.25">
      <c r="D74" s="6">
        <v>1235678</v>
      </c>
    </row>
    <row r="75" spans="1:19" x14ac:dyDescent="0.25">
      <c r="D75" s="7">
        <v>245678</v>
      </c>
    </row>
    <row r="76" spans="1:19" x14ac:dyDescent="0.25">
      <c r="D76" s="7"/>
    </row>
    <row r="77" spans="1:19" x14ac:dyDescent="0.25">
      <c r="D77" s="7">
        <v>125678</v>
      </c>
    </row>
    <row r="78" spans="1:19" x14ac:dyDescent="0.25">
      <c r="D78" s="7">
        <v>1235678</v>
      </c>
    </row>
    <row r="79" spans="1:19" x14ac:dyDescent="0.25">
      <c r="D79" s="7">
        <v>1235678</v>
      </c>
    </row>
    <row r="80" spans="1:19" x14ac:dyDescent="0.25">
      <c r="D80" s="8">
        <v>234578</v>
      </c>
    </row>
    <row r="81" spans="2:15" x14ac:dyDescent="0.25">
      <c r="D81" s="8">
        <v>234578</v>
      </c>
    </row>
    <row r="82" spans="2:15" x14ac:dyDescent="0.25">
      <c r="D82" s="8"/>
    </row>
    <row r="83" spans="2:15" x14ac:dyDescent="0.25">
      <c r="D83" s="8">
        <v>23578</v>
      </c>
    </row>
    <row r="84" spans="2:15" x14ac:dyDescent="0.25">
      <c r="D84" s="8">
        <v>1235678</v>
      </c>
    </row>
    <row r="85" spans="2:15" x14ac:dyDescent="0.25">
      <c r="D85" s="9">
        <v>2345678</v>
      </c>
    </row>
    <row r="86" spans="2:15" x14ac:dyDescent="0.25">
      <c r="D86" s="9">
        <v>12345678</v>
      </c>
    </row>
    <row r="87" spans="2:15" x14ac:dyDescent="0.25">
      <c r="D87" s="9">
        <v>12345678</v>
      </c>
    </row>
    <row r="88" spans="2:15" x14ac:dyDescent="0.25">
      <c r="D88" s="9">
        <v>45678</v>
      </c>
    </row>
    <row r="89" spans="2:15" x14ac:dyDescent="0.25">
      <c r="D89">
        <v>45678</v>
      </c>
    </row>
    <row r="90" spans="2:15" x14ac:dyDescent="0.25">
      <c r="D90">
        <v>45678</v>
      </c>
    </row>
    <row r="91" spans="2:15" x14ac:dyDescent="0.25">
      <c r="D91">
        <v>145678</v>
      </c>
    </row>
    <row r="92" spans="2:15" x14ac:dyDescent="0.25">
      <c r="D92">
        <v>45678</v>
      </c>
    </row>
    <row r="94" spans="2:15" x14ac:dyDescent="0.25">
      <c r="B94" s="1" t="s">
        <v>85</v>
      </c>
      <c r="C94" s="1" t="s">
        <v>6</v>
      </c>
      <c r="D94" s="1" t="s">
        <v>7</v>
      </c>
      <c r="E94" s="1" t="s">
        <v>8</v>
      </c>
      <c r="F94" s="1" t="s">
        <v>9</v>
      </c>
      <c r="G94" s="1" t="s">
        <v>10</v>
      </c>
      <c r="J94" s="1" t="s">
        <v>85</v>
      </c>
      <c r="K94" s="1" t="s">
        <v>6</v>
      </c>
      <c r="L94" s="1" t="s">
        <v>7</v>
      </c>
      <c r="M94" s="1" t="s">
        <v>8</v>
      </c>
      <c r="N94" s="1" t="s">
        <v>9</v>
      </c>
      <c r="O94" s="1" t="s">
        <v>10</v>
      </c>
    </row>
    <row r="95" spans="2:15" x14ac:dyDescent="0.25">
      <c r="B95" s="1" t="s">
        <v>6</v>
      </c>
      <c r="C95" s="1">
        <v>0</v>
      </c>
      <c r="D95" s="1">
        <f>SUM(K33:K40)</f>
        <v>7.9997899999999991</v>
      </c>
      <c r="E95" s="1">
        <f>SUM(K33:K40)</f>
        <v>7.9997899999999991</v>
      </c>
      <c r="F95" s="1">
        <f>K33+K34+K35+K37+K38+K39+K40</f>
        <v>7.2357899999999997</v>
      </c>
      <c r="G95" s="1">
        <f>K33+K34+K35+K37+K38+K39+K40</f>
        <v>7.2357899999999997</v>
      </c>
      <c r="J95" s="1" t="s">
        <v>6</v>
      </c>
      <c r="K95" s="1"/>
      <c r="L95" s="1">
        <v>1</v>
      </c>
      <c r="M95" s="1">
        <v>1</v>
      </c>
      <c r="N95" s="1">
        <v>1</v>
      </c>
      <c r="O95" s="1">
        <v>1</v>
      </c>
    </row>
    <row r="96" spans="2:15" x14ac:dyDescent="0.25">
      <c r="B96" s="1" t="s">
        <v>7</v>
      </c>
      <c r="C96" s="1">
        <f>K34+K36+K37+K38+K39+K40</f>
        <v>5.3725900000000006</v>
      </c>
      <c r="D96" s="1">
        <v>0</v>
      </c>
      <c r="E96" s="1">
        <f>K33+K34+K37+K38+K39+K40</f>
        <v>6.3220399999999994</v>
      </c>
      <c r="F96" s="1">
        <f>SUM(K33:K40)</f>
        <v>7.9997899999999991</v>
      </c>
      <c r="G96" s="1">
        <f>SUM(K33:K40)</f>
        <v>7.9997899999999991</v>
      </c>
      <c r="J96" s="1" t="s">
        <v>7</v>
      </c>
      <c r="K96" s="1">
        <v>1</v>
      </c>
      <c r="L96" s="1"/>
      <c r="M96" s="1">
        <v>1</v>
      </c>
      <c r="N96" s="1">
        <v>1</v>
      </c>
      <c r="O96" s="1">
        <v>1</v>
      </c>
    </row>
    <row r="97" spans="2:16" x14ac:dyDescent="0.25">
      <c r="B97" s="1" t="s">
        <v>8</v>
      </c>
      <c r="C97" s="1">
        <f>K34+K35+K37+K39+K40</f>
        <v>4.6611899999999995</v>
      </c>
      <c r="D97" s="1">
        <f>K34+K35+K37+K39+K40</f>
        <v>4.6611899999999995</v>
      </c>
      <c r="E97" s="1">
        <v>0</v>
      </c>
      <c r="F97" s="1">
        <f>K34+K35+K37+K39+K40</f>
        <v>4.6611899999999995</v>
      </c>
      <c r="G97" s="1">
        <f>K33+K34+K35+K37+K38+K39+K40</f>
        <v>7.2357899999999997</v>
      </c>
      <c r="J97" s="1" t="s">
        <v>8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</row>
    <row r="98" spans="2:16" x14ac:dyDescent="0.25">
      <c r="B98" s="1" t="s">
        <v>9</v>
      </c>
      <c r="C98" s="1">
        <f>SUM(K34:K40)</f>
        <v>6.2863400000000009</v>
      </c>
      <c r="D98" s="1">
        <f>SUM(K33:K40)</f>
        <v>7.9997899999999991</v>
      </c>
      <c r="E98" s="1">
        <f>SUM(K33:K40)</f>
        <v>7.9997899999999991</v>
      </c>
      <c r="F98" s="1">
        <v>0</v>
      </c>
      <c r="G98" s="1">
        <f>SUM(K36:K40)</f>
        <v>4.3102499999999999</v>
      </c>
      <c r="J98" s="1" t="s">
        <v>9</v>
      </c>
      <c r="K98" s="1">
        <v>0</v>
      </c>
      <c r="L98" s="1">
        <v>0</v>
      </c>
      <c r="M98" s="1"/>
      <c r="N98" s="1">
        <v>0</v>
      </c>
      <c r="O98" s="1">
        <v>1</v>
      </c>
    </row>
    <row r="99" spans="2:16" x14ac:dyDescent="0.25">
      <c r="B99" s="1" t="s">
        <v>10</v>
      </c>
      <c r="C99" s="1">
        <f>SUM(K36:K40)</f>
        <v>4.3102499999999999</v>
      </c>
      <c r="D99" s="1">
        <f>SUM(K36:K40)</f>
        <v>4.3102499999999999</v>
      </c>
      <c r="E99" s="1">
        <f>K33+K37+K38+K39+K40</f>
        <v>5.2597000000000005</v>
      </c>
      <c r="F99" s="1">
        <f>SUM(K36:K40)</f>
        <v>4.3102499999999999</v>
      </c>
      <c r="G99" s="1">
        <v>0</v>
      </c>
      <c r="J99" s="1" t="s">
        <v>10</v>
      </c>
      <c r="K99" s="1">
        <v>0</v>
      </c>
      <c r="L99" s="1">
        <v>0</v>
      </c>
      <c r="M99" s="1">
        <v>0</v>
      </c>
      <c r="N99" s="1">
        <v>0</v>
      </c>
      <c r="O99" s="1"/>
    </row>
    <row r="102" spans="2:16" x14ac:dyDescent="0.25">
      <c r="B102" s="1" t="s">
        <v>86</v>
      </c>
      <c r="C102" s="1" t="s">
        <v>6</v>
      </c>
      <c r="D102" s="1" t="s">
        <v>7</v>
      </c>
      <c r="E102" s="1" t="s">
        <v>8</v>
      </c>
      <c r="F102" s="1" t="s">
        <v>9</v>
      </c>
      <c r="G102" s="1" t="s">
        <v>10</v>
      </c>
      <c r="J102" s="1" t="s">
        <v>85</v>
      </c>
      <c r="K102" s="1" t="s">
        <v>6</v>
      </c>
      <c r="L102" s="1" t="s">
        <v>7</v>
      </c>
      <c r="M102" s="1" t="s">
        <v>8</v>
      </c>
      <c r="N102" s="1" t="s">
        <v>9</v>
      </c>
      <c r="O102" s="1" t="s">
        <v>10</v>
      </c>
    </row>
    <row r="103" spans="2:16" x14ac:dyDescent="0.25">
      <c r="B103" s="1" t="s">
        <v>6</v>
      </c>
      <c r="C103" s="1" t="s">
        <v>87</v>
      </c>
      <c r="D103" s="1">
        <v>1</v>
      </c>
      <c r="E103" s="1">
        <v>1</v>
      </c>
      <c r="F103" s="1">
        <v>1</v>
      </c>
      <c r="G103" s="1">
        <v>1</v>
      </c>
      <c r="J103" s="1" t="s">
        <v>6</v>
      </c>
      <c r="K103" s="1"/>
      <c r="L103" s="1">
        <v>1</v>
      </c>
      <c r="M103" s="1">
        <v>1</v>
      </c>
      <c r="N103" s="1">
        <v>1</v>
      </c>
      <c r="O103" s="1">
        <v>1</v>
      </c>
    </row>
    <row r="104" spans="2:16" x14ac:dyDescent="0.25">
      <c r="B104" s="1" t="s">
        <v>7</v>
      </c>
      <c r="C104" s="1">
        <v>1</v>
      </c>
      <c r="D104" s="1" t="s">
        <v>87</v>
      </c>
      <c r="E104" s="1">
        <v>1</v>
      </c>
      <c r="F104" s="1" t="s">
        <v>88</v>
      </c>
      <c r="G104" s="1">
        <v>0.45540000000000003</v>
      </c>
      <c r="J104" s="1" t="s">
        <v>7</v>
      </c>
      <c r="K104" s="1">
        <v>1</v>
      </c>
      <c r="L104" s="1"/>
      <c r="M104" s="1">
        <v>1</v>
      </c>
      <c r="N104" s="1">
        <v>0</v>
      </c>
      <c r="O104" s="1">
        <v>0</v>
      </c>
    </row>
    <row r="105" spans="2:16" x14ac:dyDescent="0.25">
      <c r="B105" s="1" t="s">
        <v>8</v>
      </c>
      <c r="C105" s="1">
        <v>1</v>
      </c>
      <c r="D105" s="1">
        <v>1</v>
      </c>
      <c r="E105" s="1">
        <v>1</v>
      </c>
      <c r="F105" s="1">
        <v>1</v>
      </c>
      <c r="G105" s="1" t="s">
        <v>90</v>
      </c>
      <c r="J105" s="1" t="s">
        <v>8</v>
      </c>
      <c r="K105" s="1">
        <v>1</v>
      </c>
      <c r="L105" s="1">
        <v>0</v>
      </c>
      <c r="M105" s="1">
        <v>1</v>
      </c>
      <c r="N105" s="1">
        <v>1</v>
      </c>
      <c r="O105" s="1">
        <v>0</v>
      </c>
    </row>
    <row r="106" spans="2:16" x14ac:dyDescent="0.25">
      <c r="B106" s="1" t="s">
        <v>9</v>
      </c>
      <c r="C106" s="1" t="s">
        <v>89</v>
      </c>
      <c r="D106" s="1">
        <v>1</v>
      </c>
      <c r="E106" s="1">
        <v>1</v>
      </c>
      <c r="F106" s="1" t="s">
        <v>87</v>
      </c>
      <c r="G106" s="1">
        <v>1</v>
      </c>
      <c r="J106" s="1" t="s">
        <v>9</v>
      </c>
      <c r="K106" s="1">
        <v>0</v>
      </c>
      <c r="L106" s="1">
        <v>0</v>
      </c>
      <c r="M106" s="1"/>
      <c r="N106" s="1">
        <v>0</v>
      </c>
      <c r="O106" s="1">
        <v>1</v>
      </c>
    </row>
    <row r="107" spans="2:16" x14ac:dyDescent="0.25">
      <c r="B107" s="1" t="s">
        <v>10</v>
      </c>
      <c r="C107" s="1">
        <v>1</v>
      </c>
      <c r="D107" s="1">
        <v>1</v>
      </c>
      <c r="E107" s="1">
        <v>1</v>
      </c>
      <c r="F107" s="1">
        <v>1</v>
      </c>
      <c r="G107" s="1" t="s">
        <v>87</v>
      </c>
      <c r="J107" s="1" t="s">
        <v>10</v>
      </c>
      <c r="K107" s="1">
        <v>1</v>
      </c>
      <c r="L107" s="1">
        <v>1</v>
      </c>
      <c r="M107" s="1">
        <v>1</v>
      </c>
      <c r="N107" s="1">
        <v>1</v>
      </c>
      <c r="O107" s="1"/>
    </row>
    <row r="110" spans="2:16" x14ac:dyDescent="0.25">
      <c r="B110" t="s">
        <v>91</v>
      </c>
      <c r="C110">
        <f>(C95+D95+E95+F95+G95+G96+F96+E96+D96+C96+C97+D97+E97+F97+G97+G98+F98+E98+D98+C98+C99+D99+E99+F99+G99)</f>
        <v>124.17134999999998</v>
      </c>
      <c r="E110" s="10">
        <v>6208</v>
      </c>
      <c r="J110" s="1" t="s">
        <v>85</v>
      </c>
      <c r="K110" s="1" t="s">
        <v>6</v>
      </c>
      <c r="L110" s="1" t="s">
        <v>7</v>
      </c>
      <c r="M110" s="1" t="s">
        <v>8</v>
      </c>
      <c r="N110" s="1" t="s">
        <v>9</v>
      </c>
      <c r="O110" s="1" t="s">
        <v>10</v>
      </c>
    </row>
    <row r="111" spans="2:16" x14ac:dyDescent="0.25">
      <c r="C111">
        <v>17.141500000000001</v>
      </c>
      <c r="E111" t="s">
        <v>92</v>
      </c>
      <c r="J111" s="1" t="s">
        <v>6</v>
      </c>
      <c r="K111" s="1"/>
      <c r="L111" s="1">
        <v>1</v>
      </c>
      <c r="M111" s="1">
        <v>1</v>
      </c>
      <c r="N111" s="1">
        <v>1</v>
      </c>
      <c r="O111" s="1">
        <v>1</v>
      </c>
      <c r="P111" s="5">
        <v>1</v>
      </c>
    </row>
    <row r="112" spans="2:16" x14ac:dyDescent="0.25">
      <c r="J112" s="1" t="s">
        <v>7</v>
      </c>
      <c r="K112" s="1">
        <v>1</v>
      </c>
      <c r="L112" s="1"/>
      <c r="M112" s="1">
        <v>1</v>
      </c>
      <c r="N112" s="1">
        <v>0</v>
      </c>
      <c r="O112" s="1">
        <v>0</v>
      </c>
      <c r="P112" s="5">
        <v>2</v>
      </c>
    </row>
    <row r="113" spans="10:16" x14ac:dyDescent="0.25">
      <c r="J113" s="1" t="s">
        <v>8</v>
      </c>
      <c r="K113" s="1">
        <v>0</v>
      </c>
      <c r="L113" s="1">
        <v>0</v>
      </c>
      <c r="M113" s="1"/>
      <c r="N113" s="1">
        <v>0</v>
      </c>
      <c r="O113" s="1">
        <v>0</v>
      </c>
      <c r="P113" s="5">
        <v>4</v>
      </c>
    </row>
    <row r="114" spans="10:16" x14ac:dyDescent="0.25">
      <c r="J114" s="1" t="s">
        <v>9</v>
      </c>
      <c r="K114" s="1">
        <v>0</v>
      </c>
      <c r="L114" s="1">
        <v>0</v>
      </c>
      <c r="M114" s="1">
        <v>0</v>
      </c>
      <c r="N114" s="1"/>
      <c r="O114" s="1">
        <v>1</v>
      </c>
      <c r="P114" s="5">
        <v>3</v>
      </c>
    </row>
    <row r="115" spans="10:16" x14ac:dyDescent="0.25">
      <c r="J115" s="1" t="s">
        <v>10</v>
      </c>
      <c r="K115" s="1">
        <v>0</v>
      </c>
      <c r="L115" s="1">
        <v>0</v>
      </c>
      <c r="M115" s="1">
        <v>0</v>
      </c>
      <c r="N115" s="1">
        <v>0</v>
      </c>
      <c r="O115" s="1"/>
      <c r="P115" s="11">
        <v>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84AC-87E4-472B-973F-7708372D8391}">
  <dimension ref="A2:N55"/>
  <sheetViews>
    <sheetView topLeftCell="A38" zoomScale="110" workbookViewId="0">
      <selection activeCell="C51" sqref="C51"/>
    </sheetView>
  </sheetViews>
  <sheetFormatPr defaultRowHeight="15" x14ac:dyDescent="0.25"/>
  <cols>
    <col min="1" max="1" width="32.85546875" customWidth="1"/>
    <col min="2" max="2" width="31.28515625" customWidth="1"/>
    <col min="3" max="3" width="16.28515625" customWidth="1"/>
    <col min="4" max="4" width="16.5703125" customWidth="1"/>
    <col min="5" max="5" width="17" customWidth="1"/>
    <col min="6" max="6" width="14" customWidth="1"/>
    <col min="7" max="7" width="14.42578125" customWidth="1"/>
    <col min="8" max="8" width="16.5703125" customWidth="1"/>
    <col min="9" max="9" width="16" customWidth="1"/>
    <col min="10" max="10" width="16.28515625" customWidth="1"/>
  </cols>
  <sheetData>
    <row r="2" spans="1:14" x14ac:dyDescent="0.25">
      <c r="A2" s="1" t="s">
        <v>77</v>
      </c>
      <c r="B2" s="1" t="s">
        <v>70</v>
      </c>
      <c r="C2" s="1" t="s">
        <v>69</v>
      </c>
      <c r="D2" s="1" t="s">
        <v>68</v>
      </c>
      <c r="E2" s="1" t="s">
        <v>67</v>
      </c>
      <c r="F2" s="1" t="s">
        <v>66</v>
      </c>
      <c r="G2" s="1" t="s">
        <v>65</v>
      </c>
      <c r="H2" s="1" t="s">
        <v>64</v>
      </c>
      <c r="I2" s="1" t="s">
        <v>21</v>
      </c>
    </row>
    <row r="3" spans="1:14" x14ac:dyDescent="0.25">
      <c r="A3" s="1" t="s">
        <v>70</v>
      </c>
      <c r="B3" s="1">
        <v>1</v>
      </c>
      <c r="C3" s="1">
        <v>7</v>
      </c>
      <c r="D3" s="1">
        <v>5</v>
      </c>
      <c r="E3" s="1">
        <v>3</v>
      </c>
      <c r="F3" s="1">
        <v>3</v>
      </c>
      <c r="G3" s="1">
        <v>1</v>
      </c>
      <c r="H3" s="1">
        <v>1</v>
      </c>
      <c r="I3" s="1">
        <v>1</v>
      </c>
    </row>
    <row r="4" spans="1:14" x14ac:dyDescent="0.25">
      <c r="A4" s="1" t="s">
        <v>69</v>
      </c>
      <c r="B4" s="1">
        <f>B3/C3</f>
        <v>0.14285714285714285</v>
      </c>
      <c r="C4" s="1">
        <v>1</v>
      </c>
      <c r="D4" s="1">
        <v>3</v>
      </c>
      <c r="E4" s="1">
        <v>3</v>
      </c>
      <c r="F4" s="1">
        <v>3</v>
      </c>
      <c r="G4" s="1">
        <v>1</v>
      </c>
      <c r="H4" s="1">
        <v>1</v>
      </c>
      <c r="I4" s="1">
        <v>1</v>
      </c>
    </row>
    <row r="5" spans="1:14" x14ac:dyDescent="0.25">
      <c r="A5" s="1" t="s">
        <v>68</v>
      </c>
      <c r="B5" s="1">
        <f>B3/D3</f>
        <v>0.2</v>
      </c>
      <c r="C5" s="1">
        <f t="shared" ref="C5:C10" si="0">C4/D4</f>
        <v>0.33333333333333331</v>
      </c>
      <c r="D5" s="1">
        <v>1</v>
      </c>
      <c r="E5">
        <v>3</v>
      </c>
      <c r="F5" s="1">
        <v>3</v>
      </c>
      <c r="G5" s="1">
        <v>1</v>
      </c>
      <c r="H5" s="1">
        <v>1</v>
      </c>
      <c r="I5" s="1">
        <v>1</v>
      </c>
    </row>
    <row r="6" spans="1:14" x14ac:dyDescent="0.25">
      <c r="A6" s="1" t="s">
        <v>67</v>
      </c>
      <c r="B6" s="1">
        <f>B3/E3</f>
        <v>0.33333333333333331</v>
      </c>
      <c r="C6" s="1">
        <f t="shared" si="0"/>
        <v>0.33333333333333331</v>
      </c>
      <c r="D6" s="1">
        <f>D5/E5</f>
        <v>0.33333333333333331</v>
      </c>
      <c r="E6" s="1">
        <v>1</v>
      </c>
      <c r="F6" s="1">
        <v>3</v>
      </c>
      <c r="G6" s="1">
        <v>1</v>
      </c>
      <c r="H6" s="1">
        <v>1</v>
      </c>
      <c r="I6" s="1">
        <v>1</v>
      </c>
    </row>
    <row r="7" spans="1:14" x14ac:dyDescent="0.25">
      <c r="A7" s="1" t="s">
        <v>66</v>
      </c>
      <c r="B7" s="1">
        <f>B3/F3</f>
        <v>0.33333333333333331</v>
      </c>
      <c r="C7" s="1">
        <f t="shared" si="0"/>
        <v>1</v>
      </c>
      <c r="D7" s="1">
        <f>D6/E6</f>
        <v>0.33333333333333331</v>
      </c>
      <c r="E7" s="1">
        <f>E6/F6</f>
        <v>0.33333333333333331</v>
      </c>
      <c r="F7" s="1">
        <v>1</v>
      </c>
      <c r="G7" s="1">
        <v>1</v>
      </c>
      <c r="H7" s="1">
        <v>1</v>
      </c>
      <c r="I7" s="1">
        <v>1</v>
      </c>
      <c r="M7" s="1" t="s">
        <v>76</v>
      </c>
      <c r="N7" s="1"/>
    </row>
    <row r="8" spans="1:14" x14ac:dyDescent="0.25">
      <c r="A8" s="1" t="s">
        <v>65</v>
      </c>
      <c r="B8" s="1">
        <f>B3/G3</f>
        <v>1</v>
      </c>
      <c r="C8" s="1">
        <f t="shared" si="0"/>
        <v>3</v>
      </c>
      <c r="D8" s="1">
        <f>D7/E7</f>
        <v>1</v>
      </c>
      <c r="E8" s="1">
        <f>E7/F7</f>
        <v>0.33333333333333331</v>
      </c>
      <c r="F8" s="1">
        <f>E7/F7</f>
        <v>0.33333333333333331</v>
      </c>
      <c r="G8" s="1">
        <v>1</v>
      </c>
      <c r="H8" s="1">
        <v>1</v>
      </c>
      <c r="I8" s="1">
        <v>1</v>
      </c>
      <c r="M8" s="1" t="s">
        <v>70</v>
      </c>
      <c r="N8" s="1">
        <v>1</v>
      </c>
    </row>
    <row r="9" spans="1:14" x14ac:dyDescent="0.25">
      <c r="A9" s="1" t="s">
        <v>64</v>
      </c>
      <c r="B9" s="1">
        <f>B3/H3</f>
        <v>1</v>
      </c>
      <c r="C9" s="1">
        <f t="shared" si="0"/>
        <v>3</v>
      </c>
      <c r="D9" s="1">
        <f>D8/E8</f>
        <v>3</v>
      </c>
      <c r="E9" s="1">
        <f>E8/F8</f>
        <v>1</v>
      </c>
      <c r="F9" s="1">
        <f>F8/G8</f>
        <v>0.33333333333333331</v>
      </c>
      <c r="G9" s="1">
        <f>G8/H8</f>
        <v>1</v>
      </c>
      <c r="H9" s="1">
        <v>1</v>
      </c>
      <c r="I9" s="1">
        <v>1</v>
      </c>
      <c r="M9" s="1" t="s">
        <v>69</v>
      </c>
      <c r="N9" s="1">
        <v>9</v>
      </c>
    </row>
    <row r="10" spans="1:14" x14ac:dyDescent="0.25">
      <c r="A10" s="1" t="s">
        <v>21</v>
      </c>
      <c r="B10" s="1">
        <f>B3/I3</f>
        <v>1</v>
      </c>
      <c r="C10" s="1">
        <f t="shared" si="0"/>
        <v>1</v>
      </c>
      <c r="D10" s="1">
        <f>D9/E9</f>
        <v>3</v>
      </c>
      <c r="E10" s="1">
        <f>E9/F9</f>
        <v>3</v>
      </c>
      <c r="F10" s="1">
        <f>F9/G9</f>
        <v>0.33333333333333331</v>
      </c>
      <c r="G10" s="1">
        <f>G9/H9</f>
        <v>1</v>
      </c>
      <c r="H10" s="1">
        <f>H9/I9</f>
        <v>1</v>
      </c>
      <c r="I10" s="1">
        <v>1</v>
      </c>
      <c r="M10" s="1" t="s">
        <v>68</v>
      </c>
      <c r="N10" s="1">
        <v>5</v>
      </c>
    </row>
    <row r="11" spans="1:14" x14ac:dyDescent="0.25">
      <c r="A11" s="1" t="s">
        <v>63</v>
      </c>
      <c r="B11" s="1">
        <f t="shared" ref="B11:I11" si="1">SUM(B3:B10)</f>
        <v>5.0095238095238095</v>
      </c>
      <c r="C11" s="1">
        <f t="shared" si="1"/>
        <v>16.666666666666668</v>
      </c>
      <c r="D11" s="1">
        <f t="shared" si="1"/>
        <v>16.666666666666668</v>
      </c>
      <c r="E11" s="1">
        <f t="shared" si="1"/>
        <v>14.666666666666668</v>
      </c>
      <c r="F11" s="1">
        <f t="shared" si="1"/>
        <v>14.000000000000002</v>
      </c>
      <c r="G11" s="1">
        <f t="shared" si="1"/>
        <v>8</v>
      </c>
      <c r="H11" s="1">
        <f t="shared" si="1"/>
        <v>8</v>
      </c>
      <c r="I11" s="1">
        <f t="shared" si="1"/>
        <v>8</v>
      </c>
      <c r="M11" s="1" t="s">
        <v>67</v>
      </c>
      <c r="N11" s="1">
        <v>3</v>
      </c>
    </row>
    <row r="12" spans="1:14" x14ac:dyDescent="0.25">
      <c r="M12" s="1" t="s">
        <v>66</v>
      </c>
      <c r="N12" s="1">
        <v>5</v>
      </c>
    </row>
    <row r="13" spans="1:14" x14ac:dyDescent="0.25">
      <c r="B13" s="1"/>
      <c r="M13" s="1" t="s">
        <v>65</v>
      </c>
      <c r="N13" s="1">
        <v>3</v>
      </c>
    </row>
    <row r="14" spans="1:14" x14ac:dyDescent="0.25">
      <c r="M14" s="1" t="s">
        <v>64</v>
      </c>
      <c r="N14" s="1">
        <v>3</v>
      </c>
    </row>
    <row r="15" spans="1:14" x14ac:dyDescent="0.25">
      <c r="A15" t="s">
        <v>75</v>
      </c>
      <c r="M15" s="1" t="s">
        <v>21</v>
      </c>
      <c r="N15" s="1">
        <v>3</v>
      </c>
    </row>
    <row r="16" spans="1:14" x14ac:dyDescent="0.25">
      <c r="A16" s="1" t="s">
        <v>74</v>
      </c>
      <c r="B16" s="1" t="s">
        <v>70</v>
      </c>
      <c r="C16" s="1" t="s">
        <v>69</v>
      </c>
      <c r="D16" s="1" t="s">
        <v>68</v>
      </c>
      <c r="E16" s="1" t="s">
        <v>67</v>
      </c>
      <c r="F16" s="1" t="s">
        <v>66</v>
      </c>
      <c r="G16" s="1" t="s">
        <v>65</v>
      </c>
      <c r="H16" s="1" t="s">
        <v>64</v>
      </c>
      <c r="I16" s="1" t="s">
        <v>21</v>
      </c>
      <c r="J16" s="1" t="s">
        <v>73</v>
      </c>
      <c r="K16" s="1" t="s">
        <v>72</v>
      </c>
    </row>
    <row r="17" spans="1:11" x14ac:dyDescent="0.25">
      <c r="A17" s="1" t="s">
        <v>70</v>
      </c>
      <c r="B17" s="1">
        <f t="shared" ref="B17:I17" si="2">B3/B11</f>
        <v>0.19961977186311788</v>
      </c>
      <c r="C17" s="1">
        <f t="shared" si="2"/>
        <v>0.42</v>
      </c>
      <c r="D17" s="1">
        <f t="shared" si="2"/>
        <v>0.3</v>
      </c>
      <c r="E17" s="1">
        <f t="shared" si="2"/>
        <v>0.20454545454545453</v>
      </c>
      <c r="F17" s="1">
        <f t="shared" si="2"/>
        <v>0.21428571428571425</v>
      </c>
      <c r="G17" s="1">
        <f t="shared" si="2"/>
        <v>0.125</v>
      </c>
      <c r="H17" s="1">
        <f t="shared" si="2"/>
        <v>0.125</v>
      </c>
      <c r="I17" s="1">
        <f t="shared" si="2"/>
        <v>0.125</v>
      </c>
      <c r="J17" s="1">
        <f t="shared" ref="J17:J24" si="3">SUM(B17:I17)</f>
        <v>1.7134509406942866</v>
      </c>
      <c r="K17" s="1">
        <f t="shared" ref="K17:K24" si="4">J17/8</f>
        <v>0.21418136758678583</v>
      </c>
    </row>
    <row r="18" spans="1:11" x14ac:dyDescent="0.25">
      <c r="A18" s="1" t="s">
        <v>69</v>
      </c>
      <c r="B18">
        <f t="shared" ref="B18:I18" si="5">B4/B11</f>
        <v>2.8517110266159693E-2</v>
      </c>
      <c r="C18" s="1">
        <f t="shared" si="5"/>
        <v>0.06</v>
      </c>
      <c r="D18" s="1">
        <f t="shared" si="5"/>
        <v>0.18</v>
      </c>
      <c r="E18" s="1">
        <f t="shared" si="5"/>
        <v>0.20454545454545453</v>
      </c>
      <c r="F18" s="1">
        <f t="shared" si="5"/>
        <v>0.21428571428571425</v>
      </c>
      <c r="G18" s="1">
        <f t="shared" si="5"/>
        <v>0.125</v>
      </c>
      <c r="H18" s="1">
        <f t="shared" si="5"/>
        <v>0.125</v>
      </c>
      <c r="I18" s="1">
        <f t="shared" si="5"/>
        <v>0.125</v>
      </c>
      <c r="J18" s="1">
        <f t="shared" si="3"/>
        <v>1.0623482790973284</v>
      </c>
      <c r="K18" s="1">
        <f t="shared" si="4"/>
        <v>0.13279353488716605</v>
      </c>
    </row>
    <row r="19" spans="1:11" x14ac:dyDescent="0.25">
      <c r="A19" s="1" t="s">
        <v>68</v>
      </c>
      <c r="B19" s="1">
        <f t="shared" ref="B19:I19" si="6">B5/B11</f>
        <v>3.9923954372623575E-2</v>
      </c>
      <c r="C19" s="1">
        <f t="shared" si="6"/>
        <v>1.9999999999999997E-2</v>
      </c>
      <c r="D19" s="1">
        <f t="shared" si="6"/>
        <v>0.06</v>
      </c>
      <c r="E19">
        <f t="shared" si="6"/>
        <v>0.20454545454545453</v>
      </c>
      <c r="F19" s="1">
        <f t="shared" si="6"/>
        <v>0.21428571428571425</v>
      </c>
      <c r="G19" s="1">
        <f t="shared" si="6"/>
        <v>0.125</v>
      </c>
      <c r="H19" s="1">
        <f t="shared" si="6"/>
        <v>0.125</v>
      </c>
      <c r="I19" s="1">
        <f t="shared" si="6"/>
        <v>0.125</v>
      </c>
      <c r="J19" s="1">
        <f t="shared" si="3"/>
        <v>0.91375512320379237</v>
      </c>
      <c r="K19" s="1">
        <f t="shared" si="4"/>
        <v>0.11421939040047405</v>
      </c>
    </row>
    <row r="20" spans="1:11" x14ac:dyDescent="0.25">
      <c r="A20" s="1" t="s">
        <v>67</v>
      </c>
      <c r="B20" s="1">
        <f t="shared" ref="B20:I20" si="7">B6/B11</f>
        <v>6.6539923954372623E-2</v>
      </c>
      <c r="C20" s="1">
        <f t="shared" si="7"/>
        <v>1.9999999999999997E-2</v>
      </c>
      <c r="D20" s="1">
        <f t="shared" si="7"/>
        <v>1.9999999999999997E-2</v>
      </c>
      <c r="E20" s="1">
        <f t="shared" si="7"/>
        <v>6.8181818181818177E-2</v>
      </c>
      <c r="F20" s="1">
        <f t="shared" si="7"/>
        <v>0.21428571428571425</v>
      </c>
      <c r="G20" s="1">
        <f t="shared" si="7"/>
        <v>0.125</v>
      </c>
      <c r="H20" s="1">
        <f t="shared" si="7"/>
        <v>0.125</v>
      </c>
      <c r="I20" s="1">
        <f t="shared" si="7"/>
        <v>0.125</v>
      </c>
      <c r="J20" s="1">
        <f t="shared" si="3"/>
        <v>0.76400745642190504</v>
      </c>
      <c r="K20" s="1">
        <f t="shared" si="4"/>
        <v>9.550093205273813E-2</v>
      </c>
    </row>
    <row r="21" spans="1:11" x14ac:dyDescent="0.25">
      <c r="A21" s="1" t="s">
        <v>66</v>
      </c>
      <c r="B21" s="1">
        <f t="shared" ref="B21:I21" si="8">B7/B11</f>
        <v>6.6539923954372623E-2</v>
      </c>
      <c r="C21" s="1">
        <f t="shared" si="8"/>
        <v>0.06</v>
      </c>
      <c r="D21" s="1">
        <f t="shared" si="8"/>
        <v>1.9999999999999997E-2</v>
      </c>
      <c r="E21" s="1">
        <f t="shared" si="8"/>
        <v>2.2727272727272724E-2</v>
      </c>
      <c r="F21" s="1">
        <f t="shared" si="8"/>
        <v>7.1428571428571425E-2</v>
      </c>
      <c r="G21" s="1">
        <f t="shared" si="8"/>
        <v>0.125</v>
      </c>
      <c r="H21" s="1">
        <f t="shared" si="8"/>
        <v>0.125</v>
      </c>
      <c r="I21" s="1">
        <f t="shared" si="8"/>
        <v>0.125</v>
      </c>
      <c r="J21" s="1">
        <f t="shared" si="3"/>
        <v>0.61569576811021676</v>
      </c>
      <c r="K21" s="1">
        <f t="shared" si="4"/>
        <v>7.6961971013777095E-2</v>
      </c>
    </row>
    <row r="22" spans="1:11" x14ac:dyDescent="0.25">
      <c r="A22" s="1" t="s">
        <v>65</v>
      </c>
      <c r="B22" s="1">
        <f>B8/B11</f>
        <v>0.19961977186311788</v>
      </c>
      <c r="C22" s="1">
        <f>C8/C11</f>
        <v>0.18</v>
      </c>
      <c r="D22" s="1">
        <f>D8/D11</f>
        <v>0.06</v>
      </c>
      <c r="E22" s="1">
        <f>E8/E11</f>
        <v>2.2727272727272724E-2</v>
      </c>
      <c r="F22" s="1">
        <f>F8/F11</f>
        <v>2.3809523809523805E-2</v>
      </c>
      <c r="G22" s="1">
        <f>G9/G11</f>
        <v>0.125</v>
      </c>
      <c r="H22" s="1">
        <f>H9/H11</f>
        <v>0.125</v>
      </c>
      <c r="I22" s="1">
        <f>I9/I11</f>
        <v>0.125</v>
      </c>
      <c r="J22" s="1">
        <f t="shared" si="3"/>
        <v>0.86115656839991439</v>
      </c>
      <c r="K22" s="1">
        <f t="shared" si="4"/>
        <v>0.1076445710499893</v>
      </c>
    </row>
    <row r="23" spans="1:11" x14ac:dyDescent="0.25">
      <c r="A23" s="1" t="s">
        <v>64</v>
      </c>
      <c r="B23" s="1">
        <f t="shared" ref="B23:I23" si="9">B9/B11</f>
        <v>0.19961977186311788</v>
      </c>
      <c r="C23" s="1">
        <f t="shared" si="9"/>
        <v>0.18</v>
      </c>
      <c r="D23" s="1">
        <f t="shared" si="9"/>
        <v>0.18</v>
      </c>
      <c r="E23" s="1">
        <f t="shared" si="9"/>
        <v>6.8181818181818177E-2</v>
      </c>
      <c r="F23" s="1">
        <f t="shared" si="9"/>
        <v>2.3809523809523805E-2</v>
      </c>
      <c r="G23" s="1">
        <f t="shared" si="9"/>
        <v>0.125</v>
      </c>
      <c r="H23" s="1">
        <f t="shared" si="9"/>
        <v>0.125</v>
      </c>
      <c r="I23" s="1">
        <f t="shared" si="9"/>
        <v>0.125</v>
      </c>
      <c r="J23" s="1">
        <f t="shared" si="3"/>
        <v>1.02661111385446</v>
      </c>
      <c r="K23" s="1">
        <f t="shared" si="4"/>
        <v>0.1283263892318075</v>
      </c>
    </row>
    <row r="24" spans="1:11" x14ac:dyDescent="0.25">
      <c r="A24" s="1" t="s">
        <v>21</v>
      </c>
      <c r="B24" s="1">
        <f t="shared" ref="B24:I24" si="10">B10/B11</f>
        <v>0.19961977186311788</v>
      </c>
      <c r="C24" s="1">
        <f t="shared" si="10"/>
        <v>0.06</v>
      </c>
      <c r="D24" s="1">
        <f t="shared" si="10"/>
        <v>0.18</v>
      </c>
      <c r="E24" s="1">
        <f t="shared" si="10"/>
        <v>0.20454545454545453</v>
      </c>
      <c r="F24" s="1">
        <f t="shared" si="10"/>
        <v>2.3809523809523805E-2</v>
      </c>
      <c r="G24" s="1">
        <f t="shared" si="10"/>
        <v>0.125</v>
      </c>
      <c r="H24" s="1">
        <f t="shared" si="10"/>
        <v>0.125</v>
      </c>
      <c r="I24" s="1">
        <f t="shared" si="10"/>
        <v>0.125</v>
      </c>
      <c r="J24" s="1">
        <f t="shared" si="3"/>
        <v>1.0429747502180962</v>
      </c>
      <c r="K24" s="1">
        <f t="shared" si="4"/>
        <v>0.13037184377726202</v>
      </c>
    </row>
    <row r="26" spans="1:11" x14ac:dyDescent="0.25">
      <c r="A26" s="1" t="s">
        <v>74</v>
      </c>
      <c r="B26" s="1" t="s">
        <v>70</v>
      </c>
      <c r="C26" s="1" t="s">
        <v>69</v>
      </c>
      <c r="D26" s="1" t="s">
        <v>68</v>
      </c>
      <c r="E26" s="1" t="s">
        <v>67</v>
      </c>
      <c r="F26" s="1" t="s">
        <v>66</v>
      </c>
      <c r="G26" s="1" t="s">
        <v>65</v>
      </c>
      <c r="H26" s="1" t="s">
        <v>64</v>
      </c>
      <c r="I26" s="1" t="s">
        <v>21</v>
      </c>
      <c r="J26" s="1" t="s">
        <v>73</v>
      </c>
    </row>
    <row r="27" spans="1:11" x14ac:dyDescent="0.25">
      <c r="A27" s="1" t="s">
        <v>70</v>
      </c>
      <c r="B27" s="1">
        <f>B3*$K$17</f>
        <v>0.21418136758678583</v>
      </c>
      <c r="C27" s="1">
        <f>C3*K18</f>
        <v>0.92955474421016238</v>
      </c>
      <c r="D27" s="1">
        <f>D3*K19</f>
        <v>0.57109695200237021</v>
      </c>
      <c r="E27" s="1">
        <f>E3*K20</f>
        <v>0.28650279615821439</v>
      </c>
      <c r="F27" s="1">
        <f>F3*K21</f>
        <v>0.23088591304133127</v>
      </c>
      <c r="G27" s="1">
        <f>G3*K22</f>
        <v>0.1076445710499893</v>
      </c>
      <c r="H27" s="1">
        <f>H3*K23</f>
        <v>0.1283263892318075</v>
      </c>
      <c r="I27" s="1">
        <f>I3*K24</f>
        <v>0.13037184377726202</v>
      </c>
      <c r="J27" s="1">
        <f t="shared" ref="J27:J34" si="11">SUM(B27:I27)</f>
        <v>2.5985645770579229</v>
      </c>
    </row>
    <row r="28" spans="1:11" x14ac:dyDescent="0.25">
      <c r="A28" s="1" t="s">
        <v>69</v>
      </c>
      <c r="B28" s="1">
        <f>B4*$K$17</f>
        <v>3.0597338226683687E-2</v>
      </c>
      <c r="C28" s="1">
        <f>C4*K18</f>
        <v>0.13279353488716605</v>
      </c>
      <c r="D28" s="1">
        <f>D4*K19</f>
        <v>0.34265817120142217</v>
      </c>
      <c r="E28" s="1">
        <f>E4*K20</f>
        <v>0.28650279615821439</v>
      </c>
      <c r="F28" s="1">
        <f>F4*K21</f>
        <v>0.23088591304133127</v>
      </c>
      <c r="G28" s="1">
        <f>G4*K22</f>
        <v>0.1076445710499893</v>
      </c>
      <c r="H28" s="1">
        <f>H4*K23</f>
        <v>0.1283263892318075</v>
      </c>
      <c r="I28" s="1">
        <f>I4*K24</f>
        <v>0.13037184377726202</v>
      </c>
      <c r="J28" s="1">
        <f t="shared" si="11"/>
        <v>1.3897805575738764</v>
      </c>
    </row>
    <row r="29" spans="1:11" x14ac:dyDescent="0.25">
      <c r="A29" s="1" t="s">
        <v>68</v>
      </c>
      <c r="B29" s="1">
        <f>B5*$K$17</f>
        <v>4.2836273517357165E-2</v>
      </c>
      <c r="C29" s="1">
        <f>C5*K18</f>
        <v>4.4264511629055349E-2</v>
      </c>
      <c r="D29" s="1">
        <f>D5*K19</f>
        <v>0.11421939040047405</v>
      </c>
      <c r="E29" s="1">
        <f>E5*K20</f>
        <v>0.28650279615821439</v>
      </c>
      <c r="F29" s="1">
        <f>F5*K21</f>
        <v>0.23088591304133127</v>
      </c>
      <c r="G29" s="1">
        <f>G5*K22</f>
        <v>0.1076445710499893</v>
      </c>
      <c r="H29" s="1">
        <f>H5*K23</f>
        <v>0.1283263892318075</v>
      </c>
      <c r="I29" s="1">
        <f>I5*K24</f>
        <v>0.13037184377726202</v>
      </c>
      <c r="J29" s="1">
        <f t="shared" si="11"/>
        <v>1.0850516888054911</v>
      </c>
    </row>
    <row r="30" spans="1:11" x14ac:dyDescent="0.25">
      <c r="A30" s="1" t="s">
        <v>67</v>
      </c>
      <c r="B30" s="1">
        <f>B6*$K$17</f>
        <v>7.1393789195595275E-2</v>
      </c>
      <c r="C30" s="1">
        <f>C6*K18</f>
        <v>4.4264511629055349E-2</v>
      </c>
      <c r="D30" s="1">
        <f>D6*K19</f>
        <v>3.8073130133491347E-2</v>
      </c>
      <c r="E30" s="1">
        <f>E6*K20</f>
        <v>9.550093205273813E-2</v>
      </c>
      <c r="F30" s="1">
        <f>F6*K21</f>
        <v>0.23088591304133127</v>
      </c>
      <c r="G30" s="1">
        <f>G6*K22</f>
        <v>0.1076445710499893</v>
      </c>
      <c r="H30" s="1">
        <f>H6*K23</f>
        <v>0.1283263892318075</v>
      </c>
      <c r="I30" s="1">
        <f>I6*K24</f>
        <v>0.13037184377726202</v>
      </c>
      <c r="J30" s="1">
        <f t="shared" si="11"/>
        <v>0.84646108011127019</v>
      </c>
    </row>
    <row r="31" spans="1:11" x14ac:dyDescent="0.25">
      <c r="A31" s="1" t="s">
        <v>66</v>
      </c>
      <c r="B31" s="1">
        <f>B7*K17</f>
        <v>7.1393789195595275E-2</v>
      </c>
      <c r="C31" s="1">
        <f>C7*K18</f>
        <v>0.13279353488716605</v>
      </c>
      <c r="D31" s="1">
        <f>D7*K19</f>
        <v>3.8073130133491347E-2</v>
      </c>
      <c r="E31" s="1">
        <f>E7*K20</f>
        <v>3.1833644017579377E-2</v>
      </c>
      <c r="F31" s="1">
        <f>F7*K21</f>
        <v>7.6961971013777095E-2</v>
      </c>
      <c r="G31" s="1">
        <f>G7*K22</f>
        <v>0.1076445710499893</v>
      </c>
      <c r="H31" s="1">
        <f>H7*K23</f>
        <v>0.1283263892318075</v>
      </c>
      <c r="I31" s="1">
        <f>I7*K24</f>
        <v>0.13037184377726202</v>
      </c>
      <c r="J31" s="1">
        <f t="shared" si="11"/>
        <v>0.71739887330666807</v>
      </c>
    </row>
    <row r="32" spans="1:11" x14ac:dyDescent="0.25">
      <c r="A32" s="1" t="s">
        <v>65</v>
      </c>
      <c r="B32" s="1">
        <f>B8*K17</f>
        <v>0.21418136758678583</v>
      </c>
      <c r="C32" s="1">
        <f>C8*K18</f>
        <v>0.39838060466149816</v>
      </c>
      <c r="D32" s="1">
        <f>D8*K19</f>
        <v>0.11421939040047405</v>
      </c>
      <c r="E32" s="1">
        <f>E8*K20</f>
        <v>3.1833644017579377E-2</v>
      </c>
      <c r="F32" s="1">
        <f>F8*K21</f>
        <v>2.5653990337925696E-2</v>
      </c>
      <c r="G32" s="1">
        <f>G8*K22</f>
        <v>0.1076445710499893</v>
      </c>
      <c r="H32" s="1">
        <f>H8*K23</f>
        <v>0.1283263892318075</v>
      </c>
      <c r="I32" s="1">
        <f>I8*K24</f>
        <v>0.13037184377726202</v>
      </c>
      <c r="J32" s="1">
        <f t="shared" si="11"/>
        <v>1.1506118010633219</v>
      </c>
    </row>
    <row r="33" spans="1:10" x14ac:dyDescent="0.25">
      <c r="A33" s="1" t="s">
        <v>64</v>
      </c>
      <c r="B33" s="1">
        <f>B9*K17</f>
        <v>0.21418136758678583</v>
      </c>
      <c r="C33" s="1">
        <f>C9*K18</f>
        <v>0.39838060466149816</v>
      </c>
      <c r="D33" s="1">
        <f>D9*K19</f>
        <v>0.34265817120142217</v>
      </c>
      <c r="E33" s="1">
        <f>E9*K20</f>
        <v>9.550093205273813E-2</v>
      </c>
      <c r="F33" s="1">
        <f>F9*K21</f>
        <v>2.5653990337925696E-2</v>
      </c>
      <c r="G33" s="1">
        <f>G9*K22</f>
        <v>0.1076445710499893</v>
      </c>
      <c r="H33" s="1">
        <f>H9*K23</f>
        <v>0.1283263892318075</v>
      </c>
      <c r="I33" s="1">
        <f>I9*K24</f>
        <v>0.13037184377726202</v>
      </c>
      <c r="J33" s="1">
        <f t="shared" si="11"/>
        <v>1.442717869899429</v>
      </c>
    </row>
    <row r="34" spans="1:10" x14ac:dyDescent="0.25">
      <c r="A34" s="1" t="s">
        <v>21</v>
      </c>
      <c r="B34" s="1">
        <f>B10*K17</f>
        <v>0.21418136758678583</v>
      </c>
      <c r="C34" s="1">
        <f>C10*K18</f>
        <v>0.13279353488716605</v>
      </c>
      <c r="D34" s="1">
        <f>D10*K19</f>
        <v>0.34265817120142217</v>
      </c>
      <c r="E34" s="1">
        <f>E10*K20</f>
        <v>0.28650279615821439</v>
      </c>
      <c r="F34" s="1">
        <f>F10*K21</f>
        <v>2.5653990337925696E-2</v>
      </c>
      <c r="G34" s="1">
        <f>G10*K22</f>
        <v>0.1076445710499893</v>
      </c>
      <c r="H34" s="1">
        <f>H10*K23</f>
        <v>0.1283263892318075</v>
      </c>
      <c r="I34" s="1">
        <f>I10*K24</f>
        <v>0.13037184377726202</v>
      </c>
      <c r="J34" s="1">
        <f t="shared" si="11"/>
        <v>1.3681326642305729</v>
      </c>
    </row>
    <row r="37" spans="1:10" x14ac:dyDescent="0.25">
      <c r="B37" s="1" t="s">
        <v>74</v>
      </c>
      <c r="C37" s="1" t="s">
        <v>73</v>
      </c>
      <c r="D37" s="1" t="s">
        <v>72</v>
      </c>
      <c r="E37" s="1" t="s">
        <v>71</v>
      </c>
    </row>
    <row r="38" spans="1:10" x14ac:dyDescent="0.25">
      <c r="B38" s="1" t="s">
        <v>70</v>
      </c>
      <c r="C38" s="1">
        <f t="shared" ref="C38:C45" si="12">J27</f>
        <v>2.5985645770579229</v>
      </c>
      <c r="D38" s="1">
        <f t="shared" ref="D38:D45" si="13">K17</f>
        <v>0.21418136758678583</v>
      </c>
      <c r="E38" s="1">
        <f t="shared" ref="E38:E45" si="14">C38/D38</f>
        <v>12.132542649887554</v>
      </c>
    </row>
    <row r="39" spans="1:10" x14ac:dyDescent="0.25">
      <c r="B39" s="1" t="s">
        <v>69</v>
      </c>
      <c r="C39" s="1">
        <f t="shared" si="12"/>
        <v>1.3897805575738764</v>
      </c>
      <c r="D39" s="1">
        <f t="shared" si="13"/>
        <v>0.13279353488716605</v>
      </c>
      <c r="E39" s="1">
        <f t="shared" si="14"/>
        <v>10.465724545662297</v>
      </c>
    </row>
    <row r="40" spans="1:10" x14ac:dyDescent="0.25">
      <c r="B40" s="1" t="s">
        <v>68</v>
      </c>
      <c r="C40" s="1">
        <f t="shared" si="12"/>
        <v>1.0850516888054911</v>
      </c>
      <c r="D40" s="1">
        <f t="shared" si="13"/>
        <v>0.11421939040047405</v>
      </c>
      <c r="E40" s="1">
        <f t="shared" si="14"/>
        <v>9.4997152847787198</v>
      </c>
    </row>
    <row r="41" spans="1:10" x14ac:dyDescent="0.25">
      <c r="B41" s="1" t="s">
        <v>67</v>
      </c>
      <c r="C41" s="1">
        <f t="shared" si="12"/>
        <v>0.84646108011127019</v>
      </c>
      <c r="D41" s="1">
        <f t="shared" si="13"/>
        <v>9.550093205273813E-2</v>
      </c>
      <c r="E41" s="1">
        <f t="shared" si="14"/>
        <v>8.8633803033862755</v>
      </c>
    </row>
    <row r="42" spans="1:10" x14ac:dyDescent="0.25">
      <c r="B42" s="1" t="s">
        <v>66</v>
      </c>
      <c r="C42" s="1">
        <f t="shared" si="12"/>
        <v>0.71739887330666807</v>
      </c>
      <c r="D42" s="1">
        <f t="shared" si="13"/>
        <v>7.6961971013777095E-2</v>
      </c>
      <c r="E42" s="1">
        <f t="shared" si="14"/>
        <v>9.3214722005787145</v>
      </c>
    </row>
    <row r="43" spans="1:10" x14ac:dyDescent="0.25">
      <c r="B43" s="1" t="s">
        <v>65</v>
      </c>
      <c r="C43" s="1">
        <f t="shared" si="12"/>
        <v>1.1506118010633219</v>
      </c>
      <c r="D43" s="1">
        <f t="shared" si="13"/>
        <v>0.1076445710499893</v>
      </c>
      <c r="E43" s="1">
        <f t="shared" si="14"/>
        <v>10.688990534682764</v>
      </c>
    </row>
    <row r="44" spans="1:10" x14ac:dyDescent="0.25">
      <c r="B44" s="1" t="s">
        <v>64</v>
      </c>
      <c r="C44" s="1">
        <f t="shared" si="12"/>
        <v>1.442717869899429</v>
      </c>
      <c r="D44" s="1">
        <f t="shared" si="13"/>
        <v>0.1283263892318075</v>
      </c>
      <c r="E44" s="1">
        <f t="shared" si="14"/>
        <v>11.242565761694719</v>
      </c>
    </row>
    <row r="45" spans="1:10" x14ac:dyDescent="0.25">
      <c r="B45" s="1" t="s">
        <v>21</v>
      </c>
      <c r="C45" s="1">
        <f t="shared" si="12"/>
        <v>1.3681326642305729</v>
      </c>
      <c r="D45" s="1">
        <f t="shared" si="13"/>
        <v>0.13037184377726202</v>
      </c>
      <c r="E45" s="1">
        <f t="shared" si="14"/>
        <v>10.494080812172935</v>
      </c>
    </row>
    <row r="46" spans="1:10" x14ac:dyDescent="0.25">
      <c r="B46" s="1" t="s">
        <v>63</v>
      </c>
      <c r="C46" s="1"/>
      <c r="D46" s="1"/>
      <c r="E46" s="1">
        <f>SUM(E38:E45)</f>
        <v>82.708472092843976</v>
      </c>
    </row>
    <row r="49" spans="2:3" x14ac:dyDescent="0.25">
      <c r="B49" t="s">
        <v>62</v>
      </c>
      <c r="C49">
        <f>E46</f>
        <v>82.708472092843976</v>
      </c>
    </row>
    <row r="50" spans="2:3" x14ac:dyDescent="0.25">
      <c r="B50" t="s">
        <v>61</v>
      </c>
      <c r="C50">
        <v>9</v>
      </c>
    </row>
    <row r="51" spans="2:3" x14ac:dyDescent="0.25">
      <c r="B51" t="s">
        <v>60</v>
      </c>
      <c r="C51">
        <f>C49/C50</f>
        <v>9.1898302325382204</v>
      </c>
    </row>
    <row r="52" spans="2:3" x14ac:dyDescent="0.25">
      <c r="B52" t="s">
        <v>22</v>
      </c>
      <c r="C52">
        <f>SUM(C51-C50)/(C50-1)</f>
        <v>2.372877906727755E-2</v>
      </c>
    </row>
    <row r="53" spans="2:3" x14ac:dyDescent="0.25">
      <c r="B53" t="s">
        <v>59</v>
      </c>
      <c r="C53">
        <f>C52/1.41</f>
        <v>1.6828921324310322E-2</v>
      </c>
    </row>
    <row r="55" spans="2:3" x14ac:dyDescent="0.25">
      <c r="C55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ladyk</dc:creator>
  <cp:lastModifiedBy>ladyk</cp:lastModifiedBy>
  <dcterms:created xsi:type="dcterms:W3CDTF">2022-11-26T16:16:21Z</dcterms:created>
  <dcterms:modified xsi:type="dcterms:W3CDTF">2022-11-28T01:34:21Z</dcterms:modified>
</cp:coreProperties>
</file>