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<sst xmlns="http://schemas.openxmlformats.org/spreadsheetml/2006/main" count="22" uniqueCount="18">
  <si>
    <t>Analysis RUN</t>
  </si>
  <si>
    <t>Total # of trades</t>
  </si>
  <si>
    <t>Winning trades</t>
  </si>
  <si>
    <t>Winning percent</t>
  </si>
  <si>
    <t># of LONG</t>
  </si>
  <si>
    <t># of Long winning</t>
  </si>
  <si>
    <t>LONG WIN %</t>
  </si>
  <si>
    <t># of short trades</t>
  </si>
  <si>
    <t># of SHORT winning</t>
  </si>
  <si>
    <t>SHORT winning %</t>
  </si>
  <si>
    <t>S&amp;P 500 RUNS</t>
  </si>
  <si>
    <t>BASELINE</t>
  </si>
  <si>
    <t>BASELINE-RANK200</t>
  </si>
  <si>
    <t>BASELINE-RANK100</t>
  </si>
  <si>
    <t>BASELINE-RANK50</t>
  </si>
  <si>
    <t>BASELINE-RANK20</t>
  </si>
  <si>
    <t>BASELINE-RANK5</t>
  </si>
  <si>
    <t>RUNS with BB1.5/3.0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</si>
</sst>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13:13"/>
    </sheetView>
  </sheetViews>
  <sheetFormatPr defaultRowHeight="12.8"/>
  <cols>
    <col collapsed="false" hidden="false" max="1" min="1" style="0" width="46.4030612244898"/>
    <col collapsed="false" hidden="false" max="2" min="2" style="0" width="11.6632653061225"/>
    <col collapsed="false" hidden="false" max="3" min="3" style="0" width="18.7551020408163"/>
    <col collapsed="false" hidden="false" max="4" min="4" style="0" width="11.9438775510204"/>
    <col collapsed="false" hidden="false" max="5" min="5" style="0" width="11.5204081632653"/>
    <col collapsed="false" hidden="false" max="6" min="6" style="0" width="11.3928571428571"/>
    <col collapsed="false" hidden="false" max="7" min="7" style="0" width="16.2551020408163"/>
    <col collapsed="false" hidden="false" max="8" min="8" style="0" width="11.8061224489796"/>
    <col collapsed="false" hidden="false" max="9" min="9" style="0" width="11.530612244898"/>
    <col collapsed="false" hidden="false" max="10" min="10" style="0" width="18.3418367346939"/>
    <col collapsed="false" hidden="false" max="1025" min="11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true" ht="15" hidden="false" customHeight="false" outlineLevel="0" collapsed="false">
      <c r="A2" s="2" t="s">
        <v>10</v>
      </c>
    </row>
    <row r="3" s="3" customFormat="true" ht="15" hidden="false" customHeight="false" outlineLevel="0" collapsed="false">
      <c r="A3" s="2" t="s">
        <v>11</v>
      </c>
      <c r="B3" s="2" t="n">
        <v>389</v>
      </c>
      <c r="C3" s="2" t="n">
        <v>155</v>
      </c>
      <c r="D3" s="2" t="n">
        <f aca="false">155/389 * 100</f>
        <v>39.8457583547558</v>
      </c>
      <c r="E3" s="2" t="n">
        <v>156</v>
      </c>
      <c r="F3" s="2" t="n">
        <v>60</v>
      </c>
      <c r="G3" s="2" t="n">
        <f aca="false">60/156 * 100</f>
        <v>38.4615384615385</v>
      </c>
      <c r="H3" s="2" t="n">
        <f aca="false">389-156</f>
        <v>233</v>
      </c>
      <c r="I3" s="2" t="n">
        <v>95</v>
      </c>
      <c r="J3" s="2" t="n">
        <f aca="false">95/233 * 100</f>
        <v>40.7725321888412</v>
      </c>
    </row>
    <row r="4" s="2" customFormat="true" ht="15" hidden="false" customHeight="false" outlineLevel="0" collapsed="false">
      <c r="A4" s="2" t="s">
        <v>12</v>
      </c>
      <c r="B4" s="2" t="n">
        <v>229</v>
      </c>
      <c r="C4" s="2" t="n">
        <v>102</v>
      </c>
      <c r="D4" s="2" t="n">
        <f aca="false">102/229 * 100</f>
        <v>44.5414847161572</v>
      </c>
      <c r="E4" s="2" t="n">
        <v>99</v>
      </c>
      <c r="F4" s="2" t="n">
        <v>45</v>
      </c>
      <c r="G4" s="2" t="n">
        <f aca="false">45/99 * 100</f>
        <v>45.4545454545455</v>
      </c>
      <c r="H4" s="2" t="n">
        <f aca="false">229-99</f>
        <v>130</v>
      </c>
      <c r="I4" s="2" t="n">
        <v>57</v>
      </c>
      <c r="J4" s="2" t="n">
        <f aca="false">57/130 * 100</f>
        <v>43.8461538461539</v>
      </c>
    </row>
    <row r="5" s="2" customFormat="true" ht="15" hidden="false" customHeight="false" outlineLevel="0" collapsed="false">
      <c r="A5" s="2" t="s">
        <v>13</v>
      </c>
      <c r="B5" s="2" t="n">
        <v>149</v>
      </c>
      <c r="C5" s="2" t="n">
        <v>69</v>
      </c>
      <c r="D5" s="2" t="n">
        <f aca="false">69/149 * 100</f>
        <v>46.3087248322148</v>
      </c>
      <c r="E5" s="2" t="n">
        <v>64</v>
      </c>
      <c r="F5" s="2" t="n">
        <v>31</v>
      </c>
      <c r="G5" s="2" t="n">
        <f aca="false">31/64 * 100</f>
        <v>48.4375</v>
      </c>
      <c r="H5" s="2" t="n">
        <f aca="false">149-64</f>
        <v>85</v>
      </c>
      <c r="I5" s="2" t="n">
        <v>38</v>
      </c>
      <c r="J5" s="2" t="n">
        <f aca="false">38/85 * 100</f>
        <v>44.7058823529412</v>
      </c>
    </row>
    <row r="6" s="2" customFormat="true" ht="15" hidden="false" customHeight="false" outlineLevel="0" collapsed="false">
      <c r="A6" s="2" t="s">
        <v>14</v>
      </c>
      <c r="B6" s="2" t="n">
        <v>92</v>
      </c>
      <c r="C6" s="2" t="n">
        <v>46</v>
      </c>
      <c r="D6" s="2" t="n">
        <f aca="false">46/92 * 100</f>
        <v>50</v>
      </c>
      <c r="E6" s="2" t="n">
        <v>43</v>
      </c>
      <c r="F6" s="2" t="n">
        <v>21</v>
      </c>
      <c r="G6" s="2" t="n">
        <f aca="false">21/43 * 100</f>
        <v>48.8372093023256</v>
      </c>
      <c r="H6" s="2" t="n">
        <f aca="false">92-43</f>
        <v>49</v>
      </c>
      <c r="I6" s="2" t="n">
        <v>25</v>
      </c>
      <c r="J6" s="2" t="n">
        <f aca="false">25/49 * 100</f>
        <v>51.0204081632653</v>
      </c>
    </row>
    <row r="7" s="2" customFormat="true" ht="15" hidden="false" customHeight="false" outlineLevel="0" collapsed="false">
      <c r="A7" s="2" t="s">
        <v>15</v>
      </c>
      <c r="B7" s="2" t="n">
        <v>42</v>
      </c>
      <c r="C7" s="2" t="n">
        <v>20</v>
      </c>
      <c r="D7" s="2" t="n">
        <f aca="false">20/42 * 100</f>
        <v>47.6190476190476</v>
      </c>
      <c r="E7" s="2" t="n">
        <v>21</v>
      </c>
      <c r="F7" s="2" t="n">
        <v>8</v>
      </c>
      <c r="G7" s="2" t="n">
        <f aca="false">8/21 * 100</f>
        <v>38.0952380952381</v>
      </c>
      <c r="H7" s="2" t="n">
        <f aca="false">42-21</f>
        <v>21</v>
      </c>
      <c r="I7" s="2" t="n">
        <v>12</v>
      </c>
      <c r="J7" s="2" t="n">
        <f aca="false">12/21 * 100</f>
        <v>57.1428571428571</v>
      </c>
    </row>
    <row r="8" s="2" customFormat="true" ht="15" hidden="false" customHeight="false" outlineLevel="0" collapsed="false">
      <c r="A8" s="2" t="s">
        <v>16</v>
      </c>
      <c r="B8" s="2" t="n">
        <v>14</v>
      </c>
      <c r="C8" s="2" t="n">
        <v>7</v>
      </c>
      <c r="D8" s="2" t="n">
        <v>50</v>
      </c>
      <c r="E8" s="2" t="n">
        <v>5</v>
      </c>
      <c r="F8" s="2" t="n">
        <v>2</v>
      </c>
      <c r="G8" s="2" t="n">
        <f aca="false">2/5 * 100</f>
        <v>40</v>
      </c>
      <c r="H8" s="2" t="n">
        <f aca="false">14-5</f>
        <v>9</v>
      </c>
      <c r="I8" s="2" t="n">
        <v>5</v>
      </c>
      <c r="J8" s="2" t="n">
        <f aca="false">5/9 * 100</f>
        <v>55.5555555555556</v>
      </c>
    </row>
    <row r="10" s="2" customFormat="true" ht="15" hidden="false" customHeight="false" outlineLevel="0" collapsed="false">
      <c r="A10" s="2" t="s">
        <v>17</v>
      </c>
    </row>
    <row r="13" s="4" customFormat="true" ht="15" hidden="false" customHeight="false" outlineLevel="0" collapsed="false">
      <c r="A13" s="4" t="s">
        <v>13</v>
      </c>
      <c r="H13" s="4" t="n">
        <v>79</v>
      </c>
      <c r="I13" s="4" t="n">
        <v>40</v>
      </c>
      <c r="J13" s="4" t="n">
        <f aca="false">40/79 * 100</f>
        <v>50.6329113924051</v>
      </c>
    </row>
    <row r="14" s="5" customFormat="true" ht="15" hidden="false" customHeight="false" outlineLevel="0" collapsed="false">
      <c r="A14" s="5" t="s">
        <v>14</v>
      </c>
      <c r="H14" s="5" t="n">
        <v>38</v>
      </c>
      <c r="I14" s="5" t="n">
        <v>23</v>
      </c>
      <c r="J14" s="5" t="n">
        <f aca="false">23/38 * 100</f>
        <v>60.5263157894737</v>
      </c>
    </row>
    <row r="15" s="5" customFormat="true" ht="15" hidden="false" customHeight="false" outlineLevel="0" collapsed="false">
      <c r="A15" s="5" t="s">
        <v>15</v>
      </c>
      <c r="H15" s="5" t="n">
        <v>16</v>
      </c>
      <c r="I15" s="5" t="n">
        <v>11</v>
      </c>
      <c r="J15" s="5" t="n">
        <f aca="false">11/16 * 100</f>
        <v>68.75</v>
      </c>
    </row>
    <row r="16" s="6" customFormat="true" ht="15" hidden="false" customHeight="false" outlineLevel="0" collapsed="false">
      <c r="A16" s="5" t="s">
        <v>16</v>
      </c>
      <c r="H16" s="6" t="n">
        <v>7</v>
      </c>
      <c r="I16" s="6" t="n">
        <v>6</v>
      </c>
      <c r="J16" s="6" t="n">
        <f aca="false">6/7 * 100</f>
        <v>85.7142857142857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2015-08-28T08:45:04Z</dcterms:created>
  <dc:language>en-US</dc:language>
  <cp:revision>0</cp:revision>
</cp:coreProperties>
</file>