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<sst xmlns="http://schemas.openxmlformats.org/spreadsheetml/2006/main" count="22" uniqueCount="22">
  <si>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</si>
  <si>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</si>
  <si>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</si>
  <si>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</si>
  <si>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</si>
  <si>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</si>
  <si>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</si>
  <si>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</si>
  <si>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</si>
  <si>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</si>
  <si>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BBSMAXOverMTM-BASELINE</t>
  </si>
  <si>
    <t>BBSMAXOverMTM-BASELINE-RANK200</t>
  </si>
  <si>
    <t>BBSMAXOverMTM-BASELINE-RANK100</t>
  </si>
  <si>
    <t>BBSMAXOverMTM-BASELINE-RANK50</t>
  </si>
  <si>
    <t>BBSMAXOverMTM-BASELINE-RANK20</t>
  </si>
  <si>
    <t>BBSMAXOverMTM-BASELINE-RANK5</t>
  </si>
  <si>
    <t>BBSMAXOverMTM-BASELINE_PLUS_CO</t>
  </si>
  <si>
    <t>BBSMAXOverMTM-BASELINE_PLUS_CO-RANK200</t>
  </si>
  <si>
    <t>BBSMAXOverMTM-BASELINE_PLUS_CO-RANK100</t>
  </si>
  <si>
    <t>BBSMAXOverMTM-BASELINE_PLUS_CO-RANK50</t>
  </si>
  <si>
    <t>BBSMAXOverMTM-BASELINE_PLUS_CO-RANK20</t>
  </si>
  <si>
    <t>BBSMAXOverMTM-BASELINE_PLUS_CO-RANK5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</si>
</sst>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61.4132653061225"/>
    <col collapsed="false" hidden="false" max="2" min="2" style="0" width="21.2551020408163"/>
    <col collapsed="false" hidden="false" max="3" min="3" style="0" width="14.5867346938776"/>
    <col collapsed="false" hidden="false" max="6" min="4" style="0" width="11.5204081632653"/>
    <col collapsed="false" hidden="false" max="7" min="7" style="0" width="14.8673469387755"/>
    <col collapsed="false" hidden="false" max="8" min="8" style="0" width="11.5204081632653"/>
    <col collapsed="false" hidden="false" max="9" min="9" style="0" width="13.3367346938776"/>
    <col collapsed="false" hidden="false" max="10" min="10" style="0" width="19.1683673469388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1111</v>
      </c>
      <c r="C2" s="2" t="n">
        <v>494</v>
      </c>
      <c r="D2" s="2" t="n">
        <f aca="false">494/1111 * 100</f>
        <v>44.4644464446445</v>
      </c>
      <c r="E2" s="2" t="n">
        <v>582</v>
      </c>
      <c r="F2" s="2" t="n">
        <v>284</v>
      </c>
      <c r="G2" s="2" t="n">
        <f aca="false">284/582 * 100</f>
        <v>48.7972508591065</v>
      </c>
      <c r="H2" s="2" t="n">
        <f aca="false">1111-582</f>
        <v>529</v>
      </c>
      <c r="I2" s="2" t="n">
        <v>210</v>
      </c>
      <c r="J2" s="2" t="n">
        <f aca="false">210/529 * 100</f>
        <v>39.6975425330813</v>
      </c>
    </row>
    <row r="3" s="2" customFormat="true" ht="15" hidden="false" customHeight="false" outlineLevel="0" collapsed="false">
      <c r="A3" s="2" t="s">
        <v>11</v>
      </c>
      <c r="B3" s="2" t="n">
        <v>850</v>
      </c>
      <c r="C3" s="2" t="n">
        <v>399</v>
      </c>
      <c r="D3" s="2" t="n">
        <f aca="false">399/850 * 100</f>
        <v>46.9411764705882</v>
      </c>
      <c r="E3" s="2" t="n">
        <v>450</v>
      </c>
      <c r="F3" s="2" t="n">
        <v>226</v>
      </c>
      <c r="G3" s="2" t="n">
        <f aca="false">226/450 * 100</f>
        <v>50.2222222222222</v>
      </c>
      <c r="H3" s="2" t="n">
        <f aca="false">850-450</f>
        <v>400</v>
      </c>
      <c r="I3" s="2" t="n">
        <v>173</v>
      </c>
      <c r="J3" s="2" t="n">
        <f aca="false">173/400 * 100</f>
        <v>43.25</v>
      </c>
    </row>
    <row r="4" s="2" customFormat="true" ht="15" hidden="false" customHeight="false" outlineLevel="0" collapsed="false">
      <c r="A4" s="2" t="s">
        <v>12</v>
      </c>
      <c r="B4" s="2" t="n">
        <v>663</v>
      </c>
      <c r="C4" s="2" t="n">
        <v>325</v>
      </c>
      <c r="D4" s="2" t="n">
        <f aca="false">325/663 * 100</f>
        <v>49.0196078431373</v>
      </c>
      <c r="E4" s="2" t="n">
        <v>349</v>
      </c>
      <c r="F4" s="2" t="n">
        <v>184</v>
      </c>
      <c r="G4" s="2" t="n">
        <f aca="false">184/349 * 100</f>
        <v>52.7220630372493</v>
      </c>
      <c r="H4" s="2" t="n">
        <f aca="false">663-349</f>
        <v>314</v>
      </c>
      <c r="I4" s="2" t="n">
        <v>141</v>
      </c>
      <c r="J4" s="2" t="n">
        <f aca="false">141/314 * 100</f>
        <v>44.9044585987261</v>
      </c>
    </row>
    <row r="5" s="2" customFormat="true" ht="15" hidden="false" customHeight="false" outlineLevel="0" collapsed="false">
      <c r="A5" s="2" t="s">
        <v>13</v>
      </c>
      <c r="B5" s="2" t="n">
        <v>527</v>
      </c>
      <c r="C5" s="2" t="n">
        <v>274</v>
      </c>
      <c r="D5" s="2" t="n">
        <f aca="false">274/527 * 100</f>
        <v>51.9924098671727</v>
      </c>
      <c r="E5" s="2" t="n">
        <v>281</v>
      </c>
      <c r="F5" s="2" t="n">
        <v>156</v>
      </c>
      <c r="G5" s="2" t="n">
        <f aca="false">156/281 * 100</f>
        <v>55.5160142348754</v>
      </c>
      <c r="H5" s="2" t="n">
        <f aca="false">527-281</f>
        <v>246</v>
      </c>
      <c r="I5" s="2" t="n">
        <v>118</v>
      </c>
      <c r="J5" s="2" t="n">
        <f aca="false">118/246 * 100</f>
        <v>47.9674796747968</v>
      </c>
    </row>
    <row r="6" s="2" customFormat="true" ht="15" hidden="false" customHeight="false" outlineLevel="0" collapsed="false">
      <c r="A6" s="2" t="s">
        <v>14</v>
      </c>
      <c r="B6" s="2" t="n">
        <v>386</v>
      </c>
      <c r="C6" s="2" t="n">
        <v>206</v>
      </c>
      <c r="D6" s="2" t="n">
        <f aca="false">206/386 * 100</f>
        <v>53.3678756476684</v>
      </c>
      <c r="E6" s="2" t="n">
        <v>197</v>
      </c>
      <c r="F6" s="2" t="n">
        <v>111</v>
      </c>
      <c r="G6" s="2" t="n">
        <f aca="false">111/197 * 100</f>
        <v>56.3451776649746</v>
      </c>
      <c r="H6" s="2" t="n">
        <f aca="false">386-197</f>
        <v>189</v>
      </c>
      <c r="I6" s="2" t="n">
        <v>95</v>
      </c>
      <c r="J6" s="2" t="n">
        <f aca="false">95/189 * 100</f>
        <v>50.2645502645503</v>
      </c>
    </row>
    <row r="7" s="2" customFormat="true" ht="15" hidden="false" customHeight="false" outlineLevel="0" collapsed="false">
      <c r="A7" s="2" t="s">
        <v>15</v>
      </c>
      <c r="B7" s="2" t="n">
        <v>223</v>
      </c>
      <c r="C7" s="2" t="n">
        <v>126</v>
      </c>
      <c r="D7" s="2" t="n">
        <f aca="false">126/223 * 100</f>
        <v>56.5022421524664</v>
      </c>
      <c r="E7" s="2" t="n">
        <v>115</v>
      </c>
      <c r="F7" s="2" t="n">
        <v>71</v>
      </c>
      <c r="G7" s="2" t="n">
        <f aca="false">71/115 * 100</f>
        <v>61.7391304347826</v>
      </c>
      <c r="H7" s="2" t="n">
        <f aca="false">223-115</f>
        <v>108</v>
      </c>
      <c r="I7" s="2" t="n">
        <v>55</v>
      </c>
      <c r="J7" s="2" t="n">
        <f aca="false">55/108 * 100</f>
        <v>50.9259259259259</v>
      </c>
    </row>
    <row r="11" s="2" customFormat="true" ht="15" hidden="false" customHeight="false" outlineLevel="0" collapsed="false">
      <c r="A11" s="2" t="s">
        <v>16</v>
      </c>
      <c r="B11" s="2" t="n">
        <v>181</v>
      </c>
      <c r="C11" s="2" t="n">
        <v>78</v>
      </c>
      <c r="D11" s="2" t="n">
        <f aca="false">78/181 * 100</f>
        <v>43.0939226519337</v>
      </c>
      <c r="E11" s="2" t="n">
        <v>90</v>
      </c>
      <c r="F11" s="2" t="n">
        <v>43</v>
      </c>
      <c r="G11" s="2" t="n">
        <f aca="false">43/90 * 100</f>
        <v>47.7777777777778</v>
      </c>
      <c r="H11" s="2" t="n">
        <f aca="false">181-90</f>
        <v>91</v>
      </c>
      <c r="I11" s="2" t="n">
        <v>35</v>
      </c>
      <c r="J11" s="2" t="n">
        <f aca="false">35/91 * 100</f>
        <v>38.4615384615385</v>
      </c>
    </row>
    <row r="12" s="2" customFormat="true" ht="15" hidden="false" customHeight="false" outlineLevel="0" collapsed="false">
      <c r="A12" s="2" t="s">
        <v>17</v>
      </c>
      <c r="B12" s="2" t="n">
        <v>132</v>
      </c>
      <c r="C12" s="2" t="n">
        <v>62</v>
      </c>
      <c r="D12" s="2" t="n">
        <f aca="false">62/132 * 100</f>
        <v>46.969696969697</v>
      </c>
      <c r="E12" s="2" t="n">
        <v>69</v>
      </c>
      <c r="F12" s="2" t="n">
        <v>34</v>
      </c>
      <c r="G12" s="2" t="n">
        <f aca="false">34/69 * 100</f>
        <v>49.2753623188406</v>
      </c>
      <c r="H12" s="2" t="n">
        <f aca="false">132-69</f>
        <v>63</v>
      </c>
      <c r="I12" s="2" t="n">
        <v>28</v>
      </c>
      <c r="J12" s="2" t="n">
        <f aca="false">28/63 * 100</f>
        <v>44.4444444444444</v>
      </c>
    </row>
    <row r="13" s="2" customFormat="true" ht="15" hidden="false" customHeight="false" outlineLevel="0" collapsed="false">
      <c r="A13" s="2" t="s">
        <v>18</v>
      </c>
      <c r="B13" s="2" t="n">
        <v>107</v>
      </c>
      <c r="C13" s="2" t="n">
        <v>56</v>
      </c>
      <c r="D13" s="2" t="n">
        <f aca="false">56/107 * 100</f>
        <v>52.3364485981308</v>
      </c>
      <c r="E13" s="2" t="n">
        <v>57</v>
      </c>
      <c r="F13" s="2" t="n">
        <v>31</v>
      </c>
      <c r="G13" s="2" t="n">
        <f aca="false">31/57 * 100</f>
        <v>54.3859649122807</v>
      </c>
      <c r="H13" s="2" t="n">
        <f aca="false">107-57</f>
        <v>50</v>
      </c>
      <c r="I13" s="2" t="n">
        <v>25</v>
      </c>
      <c r="J13" s="2" t="n">
        <f aca="false">25/50 * 100</f>
        <v>50</v>
      </c>
    </row>
    <row r="14" s="2" customFormat="true" ht="15" hidden="false" customHeight="false" outlineLevel="0" collapsed="false">
      <c r="A14" s="2" t="s">
        <v>19</v>
      </c>
      <c r="B14" s="2" t="n">
        <v>87</v>
      </c>
      <c r="C14" s="2" t="n">
        <v>47</v>
      </c>
      <c r="D14" s="2" t="n">
        <f aca="false">47/87 * 100</f>
        <v>54.0229885057471</v>
      </c>
      <c r="E14" s="2" t="n">
        <v>45</v>
      </c>
      <c r="F14" s="2" t="n">
        <v>24</v>
      </c>
      <c r="G14" s="2" t="n">
        <f aca="false">24/45 * 100</f>
        <v>53.3333333333333</v>
      </c>
      <c r="H14" s="2" t="n">
        <f aca="false">87-45</f>
        <v>42</v>
      </c>
      <c r="I14" s="2" t="n">
        <v>23</v>
      </c>
      <c r="J14" s="2" t="n">
        <f aca="false">23/42 * 100</f>
        <v>54.7619047619048</v>
      </c>
    </row>
    <row r="15" s="2" customFormat="true" ht="15" hidden="false" customHeight="false" outlineLevel="0" collapsed="false">
      <c r="A15" s="2" t="s">
        <v>20</v>
      </c>
      <c r="B15" s="2" t="n">
        <v>67</v>
      </c>
      <c r="C15" s="2" t="n">
        <v>36</v>
      </c>
      <c r="D15" s="2" t="n">
        <f aca="false">36/67 * 100</f>
        <v>53.7313432835821</v>
      </c>
      <c r="E15" s="2" t="n">
        <v>38</v>
      </c>
      <c r="F15" s="2" t="n">
        <v>20</v>
      </c>
      <c r="G15" s="2" t="n">
        <f aca="false">20/38 * 100</f>
        <v>52.6315789473684</v>
      </c>
      <c r="H15" s="2" t="n">
        <f aca="false">67-38</f>
        <v>29</v>
      </c>
      <c r="I15" s="2" t="n">
        <v>16</v>
      </c>
      <c r="J15" s="2" t="n">
        <f aca="false">16/29 * 100</f>
        <v>55.1724137931034</v>
      </c>
    </row>
    <row r="16" s="2" customFormat="true" ht="15" hidden="false" customHeight="false" outlineLevel="0" collapsed="false">
      <c r="A16" s="2" t="s">
        <v>21</v>
      </c>
      <c r="B16" s="2" t="n">
        <v>50</v>
      </c>
      <c r="C16" s="2" t="n">
        <v>26</v>
      </c>
      <c r="D16" s="2" t="n">
        <f aca="false">26/50 * 100</f>
        <v>52</v>
      </c>
      <c r="E16" s="2" t="n">
        <v>24</v>
      </c>
      <c r="F16" s="2" t="n">
        <v>13</v>
      </c>
      <c r="G16" s="2" t="n">
        <f aca="false">13/24 * 100</f>
        <v>54.1666666666667</v>
      </c>
      <c r="H16" s="2" t="n">
        <f aca="false">50-24</f>
        <v>26</v>
      </c>
      <c r="I16" s="2" t="n">
        <v>13</v>
      </c>
      <c r="J16" s="2" t="n">
        <f aca="false">13/26 * 100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2015-09-02T08:51:04Z</dcterms:created>
  <dc:language>en-US</dc:language>
  <cp:revision>0</cp:revision>
</cp:coreProperties>
</file>