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13_ncr:1_{6692C33A-E56B-954B-91C4-8554B6F4E1BA}" xr6:coauthVersionLast="47" xr6:coauthVersionMax="47" xr10:uidLastSave="{00000000-0000-0000-0000-000000000000}"/>
  <bookViews>
    <workbookView xWindow="-38400" yWindow="-240" windowWidth="38400" windowHeight="21100" activeTab="8" xr2:uid="{2EB7F668-5FED-9643-B1B8-958BDCECA168}"/>
  </bookViews>
  <sheets>
    <sheet name="EJEMPLO" sheetId="1" r:id="rId1"/>
    <sheet name="MAXIMAX" sheetId="2" r:id="rId2"/>
    <sheet name="MAXIMIN" sheetId="3" r:id="rId3"/>
    <sheet name="HURWICZ" sheetId="4" r:id="rId4"/>
    <sheet name="LAPLACE" sheetId="5" r:id="rId5"/>
    <sheet name="MINIMAX" sheetId="6" r:id="rId6"/>
    <sheet name="VME" sheetId="7" r:id="rId7"/>
    <sheet name="VECIP" sheetId="8" r:id="rId8"/>
    <sheet name="PO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" l="1"/>
  <c r="B13" i="6"/>
  <c r="H3" i="8"/>
  <c r="B10" i="8"/>
  <c r="D10" i="8"/>
  <c r="D4" i="8"/>
  <c r="D4" i="7"/>
  <c r="F5" i="9"/>
  <c r="C13" i="9" s="1"/>
  <c r="B4" i="9"/>
  <c r="D5" i="8"/>
  <c r="C10" i="8"/>
  <c r="D6" i="8"/>
  <c r="D5" i="7"/>
  <c r="D6" i="7"/>
  <c r="C15" i="6"/>
  <c r="C13" i="6"/>
  <c r="F5" i="6"/>
  <c r="C14" i="6" s="1"/>
  <c r="B4" i="6"/>
  <c r="F4" i="6" s="1"/>
  <c r="D4" i="5"/>
  <c r="D5" i="5"/>
  <c r="D6" i="5"/>
  <c r="D4" i="4"/>
  <c r="D5" i="4"/>
  <c r="D6" i="4"/>
  <c r="D5" i="3"/>
  <c r="D4" i="3"/>
  <c r="D6" i="3"/>
  <c r="D6" i="2"/>
  <c r="D5" i="2"/>
  <c r="D4" i="2"/>
  <c r="D15" i="6" l="1"/>
  <c r="D13" i="6"/>
  <c r="B14" i="6"/>
  <c r="D14" i="6" s="1"/>
  <c r="C15" i="9"/>
  <c r="C14" i="9"/>
  <c r="F4" i="9"/>
  <c r="B15" i="9" l="1"/>
  <c r="D15" i="9" s="1" a="1"/>
  <c r="D15" i="9" s="1"/>
  <c r="B14" i="9"/>
  <c r="D14" i="9" s="1" a="1"/>
  <c r="D14" i="9" s="1"/>
  <c r="B13" i="9"/>
  <c r="D13" i="9" s="1" a="1"/>
  <c r="D1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<sst xmlns="http://schemas.openxmlformats.org/spreadsheetml/2006/main" count="120" uniqueCount="33">
  <si>
    <t>Alternativa</t>
  </si>
  <si>
    <t>Planta grande</t>
  </si>
  <si>
    <t>Planta pequeña</t>
  </si>
  <si>
    <t>Estado de la naturaleza</t>
  </si>
  <si>
    <t>Mercado</t>
  </si>
  <si>
    <t>Favorable</t>
  </si>
  <si>
    <t>Desfavorable</t>
  </si>
  <si>
    <t>No hacer nada</t>
  </si>
  <si>
    <t>Máximo</t>
  </si>
  <si>
    <t>Basados en Maximax la alternativa que se escoge es la planta grande</t>
  </si>
  <si>
    <t>Mínimo (Maximin)</t>
  </si>
  <si>
    <t>Basados en Maximin la alternativa que se escoge es no hacer nada</t>
  </si>
  <si>
    <t>Alpha</t>
  </si>
  <si>
    <t>Realismo α=0.8</t>
  </si>
  <si>
    <t>Basados en Hurwicz la alternativa que se escoge es hacer la planta grande</t>
  </si>
  <si>
    <t>Basados en Laplace la alternativa que se escoge es hacer la planta pequeña</t>
  </si>
  <si>
    <t>Mejor pago favorable</t>
  </si>
  <si>
    <t>Mejor pago desfavorable</t>
  </si>
  <si>
    <t>Basados en Minimax la alternativa que se escoge es hacer la planta pequeña</t>
  </si>
  <si>
    <t>Toma de decisiones con riesgo</t>
  </si>
  <si>
    <t>VME</t>
  </si>
  <si>
    <t>Si cada estado de la naturaleza tiene la misma probabilidad de 0.5, ¿cuál alternativa da el mayor valor monetario esperado?</t>
  </si>
  <si>
    <t>Probabilidad</t>
  </si>
  <si>
    <t>Basados en VME la alternativa que se escoge es hacer la planta pequeña, porque tiene el VME más alto</t>
  </si>
  <si>
    <t>Probabilidades</t>
  </si>
  <si>
    <t>Con información perfecta (VECIP)</t>
  </si>
  <si>
    <t>VEIP</t>
  </si>
  <si>
    <t>VEIP nos indica que lo más que se pagaría por información perfectra o imperfecta son 60000</t>
  </si>
  <si>
    <t>MAX favorable</t>
  </si>
  <si>
    <t>MAX desfavorable</t>
  </si>
  <si>
    <t>VECIP</t>
  </si>
  <si>
    <t>POE</t>
  </si>
  <si>
    <t>Según la POE se escoge la planta pequeña, porque debe ser la mínima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</si>
</sst>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₡-140A]* #,##0.00_-;\-[$₡-140A]* #,##0.00_-;_-[$₡-140A]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3" borderId="0" xfId="0" applyFont="1" applyFill="1"/>
    <xf numFmtId="0" fontId="3" fillId="4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4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5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4" xfId="0" applyNumberFormat="1" applyFont="1" applyBorder="1"/>
    <xf numFmtId="0" fontId="2" fillId="2" borderId="5" xfId="0" applyFont="1" applyFill="1" applyBorder="1"/>
    <xf numFmtId="0" fontId="2" fillId="2" borderId="5" xfId="1" applyNumberFormat="1" applyFont="1" applyFill="1" applyBorder="1"/>
    <xf numFmtId="164" fontId="2" fillId="2" borderId="5" xfId="0" applyNumberFormat="1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9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33188-B6BA-8D4D-A35F-E6AEC2C56D41}" name="Table1" displayName="Table1" ref="A3:C6" totalsRowShown="0" headerRowDxfId="96" dataDxfId="95">
  <tableColumns count="3">
    <tableColumn id="1" xr3:uid="{998C4E8B-7AE9-C84B-9B6B-8E4243B22C92}" name="Alternativa" dataDxfId="94"/>
    <tableColumn id="2" xr3:uid="{87AD2732-4424-D041-B070-3DF70AB4609C}" name="Favorable" dataDxfId="93"/>
    <tableColumn id="3" xr3:uid="{F930266F-C7F7-B147-ACE6-3813752620AA}" name="Desfavorable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9E0DA-76DC-904C-BD6F-CDE5F09D2D7F}" name="Table14" displayName="Table14" ref="A3:D6" totalsRowShown="0" headerRowDxfId="91" dataDxfId="90">
  <tableColumns count="4">
    <tableColumn id="1" xr3:uid="{7D4DA166-6714-2D4A-8477-DBA40DB77349}" name="Alternativa" dataDxfId="89"/>
    <tableColumn id="2" xr3:uid="{2B7828D5-416B-D641-906F-68C0350EF29D}" name="Favorable" dataDxfId="88"/>
    <tableColumn id="3" xr3:uid="{5F4EC7D8-CF0B-0A44-9E92-B48413299ED5}" name="Desfavorable" dataDxfId="87"/>
    <tableColumn id="4" xr3:uid="{3444AF17-D710-9745-B785-D384D56FF5F1}" name="Máximo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2BAC37-6E38-BF4B-A09A-EB01CB8D5905}" name="Table145" displayName="Table145" ref="A3:D6" totalsRowShown="0" headerRowDxfId="85" dataDxfId="84">
  <tableColumns count="4">
    <tableColumn id="1" xr3:uid="{70070F71-A2D1-C442-8812-E34E36B72718}" name="Alternativa" dataDxfId="83"/>
    <tableColumn id="2" xr3:uid="{88290CBA-230B-BB47-AF03-97C8645D7B29}" name="Favorable" dataDxfId="82"/>
    <tableColumn id="3" xr3:uid="{F13A3AF7-BFE8-6548-B293-39CF41DDC4EE}" name="Desfavorable" dataDxfId="81"/>
    <tableColumn id="4" xr3:uid="{82D6023A-D7A7-FE42-BC3C-81A66C9FB9EC}" name="Mínimo (Maximin)" dataDxfId="80">
      <calculatedColumnFormula>MIN(Table145[[#This Row],[Favorable]:[Desfavorable]])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165309-810E-6449-BCF9-90DC41D462F5}" name="Table1456" displayName="Table1456" ref="A3:D6" totalsRowShown="0" headerRowDxfId="79" dataDxfId="78">
  <tableColumns count="4">
    <tableColumn id="1" xr3:uid="{113D76E0-CD32-934F-85EB-EFA617C20C03}" name="Alternativa" dataDxfId="77"/>
    <tableColumn id="2" xr3:uid="{084AF896-7A34-144A-BC2A-F911B37700EF}" name="Favorable" dataDxfId="76"/>
    <tableColumn id="3" xr3:uid="{B49896C5-DADD-124A-9662-0B2D81E78C74}" name="Desfavorable" dataDxfId="75"/>
    <tableColumn id="4" xr3:uid="{F33C48B1-D1C8-7144-9192-C8B739C68071}" name="Realismo α=0.8" dataDxfId="74">
      <calculatedColumnFormula>$F$3*Table1456[[#This Row],[Favorable]]+(1-$F$3)*Table1456[[#This Row],[Desfavorable]]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3553B0-DB41-AA41-80C1-E05598AB362E}" name="Table6" displayName="Table6" ref="F2:F3" totalsRowShown="0" headerRowDxfId="73" dataDxfId="72">
  <tableColumns count="1">
    <tableColumn id="1" xr3:uid="{C265EA48-FC26-1649-8D98-BDDAD194EE29}" name="Alpha" dataDxfId="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868629-2A78-A741-862E-9325CA61BB3E}" name="Table148" displayName="Table148" ref="A3:D6" totalsRowShown="0" headerRowDxfId="70" dataDxfId="69">
  <tableColumns count="4">
    <tableColumn id="1" xr3:uid="{D0B11233-5FBE-E545-8FE4-34904F47396E}" name="Alternativa" dataDxfId="68"/>
    <tableColumn id="2" xr3:uid="{B7C5CAE1-A27D-364F-9326-24E1A48190CC}" name="Favorable" dataDxfId="67"/>
    <tableColumn id="3" xr3:uid="{7C36B238-0E76-334F-8CC9-C98041CD8E22}" name="Desfavorable" dataDxfId="66"/>
    <tableColumn id="4" xr3:uid="{9951E1DF-A086-364D-90BC-94423614F24A}" name="Máximo" dataDxfId="65">
      <calculatedColumnFormula>AVERAGE(Table148[[#This Row],[Favorable]], Table148[[#This Row],[Desfavorable]])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48616D-DD22-7C49-B7F6-4D9875477FDA}" name="Table149" displayName="Table149" ref="A3:C6" totalsRowShown="0" headerRowDxfId="64" dataDxfId="63">
  <tableColumns count="3">
    <tableColumn id="1" xr3:uid="{8CE2098B-AB2E-D941-BCD9-5D041321D7EA}" name="Alternativa" dataDxfId="62"/>
    <tableColumn id="2" xr3:uid="{08D4A743-8A7A-9043-A6C1-D7B4EDEF4FC0}" name="Favorable" dataDxfId="61"/>
    <tableColumn id="3" xr3:uid="{9D7546E5-A474-9347-AD39-9FCF589DDE37}" name="Desfavorable" dataDxfId="6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ACBFB-145F-3C47-99CF-3933B34730B1}" name="Table14910" displayName="Table14910" ref="A12:D15" totalsRowShown="0" headerRowDxfId="59" dataDxfId="58">
  <tableColumns count="4">
    <tableColumn id="1" xr3:uid="{18F81D29-4D5D-4B4E-87F7-113FACE8B2F4}" name="Alternativa" dataDxfId="57"/>
    <tableColumn id="2" xr3:uid="{964CE72A-78C8-9646-93F0-CE3A03C5D625}" name="Favorable" dataDxfId="56"/>
    <tableColumn id="3" xr3:uid="{BB82A0DA-02C2-9B42-97D2-A723B09BB89E}" name="Desfavorable" dataDxfId="55"/>
    <tableColumn id="5" xr3:uid="{A627840D-3876-B041-B654-E19B4A71F7EC}" name="Máximo" dataDxfId="54">
      <calculatedColumnFormula>MAX(Table14910[[#This Row],[Favorable]:[Desfavorable]])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99E2CB-E4EA-ED4C-812A-478980B339D0}" name="Table14811" displayName="Table14811" ref="A3:D6" totalsRowShown="0" headerRowDxfId="53" dataDxfId="52">
  <tableColumns count="4">
    <tableColumn id="1" xr3:uid="{75C8E5ED-AE7F-F141-8DED-7BDECE2AE865}" name="Alternativa" dataDxfId="51"/>
    <tableColumn id="2" xr3:uid="{807561EA-4A23-5243-A976-6AFFA01AD8CA}" name="Favorable" dataDxfId="50"/>
    <tableColumn id="3" xr3:uid="{8473E408-39F3-434D-A030-2589B45538F3}" name="Desfavorable" dataDxfId="49"/>
    <tableColumn id="4" xr3:uid="{6131E6CD-19C2-D24B-8C3B-E76AE592E192}" name="VME" dataDxfId="48">
      <calculatedColumnFormula>(Table14811[[#This Row],[Favorable]]*0.5)+(Table14811[[#This Row],[Desfavorable]]*0.5)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774CC1-D83C-2141-955F-E00CDCF0F1A1}" name="Table11" displayName="Table11" ref="F2:F3" totalsRowShown="0" headerRowDxfId="47" dataDxfId="46">
  <tableColumns count="1">
    <tableColumn id="1" xr3:uid="{962490C5-4376-2640-AE66-1BBDB70F98A3}" name="Probabilidad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6512C4-FC18-B94E-95D5-8983EC217D57}" name="Table1481113" displayName="Table1481113" ref="A3:D6" totalsRowShown="0" headerRowDxfId="44" dataDxfId="43">
  <tableColumns count="4">
    <tableColumn id="1" xr3:uid="{BE531A76-5ECB-F14C-8433-794568DE1E9D}" name="Alternativa" dataDxfId="42"/>
    <tableColumn id="2" xr3:uid="{35347D5F-C22C-D94E-A268-D2FF54472DC0}" name="Favorable" dataDxfId="41"/>
    <tableColumn id="3" xr3:uid="{B3232D53-D8D2-524A-9F0E-1D6AC5EBA4B0}" name="Desfavorable" dataDxfId="40"/>
    <tableColumn id="4" xr3:uid="{B3319BAF-0585-F44A-9C1C-712BA312FCDF}" name="VME" dataDxfId="39">
      <calculatedColumnFormula>(Table1481113[[#This Row],[Favorable]]*0.5)+(Table1481113[[#This Row],[Desfavorable]]*0.5)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2B365-8932-E644-8F85-B7EC6C2286F6}" name="Table13" displayName="Table13" ref="A9:D11" totalsRowShown="0" headerRowDxfId="38" headerRowBorderDxfId="37" tableBorderDxfId="36" totalsRowBorderDxfId="35">
  <autoFilter ref="A9:D11" xr:uid="{D892B365-8932-E644-8F85-B7EC6C2286F6}"/>
  <tableColumns count="4">
    <tableColumn id="1" xr3:uid="{FED61EAD-A1D8-2043-85AF-5B3CF522F47B}" name="Alternativa"/>
    <tableColumn id="2" xr3:uid="{FF60EE0E-79A8-9741-8311-0DFF401AAB68}" name="MAX favorable"/>
    <tableColumn id="3" xr3:uid="{2CD3E9CE-24E3-A643-A3F2-E8922A38466A}" name="MAX desfavorable"/>
    <tableColumn id="4" xr3:uid="{F6924993-79FD-F748-9987-C3804DA03BE0}" name="VECI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E6F48-30E9-A54E-A234-0929AD5DC785}" name="Table14915" displayName="Table14915" ref="A3:C6" totalsRowShown="0" headerRowDxfId="34" dataDxfId="33">
  <tableColumns count="3">
    <tableColumn id="1" xr3:uid="{E701BEF3-0DBD-404A-8E91-C951A205D223}" name="Alternativa" dataDxfId="32"/>
    <tableColumn id="2" xr3:uid="{D52B86E1-FB24-904D-A5C5-037FA1CF26C0}" name="Favorable" dataDxfId="31"/>
    <tableColumn id="3" xr3:uid="{E3EC429C-D8AE-204E-BBCA-6BD009837EC8}" name="Desfavorable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A062FF-9C38-4B4D-9C61-312A46ABE72A}" name="Table1491016" displayName="Table1491016" ref="A12:D15" totalsRowShown="0" headerRowDxfId="29" dataDxfId="28">
  <tableColumns count="4">
    <tableColumn id="1" xr3:uid="{80847E3D-BC3D-344F-B99A-ACD446D00EDF}" name="Alternativa" dataDxfId="27"/>
    <tableColumn id="2" xr3:uid="{6BF15454-83B4-154A-A6DD-116E11C98A6E}" name="Favorable" dataDxfId="26"/>
    <tableColumn id="3" xr3:uid="{23AFCAFD-E56A-464D-A111-85CAE7F02C19}" name="Desfavorable" dataDxfId="25">
      <calculatedColumnFormula>$F$5-C4</calculatedColumnFormula>
    </tableColumn>
    <tableColumn id="5" xr3:uid="{B3430164-44AF-B940-807B-1D58591AE19A}" name="POE" dataDxfId="24">
      <calculatedColumnFormula array="1">(Table1491016[[#This Row],[Favorable]]*Table16[Probabilidad])+(Table1491016[[#This Row],[Desfavorable]]*Table16[Probabilidad])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35BCFC-6410-694B-B679-B528DFE65D74}" name="Table16" displayName="Table16" ref="F11:F12" totalsRowShown="0" headerRowDxfId="23" dataDxfId="22">
  <autoFilter ref="F11:F12" xr:uid="{3035BCFC-6410-694B-B679-B528DFE65D74}"/>
  <tableColumns count="1">
    <tableColumn id="1" xr3:uid="{1F091215-F8A7-9B46-A3D1-9EE838925B88}" name="Probabilidad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FBE2-CDAF-6A42-8A09-70F7D58CAA6F}">
  <dimension ref="A1:H6"/>
  <sheetViews>
    <sheetView workbookViewId="0">
      <selection activeCell="D32" sqref="D32"/>
    </sheetView>
  </sheetViews>
  <sheetFormatPr baseColWidth="10" defaultRowHeight="21" x14ac:dyDescent="0.25"/>
  <cols>
    <col min="1" max="1" width="18.33203125" style="1" bestFit="1" customWidth="1"/>
    <col min="2" max="5" width="16.5" style="1" bestFit="1" customWidth="1"/>
    <col min="6" max="16384" width="10.83203125" style="1"/>
  </cols>
  <sheetData>
    <row r="1" spans="1:8" x14ac:dyDescent="0.25">
      <c r="A1" s="4"/>
      <c r="B1" s="19" t="s">
        <v>3</v>
      </c>
      <c r="C1" s="19"/>
    </row>
    <row r="2" spans="1:8" ht="23" customHeight="1" x14ac:dyDescent="0.25">
      <c r="A2" s="4"/>
      <c r="B2" s="20" t="s">
        <v>4</v>
      </c>
      <c r="C2" s="20"/>
      <c r="D2" s="8"/>
      <c r="E2" s="8"/>
      <c r="F2" s="8"/>
      <c r="G2" s="8"/>
      <c r="H2" s="8"/>
    </row>
    <row r="3" spans="1:8" x14ac:dyDescent="0.25">
      <c r="A3" s="4" t="s">
        <v>0</v>
      </c>
      <c r="B3" s="5" t="s">
        <v>5</v>
      </c>
      <c r="C3" s="5" t="s">
        <v>6</v>
      </c>
      <c r="D3" s="2"/>
      <c r="E3" s="2"/>
      <c r="F3" s="2"/>
      <c r="G3" s="2"/>
      <c r="H3" s="2"/>
    </row>
    <row r="4" spans="1:8" x14ac:dyDescent="0.25">
      <c r="A4" s="1" t="s">
        <v>1</v>
      </c>
      <c r="B4" s="3">
        <v>200000</v>
      </c>
      <c r="C4" s="3">
        <v>-180000</v>
      </c>
    </row>
    <row r="5" spans="1:8" x14ac:dyDescent="0.25">
      <c r="A5" s="1" t="s">
        <v>2</v>
      </c>
      <c r="B5" s="3">
        <v>100000</v>
      </c>
      <c r="C5" s="3">
        <v>-20000</v>
      </c>
    </row>
    <row r="6" spans="1:8" x14ac:dyDescent="0.25">
      <c r="A6" s="1" t="s">
        <v>7</v>
      </c>
      <c r="B6" s="3">
        <v>0</v>
      </c>
      <c r="C6" s="3">
        <v>0</v>
      </c>
    </row>
  </sheetData>
  <mergeCells count="2">
    <mergeCell ref="B1:C1"/>
    <mergeCell ref="B2:C2"/>
  </mergeCells>
  <conditionalFormatting sqref="A1:XFD1048576">
    <cfRule type="cellIs" dxfId="20" priority="1" operator="lessThan">
      <formula>0</formula>
    </cfRule>
  </conditionalFormatting>
  <conditionalFormatting sqref="B4:C6">
    <cfRule type="cellIs" dxfId="19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538E-319F-3A45-9163-2E84BA3CAFFD}">
  <dimension ref="A1:M8"/>
  <sheetViews>
    <sheetView workbookViewId="0">
      <selection sqref="A1:M6"/>
    </sheetView>
  </sheetViews>
  <sheetFormatPr baseColWidth="10" defaultRowHeight="16" x14ac:dyDescent="0.2"/>
  <cols>
    <col min="1" max="1" width="18.33203125" bestFit="1" customWidth="1"/>
    <col min="2" max="4" width="16.5" bestFit="1" customWidth="1"/>
  </cols>
  <sheetData>
    <row r="1" spans="1:13" ht="21" x14ac:dyDescent="0.25">
      <c r="A1" s="4"/>
      <c r="B1" s="19" t="s">
        <v>3</v>
      </c>
      <c r="C1" s="19"/>
      <c r="D1" s="10"/>
    </row>
    <row r="2" spans="1:13" ht="21" x14ac:dyDescent="0.25">
      <c r="A2" s="4"/>
      <c r="B2" s="20" t="s">
        <v>4</v>
      </c>
      <c r="C2" s="20"/>
      <c r="D2" s="11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8</v>
      </c>
      <c r="E3" s="3"/>
    </row>
    <row r="4" spans="1:13" ht="21" x14ac:dyDescent="0.25">
      <c r="A4" s="1" t="s">
        <v>1</v>
      </c>
      <c r="B4" s="3">
        <v>200000</v>
      </c>
      <c r="C4" s="3">
        <v>-180000</v>
      </c>
      <c r="D4" s="3">
        <f>MAX(Table14[[#This Row],[Favorable]:[Desfavorable]])</f>
        <v>200000</v>
      </c>
      <c r="E4" s="3"/>
      <c r="F4" s="21" t="s">
        <v>9</v>
      </c>
      <c r="G4" s="21"/>
      <c r="H4" s="21"/>
      <c r="I4" s="21"/>
      <c r="J4" s="21"/>
      <c r="K4" s="21"/>
      <c r="L4" s="21"/>
      <c r="M4" s="21"/>
    </row>
    <row r="5" spans="1:13" ht="21" x14ac:dyDescent="0.25">
      <c r="A5" s="1" t="s">
        <v>2</v>
      </c>
      <c r="B5" s="3">
        <v>100000</v>
      </c>
      <c r="C5" s="3">
        <v>-20000</v>
      </c>
      <c r="D5" s="3">
        <f>MAX(Table14[[#This Row],[Favorable]:[Desfavorable]])</f>
        <v>100000</v>
      </c>
      <c r="E5" s="3"/>
    </row>
    <row r="6" spans="1:13" ht="21" x14ac:dyDescent="0.25">
      <c r="A6" s="1" t="s">
        <v>7</v>
      </c>
      <c r="B6" s="3">
        <v>0</v>
      </c>
      <c r="C6" s="3">
        <v>0</v>
      </c>
      <c r="D6" s="3">
        <f>MAX(Table14[[#This Row],[Favorable]:[Desfavorable]])</f>
        <v>0</v>
      </c>
      <c r="E6" s="3"/>
    </row>
    <row r="7" spans="1:13" ht="21" x14ac:dyDescent="0.25">
      <c r="B7" s="1"/>
      <c r="C7" s="3"/>
      <c r="D7" s="3"/>
    </row>
    <row r="8" spans="1:13" ht="21" x14ac:dyDescent="0.25">
      <c r="B8" s="1"/>
      <c r="C8" s="3"/>
      <c r="D8" s="3"/>
    </row>
  </sheetData>
  <mergeCells count="3">
    <mergeCell ref="B1:C1"/>
    <mergeCell ref="B2:C2"/>
    <mergeCell ref="F4:M4"/>
  </mergeCells>
  <conditionalFormatting sqref="A1:XFD2 A3:E3 N3:XFD3 A4:XFD1048576">
    <cfRule type="cellIs" dxfId="18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CFAD-CAFE-6644-96C2-3667A4C519CA}">
  <dimension ref="A1:M6"/>
  <sheetViews>
    <sheetView workbookViewId="0">
      <selection sqref="A1:M6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18.83203125" customWidth="1"/>
    <col min="4" max="4" width="22.1640625" bestFit="1" customWidth="1"/>
  </cols>
  <sheetData>
    <row r="1" spans="1:13" ht="21" x14ac:dyDescent="0.25">
      <c r="A1" s="4"/>
      <c r="B1" s="19" t="s">
        <v>3</v>
      </c>
      <c r="C1" s="19"/>
      <c r="D1" s="10"/>
    </row>
    <row r="2" spans="1:13" ht="21" x14ac:dyDescent="0.25">
      <c r="A2" s="4"/>
      <c r="B2" s="20" t="s">
        <v>4</v>
      </c>
      <c r="C2" s="20"/>
      <c r="D2" s="11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10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MIN(Table145[[#This Row],[Favorable]:[Desfavorable]])</f>
        <v>-180000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MIN(Table145[[#This Row],[Favorable]:[Desfavorable]])</f>
        <v>-20000</v>
      </c>
    </row>
    <row r="6" spans="1:13" ht="21" x14ac:dyDescent="0.25">
      <c r="A6" s="1" t="s">
        <v>7</v>
      </c>
      <c r="B6" s="3">
        <v>0</v>
      </c>
      <c r="C6" s="3">
        <v>0</v>
      </c>
      <c r="D6" s="3">
        <f>MIN(Table145[[#This Row],[Favorable]:[Desfavorable]])</f>
        <v>0</v>
      </c>
      <c r="F6" s="21" t="s">
        <v>11</v>
      </c>
      <c r="G6" s="21"/>
      <c r="H6" s="21"/>
      <c r="I6" s="21"/>
      <c r="J6" s="21"/>
      <c r="K6" s="21"/>
      <c r="L6" s="21"/>
      <c r="M6" s="21"/>
    </row>
  </sheetData>
  <mergeCells count="3">
    <mergeCell ref="B1:C1"/>
    <mergeCell ref="B2:C2"/>
    <mergeCell ref="F6:M6"/>
  </mergeCells>
  <conditionalFormatting sqref="A1:XFD1048576">
    <cfRule type="cellIs" dxfId="17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4A2-1A01-4E41-8CB5-4FE46CFBD849}">
  <dimension ref="A1:O6"/>
  <sheetViews>
    <sheetView workbookViewId="0">
      <selection sqref="A1:O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22.1640625" bestFit="1" customWidth="1"/>
    <col min="6" max="6" width="10" customWidth="1"/>
  </cols>
  <sheetData>
    <row r="1" spans="1:15" ht="21" x14ac:dyDescent="0.25">
      <c r="A1" s="4"/>
      <c r="B1" s="19" t="s">
        <v>3</v>
      </c>
      <c r="C1" s="19"/>
      <c r="D1" s="10"/>
    </row>
    <row r="2" spans="1:15" ht="21" x14ac:dyDescent="0.25">
      <c r="A2" s="4"/>
      <c r="B2" s="20" t="s">
        <v>4</v>
      </c>
      <c r="C2" s="20"/>
      <c r="D2" s="11"/>
      <c r="F2" s="1" t="s">
        <v>12</v>
      </c>
    </row>
    <row r="3" spans="1:15" ht="21" x14ac:dyDescent="0.25">
      <c r="A3" s="4" t="s">
        <v>0</v>
      </c>
      <c r="B3" s="5" t="s">
        <v>5</v>
      </c>
      <c r="C3" s="5" t="s">
        <v>6</v>
      </c>
      <c r="D3" s="9" t="s">
        <v>13</v>
      </c>
      <c r="F3" s="2">
        <v>0.8</v>
      </c>
    </row>
    <row r="4" spans="1:15" ht="21" x14ac:dyDescent="0.25">
      <c r="A4" s="1" t="s">
        <v>1</v>
      </c>
      <c r="B4" s="3">
        <v>200000</v>
      </c>
      <c r="C4" s="3">
        <v>-180000</v>
      </c>
      <c r="D4" s="3">
        <f>$F$3*Table1456[[#This Row],[Favorable]]+(1-$F$3)*Table1456[[#This Row],[Desfavorable]]</f>
        <v>124000</v>
      </c>
      <c r="H4" s="21" t="s">
        <v>14</v>
      </c>
      <c r="I4" s="21"/>
      <c r="J4" s="21"/>
      <c r="K4" s="21"/>
      <c r="L4" s="21"/>
      <c r="M4" s="21"/>
      <c r="N4" s="21"/>
      <c r="O4" s="21"/>
    </row>
    <row r="5" spans="1:15" ht="21" x14ac:dyDescent="0.25">
      <c r="A5" s="1" t="s">
        <v>2</v>
      </c>
      <c r="B5" s="3">
        <v>100000</v>
      </c>
      <c r="C5" s="3">
        <v>-20000</v>
      </c>
      <c r="D5" s="3">
        <f>$F$3*Table1456[[#This Row],[Favorable]]+(1-$F$3)*Table1456[[#This Row],[Desfavorable]]</f>
        <v>76000</v>
      </c>
    </row>
    <row r="6" spans="1:15" ht="21" x14ac:dyDescent="0.25">
      <c r="A6" s="1" t="s">
        <v>7</v>
      </c>
      <c r="B6" s="3">
        <v>0</v>
      </c>
      <c r="C6" s="3">
        <v>0</v>
      </c>
      <c r="D6" s="3">
        <f>$F$3*Table1456[[#This Row],[Favorable]]+(1-$F$3)*Table1456[[#This Row],[Desfavorable]]</f>
        <v>0</v>
      </c>
    </row>
  </sheetData>
  <mergeCells count="3">
    <mergeCell ref="B1:C1"/>
    <mergeCell ref="B2:C2"/>
    <mergeCell ref="H4:O4"/>
  </mergeCells>
  <conditionalFormatting sqref="G1:M3 A1:E4 F2:F3 A5:M5 A6:D6">
    <cfRule type="cellIs" dxfId="16" priority="3" operator="lessThan">
      <formula>0</formula>
    </cfRule>
  </conditionalFormatting>
  <conditionalFormatting sqref="G4:O4">
    <cfRule type="cellIs" dxfId="15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75C-8F2F-2843-9493-8AB7910E17FD}">
  <dimension ref="A1:M6"/>
  <sheetViews>
    <sheetView workbookViewId="0">
      <selection sqref="A1:M6"/>
    </sheetView>
  </sheetViews>
  <sheetFormatPr baseColWidth="10" defaultRowHeight="16" x14ac:dyDescent="0.2"/>
  <cols>
    <col min="1" max="1" width="18.33203125" bestFit="1" customWidth="1"/>
    <col min="2" max="4" width="16.5" bestFit="1" customWidth="1"/>
  </cols>
  <sheetData>
    <row r="1" spans="1:13" ht="21" x14ac:dyDescent="0.25">
      <c r="A1" s="4"/>
      <c r="B1" s="19" t="s">
        <v>3</v>
      </c>
      <c r="C1" s="19"/>
      <c r="D1" s="19"/>
    </row>
    <row r="2" spans="1:13" ht="21" x14ac:dyDescent="0.25">
      <c r="A2" s="4"/>
      <c r="B2" s="19" t="s">
        <v>4</v>
      </c>
      <c r="C2" s="19"/>
      <c r="D2" s="19"/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8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AVERAGE(Table148[[#This Row],[Favorable]], Table148[[#This Row],[Desfavorable]])</f>
        <v>10000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AVERAGE(Table148[[#This Row],[Favorable]], Table148[[#This Row],[Desfavorable]])</f>
        <v>40000</v>
      </c>
      <c r="F5" s="21" t="s">
        <v>15</v>
      </c>
      <c r="G5" s="21"/>
      <c r="H5" s="21"/>
      <c r="I5" s="21"/>
      <c r="J5" s="21"/>
      <c r="K5" s="21"/>
      <c r="L5" s="21"/>
      <c r="M5" s="21"/>
    </row>
    <row r="6" spans="1:13" ht="21" x14ac:dyDescent="0.25">
      <c r="A6" s="1" t="s">
        <v>7</v>
      </c>
      <c r="B6" s="3">
        <v>0</v>
      </c>
      <c r="C6" s="3">
        <v>0</v>
      </c>
      <c r="D6" s="3">
        <f>AVERAGE(Table148[[#This Row],[Favorable]], Table148[[#This Row],[Desfavorable]])</f>
        <v>0</v>
      </c>
    </row>
  </sheetData>
  <mergeCells count="3">
    <mergeCell ref="B1:D1"/>
    <mergeCell ref="B2:D2"/>
    <mergeCell ref="F5:M5"/>
  </mergeCells>
  <conditionalFormatting sqref="A1:B2 A3:D6">
    <cfRule type="cellIs" dxfId="14" priority="2" operator="lessThan">
      <formula>0</formula>
    </cfRule>
  </conditionalFormatting>
  <conditionalFormatting sqref="F5:M5">
    <cfRule type="cellIs" dxfId="13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ED2-0407-7E44-8F3F-C524F40DC0D1}">
  <dimension ref="A1:M15"/>
  <sheetViews>
    <sheetView workbookViewId="0">
      <selection sqref="A1:M15"/>
    </sheetView>
  </sheetViews>
  <sheetFormatPr baseColWidth="10" defaultRowHeight="16" x14ac:dyDescent="0.2"/>
  <cols>
    <col min="1" max="1" width="18.33203125" bestFit="1" customWidth="1"/>
    <col min="2" max="4" width="16.5" bestFit="1" customWidth="1"/>
    <col min="5" max="5" width="29" bestFit="1" customWidth="1"/>
    <col min="6" max="6" width="9.1640625" bestFit="1" customWidth="1"/>
    <col min="7" max="7" width="12.5" bestFit="1" customWidth="1"/>
  </cols>
  <sheetData>
    <row r="1" spans="1:13" ht="21" x14ac:dyDescent="0.25">
      <c r="A1" s="4"/>
      <c r="B1" s="19" t="s">
        <v>3</v>
      </c>
      <c r="C1" s="19"/>
    </row>
    <row r="2" spans="1:13" ht="21" x14ac:dyDescent="0.25">
      <c r="A2" s="4"/>
      <c r="B2" s="20" t="s">
        <v>4</v>
      </c>
      <c r="C2" s="20"/>
    </row>
    <row r="3" spans="1:13" ht="21" x14ac:dyDescent="0.25">
      <c r="A3" s="4" t="s">
        <v>0</v>
      </c>
      <c r="B3" s="5" t="s">
        <v>5</v>
      </c>
      <c r="C3" s="5" t="s">
        <v>6</v>
      </c>
    </row>
    <row r="4" spans="1:13" ht="21" x14ac:dyDescent="0.25">
      <c r="A4" s="1" t="s">
        <v>1</v>
      </c>
      <c r="B4" s="3">
        <f>200000</f>
        <v>200000</v>
      </c>
      <c r="C4" s="3">
        <v>-180000</v>
      </c>
      <c r="E4" s="1" t="s">
        <v>16</v>
      </c>
      <c r="F4" s="1">
        <f>MAX(Table149[Favorable])</f>
        <v>200000</v>
      </c>
    </row>
    <row r="5" spans="1:13" ht="21" x14ac:dyDescent="0.25">
      <c r="A5" s="1" t="s">
        <v>2</v>
      </c>
      <c r="B5" s="3">
        <v>100000</v>
      </c>
      <c r="C5" s="3">
        <v>-20000</v>
      </c>
      <c r="E5" s="1" t="s">
        <v>17</v>
      </c>
      <c r="F5" s="3">
        <f>MAX(Table149[Desfavorable])</f>
        <v>0</v>
      </c>
    </row>
    <row r="6" spans="1:13" ht="21" x14ac:dyDescent="0.25">
      <c r="A6" s="1" t="s">
        <v>7</v>
      </c>
      <c r="B6" s="3">
        <v>0</v>
      </c>
      <c r="C6" s="3">
        <v>0</v>
      </c>
    </row>
    <row r="10" spans="1:13" ht="21" x14ac:dyDescent="0.25">
      <c r="A10" s="4"/>
      <c r="B10" s="19" t="s">
        <v>3</v>
      </c>
      <c r="C10" s="19"/>
      <c r="D10" s="19"/>
    </row>
    <row r="11" spans="1:13" ht="21" x14ac:dyDescent="0.25">
      <c r="A11" s="4"/>
      <c r="B11" s="19" t="s">
        <v>4</v>
      </c>
      <c r="C11" s="19"/>
      <c r="D11" s="19"/>
    </row>
    <row r="12" spans="1:13" ht="21" x14ac:dyDescent="0.25">
      <c r="A12" s="4" t="s">
        <v>0</v>
      </c>
      <c r="B12" s="5" t="s">
        <v>5</v>
      </c>
      <c r="C12" s="5" t="s">
        <v>6</v>
      </c>
      <c r="D12" s="9" t="s">
        <v>8</v>
      </c>
    </row>
    <row r="13" spans="1:13" ht="21" x14ac:dyDescent="0.25">
      <c r="A13" s="1" t="s">
        <v>1</v>
      </c>
      <c r="B13" s="3">
        <f>B4-$F$4</f>
        <v>0</v>
      </c>
      <c r="C13" s="3">
        <f>$F$5-C4</f>
        <v>180000</v>
      </c>
      <c r="D13" s="3">
        <f>MAX(Table14910[[#This Row],[Favorable]:[Desfavorable]])</f>
        <v>180000</v>
      </c>
    </row>
    <row r="14" spans="1:13" ht="21" x14ac:dyDescent="0.25">
      <c r="A14" s="1" t="s">
        <v>2</v>
      </c>
      <c r="B14" s="3">
        <f>$F$4-B5</f>
        <v>100000</v>
      </c>
      <c r="C14" s="3">
        <f>$F$5-C5</f>
        <v>20000</v>
      </c>
      <c r="D14" s="3">
        <f>MAX(Table14910[[#This Row],[Favorable]:[Desfavorable]])</f>
        <v>100000</v>
      </c>
      <c r="F14" s="21" t="s">
        <v>18</v>
      </c>
      <c r="G14" s="21"/>
      <c r="H14" s="21"/>
      <c r="I14" s="21"/>
      <c r="J14" s="21"/>
      <c r="K14" s="21"/>
      <c r="L14" s="21"/>
      <c r="M14" s="21"/>
    </row>
    <row r="15" spans="1:13" ht="21" x14ac:dyDescent="0.25">
      <c r="A15" s="1" t="s">
        <v>7</v>
      </c>
      <c r="B15" s="3">
        <f>$F$4-B6</f>
        <v>200000</v>
      </c>
      <c r="C15" s="3">
        <f>$F$5-C6</f>
        <v>0</v>
      </c>
      <c r="D15" s="3">
        <f>MAX(Table14910[[#This Row],[Favorable]:[Desfavorable]])</f>
        <v>200000</v>
      </c>
    </row>
  </sheetData>
  <mergeCells count="5">
    <mergeCell ref="B1:C1"/>
    <mergeCell ref="B2:C2"/>
    <mergeCell ref="F14:M14"/>
    <mergeCell ref="B11:D11"/>
    <mergeCell ref="B10:D10"/>
  </mergeCells>
  <conditionalFormatting sqref="A10:B11 A12:C15">
    <cfRule type="cellIs" dxfId="12" priority="4" operator="lessThan">
      <formula>0</formula>
    </cfRule>
  </conditionalFormatting>
  <conditionalFormatting sqref="A1:C6">
    <cfRule type="cellIs" dxfId="11" priority="5" operator="lessThan">
      <formula>0</formula>
    </cfRule>
  </conditionalFormatting>
  <conditionalFormatting sqref="D12:D15">
    <cfRule type="cellIs" dxfId="10" priority="2" operator="lessThan">
      <formula>0</formula>
    </cfRule>
  </conditionalFormatting>
  <conditionalFormatting sqref="F14:M14">
    <cfRule type="cellIs" dxfId="9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F27-278B-1E41-85D8-C6374905750D}">
  <dimension ref="A1:M6"/>
  <sheetViews>
    <sheetView workbookViewId="0">
      <selection sqref="A1:H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15" bestFit="1" customWidth="1"/>
    <col min="6" max="6" width="18.33203125" bestFit="1" customWidth="1"/>
  </cols>
  <sheetData>
    <row r="1" spans="1:13" ht="21" x14ac:dyDescent="0.25">
      <c r="A1" s="4"/>
      <c r="B1" s="19" t="s">
        <v>3</v>
      </c>
      <c r="C1" s="19"/>
      <c r="D1" s="6"/>
    </row>
    <row r="2" spans="1:13" ht="26" x14ac:dyDescent="0.3">
      <c r="A2" s="4"/>
      <c r="B2" s="20" t="s">
        <v>4</v>
      </c>
      <c r="C2" s="20"/>
      <c r="D2" s="6"/>
      <c r="F2" s="1" t="s">
        <v>22</v>
      </c>
      <c r="H2" s="12" t="s">
        <v>19</v>
      </c>
    </row>
    <row r="3" spans="1:13" ht="21" x14ac:dyDescent="0.25">
      <c r="A3" s="4" t="s">
        <v>0</v>
      </c>
      <c r="B3" s="5" t="s">
        <v>5</v>
      </c>
      <c r="C3" s="5" t="s">
        <v>6</v>
      </c>
      <c r="D3" s="9" t="s">
        <v>20</v>
      </c>
      <c r="F3" s="2">
        <v>0.5</v>
      </c>
      <c r="H3" s="1" t="s">
        <v>21</v>
      </c>
    </row>
    <row r="4" spans="1:13" ht="21" x14ac:dyDescent="0.25">
      <c r="A4" s="1" t="s">
        <v>1</v>
      </c>
      <c r="B4" s="3">
        <v>200000</v>
      </c>
      <c r="C4" s="3">
        <v>-180000</v>
      </c>
      <c r="D4" s="3">
        <f>(Table14811[[#This Row],[Favorable]]*0.5)+(Table14811[[#This Row],[Desfavorable]]*0.5)</f>
        <v>10000</v>
      </c>
    </row>
    <row r="5" spans="1:13" ht="21" x14ac:dyDescent="0.25">
      <c r="A5" s="1" t="s">
        <v>2</v>
      </c>
      <c r="B5" s="3">
        <v>100000</v>
      </c>
      <c r="C5" s="3">
        <v>-20000</v>
      </c>
      <c r="D5" s="3">
        <f>(Table14811[[#This Row],[Favorable]]*0.5)+(Table14811[[#This Row],[Desfavorable]]*0.5)</f>
        <v>40000</v>
      </c>
      <c r="F5" s="1" t="s">
        <v>23</v>
      </c>
      <c r="G5" s="1"/>
      <c r="H5" s="1"/>
      <c r="I5" s="1"/>
      <c r="J5" s="1"/>
      <c r="K5" s="1"/>
      <c r="L5" s="1"/>
      <c r="M5" s="1"/>
    </row>
    <row r="6" spans="1:13" ht="21" x14ac:dyDescent="0.25">
      <c r="A6" s="1" t="s">
        <v>7</v>
      </c>
      <c r="B6" s="3">
        <v>0</v>
      </c>
      <c r="C6" s="3">
        <v>0</v>
      </c>
      <c r="D6" s="3">
        <f>(Table14811[[#This Row],[Favorable]]*0.5)+(Table14811[[#This Row],[Desfavorable]]*0.5)</f>
        <v>0</v>
      </c>
    </row>
  </sheetData>
  <mergeCells count="2">
    <mergeCell ref="B2:C2"/>
    <mergeCell ref="B1:C1"/>
  </mergeCells>
  <conditionalFormatting sqref="A1:B2 A3:D6">
    <cfRule type="cellIs" dxfId="8" priority="2" operator="lessThan">
      <formula>0</formula>
    </cfRule>
  </conditionalFormatting>
  <conditionalFormatting sqref="F5:M5">
    <cfRule type="cellIs" dxfId="7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7298-4960-A849-BAA2-B395485CADEB}">
  <dimension ref="A1:H11"/>
  <sheetViews>
    <sheetView workbookViewId="0">
      <selection sqref="A1:G11"/>
    </sheetView>
  </sheetViews>
  <sheetFormatPr baseColWidth="10" defaultRowHeight="16" x14ac:dyDescent="0.2"/>
  <cols>
    <col min="1" max="1" width="38.1640625" bestFit="1" customWidth="1"/>
    <col min="2" max="2" width="22.5" bestFit="1" customWidth="1"/>
    <col min="3" max="3" width="26.5" bestFit="1" customWidth="1"/>
    <col min="4" max="4" width="16.5" bestFit="1" customWidth="1"/>
    <col min="8" max="8" width="15" bestFit="1" customWidth="1"/>
  </cols>
  <sheetData>
    <row r="1" spans="1:8" ht="21" x14ac:dyDescent="0.25">
      <c r="A1" s="4"/>
      <c r="B1" s="19" t="s">
        <v>3</v>
      </c>
      <c r="C1" s="19"/>
      <c r="D1" s="6"/>
    </row>
    <row r="2" spans="1:8" ht="21" x14ac:dyDescent="0.25">
      <c r="A2" s="4"/>
      <c r="B2" s="20" t="s">
        <v>4</v>
      </c>
      <c r="C2" s="20"/>
      <c r="D2" s="6"/>
    </row>
    <row r="3" spans="1:8" ht="21" x14ac:dyDescent="0.25">
      <c r="A3" s="4" t="s">
        <v>0</v>
      </c>
      <c r="B3" s="5" t="s">
        <v>5</v>
      </c>
      <c r="C3" s="5" t="s">
        <v>6</v>
      </c>
      <c r="D3" s="9" t="s">
        <v>20</v>
      </c>
      <c r="G3" s="1" t="s">
        <v>26</v>
      </c>
      <c r="H3" s="3">
        <f>D10-D5</f>
        <v>60000</v>
      </c>
    </row>
    <row r="4" spans="1:8" ht="21" x14ac:dyDescent="0.25">
      <c r="A4" s="1" t="s">
        <v>1</v>
      </c>
      <c r="B4" s="3">
        <v>200000</v>
      </c>
      <c r="C4" s="3">
        <v>-180000</v>
      </c>
      <c r="D4" s="3">
        <f>(Table1481113[[#This Row],[Favorable]]*$B$11)+(Table1481113[[#This Row],[Desfavorable]]*$C$11)</f>
        <v>10000</v>
      </c>
      <c r="G4" s="1" t="s">
        <v>27</v>
      </c>
    </row>
    <row r="5" spans="1:8" ht="21" x14ac:dyDescent="0.25">
      <c r="A5" s="1" t="s">
        <v>2</v>
      </c>
      <c r="B5" s="3">
        <v>100000</v>
      </c>
      <c r="C5" s="3">
        <v>-20000</v>
      </c>
      <c r="D5" s="3">
        <f>(Table1481113[[#This Row],[Favorable]]*$B$11)+(Table1481113[[#This Row],[Desfavorable]]*$C$11)</f>
        <v>40000</v>
      </c>
    </row>
    <row r="6" spans="1:8" ht="21" x14ac:dyDescent="0.25">
      <c r="A6" s="1" t="s">
        <v>7</v>
      </c>
      <c r="B6" s="3">
        <v>0</v>
      </c>
      <c r="C6" s="3">
        <v>0</v>
      </c>
      <c r="D6" s="3">
        <f>(Table1481113[[#This Row],[Favorable]]*0.5)+(Table1481113[[#This Row],[Desfavorable]]*0.5)</f>
        <v>0</v>
      </c>
    </row>
    <row r="9" spans="1:8" ht="21" x14ac:dyDescent="0.25">
      <c r="A9" s="4" t="s">
        <v>0</v>
      </c>
      <c r="B9" s="15" t="s">
        <v>28</v>
      </c>
      <c r="C9" s="15" t="s">
        <v>29</v>
      </c>
      <c r="D9" s="15" t="s">
        <v>30</v>
      </c>
    </row>
    <row r="10" spans="1:8" ht="21" x14ac:dyDescent="0.25">
      <c r="A10" s="14" t="s">
        <v>25</v>
      </c>
      <c r="B10" s="13">
        <f>MAX(B4:B6)</f>
        <v>200000</v>
      </c>
      <c r="C10" s="13">
        <f>MAX(C4:C6)</f>
        <v>0</v>
      </c>
      <c r="D10" s="13">
        <f>(Table13[[#This Row],[MAX favorable]]*B11)+(Table13[[#This Row],[MAX desfavorable]]*C11)</f>
        <v>100000</v>
      </c>
    </row>
    <row r="11" spans="1:8" ht="21" x14ac:dyDescent="0.25">
      <c r="A11" s="16" t="s">
        <v>24</v>
      </c>
      <c r="B11" s="17">
        <v>0.5</v>
      </c>
      <c r="C11" s="17">
        <v>0.5</v>
      </c>
      <c r="D11" s="18">
        <v>0</v>
      </c>
    </row>
  </sheetData>
  <mergeCells count="2">
    <mergeCell ref="B1:C1"/>
    <mergeCell ref="B2:C2"/>
  </mergeCells>
  <conditionalFormatting sqref="A9">
    <cfRule type="cellIs" dxfId="6" priority="1" operator="lessThan">
      <formula>0</formula>
    </cfRule>
  </conditionalFormatting>
  <conditionalFormatting sqref="A1:B2 A3:D6 A10:D11">
    <cfRule type="cellIs" dxfId="5" priority="3" operator="lessThan">
      <formula>0</formula>
    </cfRule>
  </conditionalFormatting>
  <conditionalFormatting sqref="B9:D9">
    <cfRule type="cellIs" dxfId="4" priority="2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08A2-66E2-E64D-BBB1-78742266A1CB}">
  <dimension ref="A1:M15"/>
  <sheetViews>
    <sheetView tabSelected="1" workbookViewId="0">
      <selection activeCell="A2" sqref="A2:M15"/>
    </sheetView>
  </sheetViews>
  <sheetFormatPr baseColWidth="10" defaultRowHeight="16" x14ac:dyDescent="0.2"/>
  <cols>
    <col min="1" max="1" width="18.33203125" bestFit="1" customWidth="1"/>
    <col min="2" max="2" width="28.1640625" bestFit="1" customWidth="1"/>
    <col min="3" max="3" width="18" bestFit="1" customWidth="1"/>
    <col min="4" max="4" width="16.33203125" bestFit="1" customWidth="1"/>
    <col min="5" max="5" width="29" bestFit="1" customWidth="1"/>
    <col min="6" max="6" width="20.83203125" bestFit="1" customWidth="1"/>
  </cols>
  <sheetData>
    <row r="1" spans="1:13" ht="21" x14ac:dyDescent="0.25">
      <c r="A1" s="4"/>
      <c r="B1" s="6" t="s">
        <v>3</v>
      </c>
      <c r="C1" s="6"/>
    </row>
    <row r="2" spans="1:13" ht="21" x14ac:dyDescent="0.25">
      <c r="A2" s="4"/>
      <c r="B2" s="7" t="s">
        <v>4</v>
      </c>
      <c r="C2" s="7"/>
    </row>
    <row r="3" spans="1:13" ht="21" x14ac:dyDescent="0.25">
      <c r="A3" s="4" t="s">
        <v>0</v>
      </c>
      <c r="B3" s="5" t="s">
        <v>5</v>
      </c>
      <c r="C3" s="5" t="s">
        <v>6</v>
      </c>
    </row>
    <row r="4" spans="1:13" ht="21" x14ac:dyDescent="0.25">
      <c r="A4" s="1" t="s">
        <v>1</v>
      </c>
      <c r="B4" s="3">
        <f>200000</f>
        <v>200000</v>
      </c>
      <c r="C4" s="3">
        <v>-180000</v>
      </c>
      <c r="E4" s="1" t="s">
        <v>16</v>
      </c>
      <c r="F4" s="1">
        <f>MAX(Table14915[Favorable])</f>
        <v>200000</v>
      </c>
    </row>
    <row r="5" spans="1:13" ht="21" x14ac:dyDescent="0.25">
      <c r="A5" s="1" t="s">
        <v>2</v>
      </c>
      <c r="B5" s="3">
        <v>100000</v>
      </c>
      <c r="C5" s="3">
        <v>-20000</v>
      </c>
      <c r="E5" s="1" t="s">
        <v>17</v>
      </c>
      <c r="F5" s="3">
        <f>MAX(Table14915[Desfavorable])</f>
        <v>0</v>
      </c>
    </row>
    <row r="6" spans="1:13" ht="21" x14ac:dyDescent="0.25">
      <c r="A6" s="1" t="s">
        <v>7</v>
      </c>
      <c r="B6" s="3">
        <v>0</v>
      </c>
      <c r="C6" s="3">
        <v>0</v>
      </c>
    </row>
    <row r="10" spans="1:13" ht="21" x14ac:dyDescent="0.25">
      <c r="A10" s="4"/>
      <c r="B10" s="19" t="s">
        <v>3</v>
      </c>
      <c r="C10" s="19"/>
      <c r="D10" s="19"/>
    </row>
    <row r="11" spans="1:13" ht="21" x14ac:dyDescent="0.25">
      <c r="A11" s="4"/>
      <c r="B11" s="19" t="s">
        <v>4</v>
      </c>
      <c r="C11" s="19"/>
      <c r="D11" s="19"/>
      <c r="F11" s="2" t="s">
        <v>22</v>
      </c>
    </row>
    <row r="12" spans="1:13" ht="21" x14ac:dyDescent="0.25">
      <c r="A12" s="4" t="s">
        <v>0</v>
      </c>
      <c r="B12" s="5" t="s">
        <v>5</v>
      </c>
      <c r="C12" s="5" t="s">
        <v>6</v>
      </c>
      <c r="D12" s="9" t="s">
        <v>31</v>
      </c>
      <c r="F12" s="2">
        <v>0.5</v>
      </c>
    </row>
    <row r="13" spans="1:13" ht="21" x14ac:dyDescent="0.25">
      <c r="A13" s="1" t="s">
        <v>1</v>
      </c>
      <c r="B13" s="3">
        <f>$F$4-B4</f>
        <v>0</v>
      </c>
      <c r="C13" s="3">
        <f t="shared" ref="C13:C15" si="0">$F$5-C4</f>
        <v>180000</v>
      </c>
      <c r="D13" s="3" cm="1">
        <f t="array" ref="D13">(Table1491016[[#This Row],[Favorable]]*Table16[Probabilidad])+(Table1491016[[#This Row],[Desfavorable]]*Table16[Probabilidad])</f>
        <v>90000</v>
      </c>
    </row>
    <row r="14" spans="1:13" ht="21" x14ac:dyDescent="0.25">
      <c r="A14" s="1" t="s">
        <v>2</v>
      </c>
      <c r="B14" s="3">
        <f>$F$4-B5</f>
        <v>100000</v>
      </c>
      <c r="C14" s="3">
        <f t="shared" si="0"/>
        <v>20000</v>
      </c>
      <c r="D14" s="3" cm="1">
        <f t="array" ref="D14">(Table1491016[[#This Row],[Favorable]]*Table16[Probabilidad])+(Table1491016[[#This Row],[Desfavorable]]*Table16[Probabilidad])</f>
        <v>60000</v>
      </c>
      <c r="F14" s="21" t="s">
        <v>32</v>
      </c>
      <c r="G14" s="21"/>
      <c r="H14" s="21"/>
      <c r="I14" s="21"/>
      <c r="J14" s="21"/>
      <c r="K14" s="21"/>
      <c r="L14" s="21"/>
      <c r="M14" s="21"/>
    </row>
    <row r="15" spans="1:13" ht="21" x14ac:dyDescent="0.25">
      <c r="A15" s="1" t="s">
        <v>7</v>
      </c>
      <c r="B15" s="3">
        <f>$F$4-B6</f>
        <v>200000</v>
      </c>
      <c r="C15" s="3">
        <f t="shared" si="0"/>
        <v>0</v>
      </c>
      <c r="D15" s="3" cm="1">
        <f t="array" ref="D15">(Table1491016[[#This Row],[Favorable]]*Table16[Probabilidad])+(Table1491016[[#This Row],[Desfavorable]]*Table16[Probabilidad])</f>
        <v>100000</v>
      </c>
    </row>
  </sheetData>
  <mergeCells count="3">
    <mergeCell ref="F14:M14"/>
    <mergeCell ref="B10:D10"/>
    <mergeCell ref="B11:D11"/>
  </mergeCells>
  <conditionalFormatting sqref="A10:B11 A12:C15">
    <cfRule type="cellIs" dxfId="3" priority="3" operator="lessThan">
      <formula>0</formula>
    </cfRule>
  </conditionalFormatting>
  <conditionalFormatting sqref="A1:C6">
    <cfRule type="cellIs" dxfId="2" priority="4" operator="lessThan">
      <formula>0</formula>
    </cfRule>
  </conditionalFormatting>
  <conditionalFormatting sqref="D12:D15">
    <cfRule type="cellIs" dxfId="1" priority="2" operator="lessThan">
      <formula>0</formula>
    </cfRule>
  </conditionalFormatting>
  <conditionalFormatting sqref="F14:M14">
    <cfRule type="cellIs" dxfId="0" priority="1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EJEMPLO</vt:lpstr>
      <vt:lpstr>MAXIMAX</vt:lpstr>
      <vt:lpstr>MAXIMIN</vt:lpstr>
      <vt:lpstr>HURWICZ</vt:lpstr>
      <vt:lpstr>LAPLACE</vt:lpstr>
      <vt:lpstr>MINIMAX</vt:lpstr>
      <vt:lpstr>VME</vt:lpstr>
      <vt:lpstr>VECIP</vt:lpstr>
      <vt:lpstr>POE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Aguilar</cp:lastModifiedBy>
  <dcterms:created xsi:type="dcterms:W3CDTF">2023-03-20T19:14:19Z</dcterms:created>
  <dcterms:modified xsi:type="dcterms:W3CDTF">2023-05-08T13:49:44Z</dcterms:modified>
</cp:coreProperties>
</file>