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guilar/Documents/GitHub/ucr/if-7200-i-2023/Examen II/"/>
    </mc:Choice>
  </mc:AlternateContent>
  <xr:revisionPtr revIDLastSave="0" documentId="13_ncr:1_{438F5F71-CEDB-1A46-BC6A-ED63E2AF337B}" xr6:coauthVersionLast="47" xr6:coauthVersionMax="47" xr10:uidLastSave="{00000000-0000-0000-0000-000000000000}"/>
  <bookViews>
    <workbookView xWindow="1100" yWindow="820" windowWidth="28040" windowHeight="17440" activeTab="2" xr2:uid="{E26A8017-964C-EC47-8B83-72DE764DC92D}"/>
  </bookViews>
  <sheets>
    <sheet name="Ejercicio 1" sheetId="1" r:id="rId1"/>
    <sheet name="Ejercicio 2" sheetId="2" r:id="rId2"/>
    <sheet name="Ejercicio 3" sheetId="3" r:id="rId3"/>
  </sheets>
  <definedNames>
    <definedName name="solver_adj" localSheetId="0" hidden="1">'Ejercicio 1'!$L$3:$P$3</definedName>
    <definedName name="solver_adj" localSheetId="1" hidden="1">'Ejercicio 2'!$L$9:$N$11</definedName>
    <definedName name="solver_adj" localSheetId="2" hidden="1">'Ejercicio 3'!$C$12:$G$15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'Ejercicio 1'!$Q$8:$Q$17</definedName>
    <definedName name="solver_lhs1" localSheetId="1" hidden="1">'Ejercicio 2'!$L$12:$N$12</definedName>
    <definedName name="solver_lhs1" localSheetId="2" hidden="1">'Ejercicio 3'!$C$16:$D$16</definedName>
    <definedName name="solver_lhs2" localSheetId="1" hidden="1">'Ejercicio 2'!$O$9:$O$11</definedName>
    <definedName name="solver_lhs2" localSheetId="2" hidden="1">'Ejercicio 3'!$E$16:$G$16</definedName>
    <definedName name="solver_lhs3" localSheetId="2" hidden="1">'Ejercicio 3'!$H$12:$H$13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2</definedName>
    <definedName name="solver_num" localSheetId="2" hidden="1">3</definedName>
    <definedName name="solver_opt" localSheetId="0" hidden="1">'Ejercicio 1'!$Q$4</definedName>
    <definedName name="solver_opt" localSheetId="1" hidden="1">'Ejercicio 2'!$O$5</definedName>
    <definedName name="solver_opt" localSheetId="2" hidden="1">'Ejercicio 3'!$C$20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2</definedName>
    <definedName name="solver_rel1" localSheetId="2" hidden="1">2</definedName>
    <definedName name="solver_rel2" localSheetId="1" hidden="1">2</definedName>
    <definedName name="solver_rel2" localSheetId="2" hidden="1">2</definedName>
    <definedName name="solver_rel3" localSheetId="2" hidden="1">1</definedName>
    <definedName name="solver_rhs1" localSheetId="0" hidden="1">'Ejercicio 1'!$S$8:$S$17</definedName>
    <definedName name="solver_rhs1" localSheetId="1" hidden="1">'Ejercicio 2'!$L$13:$N$13</definedName>
    <definedName name="solver_rhs1" localSheetId="2" hidden="1">'Ejercicio 3'!$H$14:$H$15</definedName>
    <definedName name="solver_rhs2" localSheetId="1" hidden="1">'Ejercicio 2'!$Q$9:$Q$11</definedName>
    <definedName name="solver_rhs2" localSheetId="2" hidden="1">'Ejercicio 3'!$E$18:$G$18</definedName>
    <definedName name="solver_rhs3" localSheetId="2" hidden="1">'Ejercicio 3'!$J$12:$J$13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G16" i="3"/>
  <c r="E16" i="3"/>
  <c r="D16" i="3"/>
  <c r="C16" i="3"/>
  <c r="H15" i="3"/>
  <c r="H14" i="3"/>
  <c r="H13" i="3"/>
  <c r="H12" i="3"/>
  <c r="C20" i="3"/>
  <c r="O10" i="2"/>
  <c r="O11" i="2"/>
  <c r="O9" i="2"/>
  <c r="O5" i="2"/>
  <c r="L12" i="2"/>
  <c r="N12" i="2"/>
  <c r="M12" i="2"/>
  <c r="Q4" i="1"/>
  <c r="Q14" i="1"/>
  <c r="Q13" i="1"/>
  <c r="Q12" i="1"/>
  <c r="Q11" i="1"/>
  <c r="Q10" i="1"/>
  <c r="Q9" i="1"/>
  <c r="Q8" i="1"/>
  <c r="Q15" i="1"/>
  <c r="Q16" i="1"/>
  <c r="Q17" i="1"/>
</calcChain>
</file>

<file path=xl/sharedStrings.xml><?xml version="1.0" encoding="utf-8"?>
<sst xmlns="http://schemas.openxmlformats.org/spreadsheetml/2006/main" count="99" uniqueCount="59">
  <si>
    <t>Función objetivo</t>
  </si>
  <si>
    <t>Cantidad de ajentes</t>
  </si>
  <si>
    <t>Turno 1</t>
  </si>
  <si>
    <t>Turno 2</t>
  </si>
  <si>
    <t>Turno 3</t>
  </si>
  <si>
    <t>Turno 4</t>
  </si>
  <si>
    <t>Turno 5</t>
  </si>
  <si>
    <t>Costo mínimo</t>
  </si>
  <si>
    <t>Variables</t>
  </si>
  <si>
    <t>Limitaciones</t>
  </si>
  <si>
    <t xml:space="preserve"> </t>
  </si>
  <si>
    <t xml:space="preserve">  </t>
  </si>
  <si>
    <t xml:space="preserve">   </t>
  </si>
  <si>
    <t xml:space="preserve">    </t>
  </si>
  <si>
    <t xml:space="preserve">     </t>
  </si>
  <si>
    <t>LHS</t>
  </si>
  <si>
    <t>RHS</t>
  </si>
  <si>
    <t xml:space="preserve">        </t>
  </si>
  <si>
    <t>6:00am a 8:00am</t>
  </si>
  <si>
    <t>8:00am a 10:00am</t>
  </si>
  <si>
    <t>10:00am a medio día</t>
  </si>
  <si>
    <t>2:00pm a 4:00pm</t>
  </si>
  <si>
    <t>6:00pm a 8:00pm</t>
  </si>
  <si>
    <t>4:00pm a 6:00pm</t>
  </si>
  <si>
    <t>10:00pm a medianoche</t>
  </si>
  <si>
    <t>medianoche a 6:00am</t>
  </si>
  <si>
    <t>mediodía a 2:00pm</t>
  </si>
  <si>
    <t>8:00pm a 10:00pm</t>
  </si>
  <si>
    <t>&lt;=</t>
  </si>
  <si>
    <t>&gt;=</t>
  </si>
  <si>
    <t>Manuel</t>
  </si>
  <si>
    <t>Carlos</t>
  </si>
  <si>
    <t>Jose</t>
  </si>
  <si>
    <t>Total asignado</t>
  </si>
  <si>
    <t>Total trabajadores</t>
  </si>
  <si>
    <t xml:space="preserve">      </t>
  </si>
  <si>
    <t xml:space="preserve">         </t>
  </si>
  <si>
    <t>Manue</t>
  </si>
  <si>
    <t>Costo total</t>
  </si>
  <si>
    <t>=</t>
  </si>
  <si>
    <t>Fuente</t>
  </si>
  <si>
    <t>Toronto</t>
  </si>
  <si>
    <t>Detroit</t>
  </si>
  <si>
    <t xml:space="preserve">Chicago </t>
  </si>
  <si>
    <t>Chicago</t>
  </si>
  <si>
    <t>Bufalo</t>
  </si>
  <si>
    <t>Filadelfia</t>
  </si>
  <si>
    <t>St. Louis</t>
  </si>
  <si>
    <t>Trasbordo</t>
  </si>
  <si>
    <t>Destino</t>
  </si>
  <si>
    <t>Oferta</t>
  </si>
  <si>
    <t>Demanda</t>
  </si>
  <si>
    <t>Torono</t>
  </si>
  <si>
    <t>Búfalo</t>
  </si>
  <si>
    <t>NY</t>
  </si>
  <si>
    <t>Filadelia</t>
  </si>
  <si>
    <t>St Louis</t>
  </si>
  <si>
    <t>Total recibido</t>
  </si>
  <si>
    <t>Total Enviado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</si>
</sst>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₡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164" formatCode="&quot;₡&quot;#,##0.00"/>
    </dxf>
    <dxf>
      <numFmt numFmtId="164" formatCode="&quot;₡&quot;#,##0.00"/>
    </dxf>
    <dxf>
      <numFmt numFmtId="164" formatCode="&quot;₡&quot;#,##0.00"/>
    </dxf>
    <dxf>
      <numFmt numFmtId="164" formatCode="&quot;₡&quot;#,##0.00"/>
    </dxf>
    <dxf>
      <numFmt numFmtId="164" formatCode="&quot;₡&quot;#,##0.00"/>
    </dxf>
    <dxf>
      <numFmt numFmtId="164" formatCode="&quot;₡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31</xdr:row>
      <xdr:rowOff>17391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C663FF-2C22-79DC-6640-200238129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63165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23091</xdr:colOff>
      <xdr:row>0</xdr:row>
      <xdr:rowOff>0</xdr:rowOff>
    </xdr:from>
    <xdr:to>
      <xdr:col>9</xdr:col>
      <xdr:colOff>365991</xdr:colOff>
      <xdr:row>10</xdr:row>
      <xdr:rowOff>161636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EE4045-F0DC-547D-95BF-8E2E65575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91" y="0"/>
          <a:ext cx="7824355" cy="22398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55E10-CBCD-7646-934B-97A9582F5465}" name="Table1" displayName="Table1" ref="K2:Q4" totalsRowShown="0">
  <tableColumns count="7">
    <tableColumn id="1" xr3:uid="{E49B6157-5F7C-AB44-93F5-BF64828C7DC1}" name="Variables"/>
    <tableColumn id="2" xr3:uid="{08559F43-9728-2245-AC4D-DA72FFECF84E}" name="Turno 1" dataDxfId="9"/>
    <tableColumn id="3" xr3:uid="{1EB88558-C645-8D45-9E2E-07C74C2B50E6}" name="Turno 2" dataDxfId="8"/>
    <tableColumn id="4" xr3:uid="{8A5F7238-8EC7-EB47-940F-E92021F2BFD3}" name="Turno 3" dataDxfId="7"/>
    <tableColumn id="5" xr3:uid="{18CB9F85-0E3E-CE47-9F8A-2AEC7C43A372}" name="Turno 4" dataDxfId="6"/>
    <tableColumn id="6" xr3:uid="{F9E991EC-919B-E341-9C59-A9763E01F512}" name="Turno 5" dataDxfId="5"/>
    <tableColumn id="7" xr3:uid="{157FC5D2-AA5A-904D-891F-D935B72A4ECB}" name="Costo mínimo" dataDxfId="4">
      <calculatedColumnFormula>SUMPRODUCT(L2:P2,Table1[[#This Row],[Turno 1]:[Turno 5]])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58EE4D-CE86-704F-879E-539FE7C77ECA}" name="Table3" displayName="Table3" ref="K7:S17" totalsRowShown="0">
  <tableColumns count="9">
    <tableColumn id="1" xr3:uid="{E52D3A76-8DF5-F945-9FE1-F80021B71ADF}" name="Limitaciones"/>
    <tableColumn id="2" xr3:uid="{9AF255FB-CF72-2644-BFE5-B86FF60AEF2F}" name=" "/>
    <tableColumn id="3" xr3:uid="{89935ED6-05FF-C346-B7AC-66222F3068C8}" name="  "/>
    <tableColumn id="4" xr3:uid="{FE9014CD-5D92-974F-AE08-99C5B0B08F8B}" name="   "/>
    <tableColumn id="5" xr3:uid="{54D0166B-C512-C34B-BEDE-855BB4A730F6}" name="    "/>
    <tableColumn id="6" xr3:uid="{812ED324-7540-8B49-9CF4-DD909853EA03}" name="     "/>
    <tableColumn id="7" xr3:uid="{CF56FA46-94EC-8340-943E-BF694032127F}" name="LHS" dataDxfId="3">
      <calculatedColumnFormula>SUMPRODUCT($L$3:$P$3,Table3[[#This Row],[ ]:[     ]])</calculatedColumnFormula>
    </tableColumn>
    <tableColumn id="8" xr3:uid="{318ADDFF-F8D9-3741-9D23-31353B6B8852}" name="        " dataDxfId="2"/>
    <tableColumn id="9" xr3:uid="{345F1189-C8EB-ED48-A704-F122CBA774BD}" name="RH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52F8BE-791C-CB4E-AB38-2F5289D0C4B5}" name="Table6" displayName="Table6" ref="K2:O5" totalsRowShown="0">
  <tableColumns count="5">
    <tableColumn id="1" xr3:uid="{606C6DE0-5216-DB42-B899-BAB68A7E625B}" name="Variables"/>
    <tableColumn id="2" xr3:uid="{3DD49103-D6BD-F649-A6BB-0685A86E07CF}" name=" "/>
    <tableColumn id="3" xr3:uid="{AFC299C0-2C71-0446-9203-91D0A33AA722}" name="  "/>
    <tableColumn id="4" xr3:uid="{AC8560A2-0C9D-0A43-8708-2BEB0AD53615}" name="    "/>
    <tableColumn id="5" xr3:uid="{9257D94D-8502-5945-9083-E0630971A894}" name="Costo total" dataDxfId="0">
      <calculatedColumnFormula>SUMPRODUCT(Table6[[ ]:[    ]],L7:N9)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C7461C-0AC1-D64E-9B85-E89CC2AB55EF}" name="Table7" displayName="Table7" ref="K8:Q13" totalsRowShown="0">
  <tableColumns count="7">
    <tableColumn id="1" xr3:uid="{82B81005-C065-7241-B054-0467C3A86050}" name="Limitaciones"/>
    <tableColumn id="2" xr3:uid="{067B01EC-21FB-AD4E-B877-09378499A78D}" name="    "/>
    <tableColumn id="3" xr3:uid="{EE6FA67B-3F82-FD49-9917-96DE8BE6E8CA}" name="     "/>
    <tableColumn id="4" xr3:uid="{5D13B79C-AA95-114E-A7D8-BCB34F11E2DA}" name="      "/>
    <tableColumn id="5" xr3:uid="{E1E8AF92-C3BA-1E4B-AD81-3B7B26A2D387}" name="LHS"/>
    <tableColumn id="6" xr3:uid="{6E2E28FF-C2BF-8448-80CE-6EFD7A83D931}" name="         " dataDxfId="1"/>
    <tableColumn id="7" xr3:uid="{D484425A-4346-E546-8D12-8A09BA62A4B0}" name="RH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DA6122-BC41-B34D-A3D4-8A8629557355}" name="Table8" displayName="Table8" ref="B3:G7" totalsRowShown="0">
  <tableColumns count="6">
    <tableColumn id="1" xr3:uid="{1CC79EAC-3E57-E64B-A69A-25EC4B2CD231}" name="Fuente"/>
    <tableColumn id="2" xr3:uid="{46C77A67-6CE3-5941-BA2A-4C13CA6DB743}" name="Chicago"/>
    <tableColumn id="3" xr3:uid="{67946A74-401C-4A41-881A-D14D51BDC231}" name="Bufalo"/>
    <tableColumn id="4" xr3:uid="{C5F96C30-8480-1A41-9CF0-B696D74BFFEF}" name="NY"/>
    <tableColumn id="5" xr3:uid="{A7DFB88F-1644-8444-9FD2-876B555E4F5E}" name="Filadelfia"/>
    <tableColumn id="6" xr3:uid="{F8BE4FCA-7263-2B43-B0DE-A5C3AABFD514}" name="St. Loui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5D1F76-59F6-2A44-8960-697A07D61090}" name="Table9" displayName="Table9" ref="B11:G16" totalsRowShown="0">
  <tableColumns count="6">
    <tableColumn id="1" xr3:uid="{56599C0C-024D-074F-90F1-690F1B91BC89}" name="  "/>
    <tableColumn id="2" xr3:uid="{9555176C-ED24-D540-AC08-AEF8CA581423}" name="Chicago"/>
    <tableColumn id="3" xr3:uid="{FFD1A28E-41D5-E44F-A000-384AAB2613A7}" name="Búfalo"/>
    <tableColumn id="4" xr3:uid="{AD3E4E21-D139-4F4D-8E1C-BF4FC568E638}" name="NY"/>
    <tableColumn id="5" xr3:uid="{74A2A21A-AF05-5943-BF3C-72ADD40906DE}" name="Filadelia"/>
    <tableColumn id="6" xr3:uid="{BED85A6F-2DA5-474A-80D5-A55FFBFCCF33}" name="St Lou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FDFF-C011-0240-8A44-DFDCD88B4081}">
  <dimension ref="K2:S17"/>
  <sheetViews>
    <sheetView topLeftCell="B1" workbookViewId="0">
      <selection activeCell="S17" sqref="S17"/>
    </sheetView>
  </sheetViews>
  <sheetFormatPr baseColWidth="10" defaultRowHeight="16" x14ac:dyDescent="0.2"/>
  <cols>
    <col min="11" max="11" width="20.5" bestFit="1" customWidth="1"/>
    <col min="12" max="16" width="11.33203125" bestFit="1" customWidth="1"/>
    <col min="17" max="17" width="14.83203125" customWidth="1"/>
  </cols>
  <sheetData>
    <row r="2" spans="11:19" x14ac:dyDescent="0.2">
      <c r="K2" t="s">
        <v>8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11:19" x14ac:dyDescent="0.2">
      <c r="K3" t="s">
        <v>1</v>
      </c>
      <c r="L3" s="2">
        <v>48</v>
      </c>
      <c r="M3" s="2">
        <v>31</v>
      </c>
      <c r="N3" s="2">
        <v>39</v>
      </c>
      <c r="O3" s="2">
        <v>43</v>
      </c>
      <c r="P3" s="2">
        <v>15</v>
      </c>
      <c r="Q3" s="1"/>
    </row>
    <row r="4" spans="11:19" x14ac:dyDescent="0.2">
      <c r="K4" t="s">
        <v>0</v>
      </c>
      <c r="L4" s="1">
        <v>170000</v>
      </c>
      <c r="M4" s="1">
        <v>160000</v>
      </c>
      <c r="N4" s="1">
        <v>175000</v>
      </c>
      <c r="O4" s="1">
        <v>180000</v>
      </c>
      <c r="P4" s="1">
        <v>195000</v>
      </c>
      <c r="Q4" s="1">
        <f>SUMPRODUCT(L3:P3,Table1[[#This Row],[Turno 1]:[Turno 5]])</f>
        <v>30610000</v>
      </c>
    </row>
    <row r="7" spans="11:19" x14ac:dyDescent="0.2"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17</v>
      </c>
      <c r="S7" t="s">
        <v>16</v>
      </c>
    </row>
    <row r="8" spans="11:19" x14ac:dyDescent="0.2">
      <c r="K8" t="s">
        <v>18</v>
      </c>
      <c r="L8">
        <v>1</v>
      </c>
      <c r="Q8">
        <f>SUMPRODUCT($L$3:$P$3,Table3[[#This Row],[ ]:[     ]])</f>
        <v>48</v>
      </c>
      <c r="R8" s="3" t="s">
        <v>29</v>
      </c>
      <c r="S8">
        <v>48</v>
      </c>
    </row>
    <row r="9" spans="11:19" x14ac:dyDescent="0.2">
      <c r="K9" t="s">
        <v>19</v>
      </c>
      <c r="L9">
        <v>1</v>
      </c>
      <c r="M9">
        <v>1</v>
      </c>
      <c r="Q9">
        <f>SUMPRODUCT($L$3:$P$3,Table3[[#This Row],[ ]:[     ]])</f>
        <v>79</v>
      </c>
      <c r="R9" s="3" t="s">
        <v>29</v>
      </c>
      <c r="S9">
        <v>79</v>
      </c>
    </row>
    <row r="10" spans="11:19" x14ac:dyDescent="0.2">
      <c r="K10" t="s">
        <v>20</v>
      </c>
      <c r="L10">
        <v>1</v>
      </c>
      <c r="M10">
        <v>1</v>
      </c>
      <c r="Q10">
        <f>SUMPRODUCT($L$3:$P$3,Table3[[#This Row],[ ]:[     ]])</f>
        <v>79</v>
      </c>
      <c r="R10" s="3" t="s">
        <v>29</v>
      </c>
      <c r="S10">
        <v>65</v>
      </c>
    </row>
    <row r="11" spans="11:19" x14ac:dyDescent="0.2">
      <c r="K11" t="s">
        <v>26</v>
      </c>
      <c r="L11">
        <v>1</v>
      </c>
      <c r="M11">
        <v>1</v>
      </c>
      <c r="N11">
        <v>1</v>
      </c>
      <c r="Q11">
        <f>SUMPRODUCT($L$3:$P$3,Table3[[#This Row],[ ]:[     ]])</f>
        <v>118</v>
      </c>
      <c r="R11" s="3" t="s">
        <v>29</v>
      </c>
      <c r="S11">
        <v>87</v>
      </c>
    </row>
    <row r="12" spans="11:19" x14ac:dyDescent="0.2">
      <c r="K12" t="s">
        <v>21</v>
      </c>
      <c r="M12">
        <v>1</v>
      </c>
      <c r="N12">
        <v>1</v>
      </c>
      <c r="Q12">
        <f>SUMPRODUCT($L$3:$P$3,Table3[[#This Row],[ ]:[     ]])</f>
        <v>70</v>
      </c>
      <c r="R12" s="3" t="s">
        <v>29</v>
      </c>
      <c r="S12">
        <v>64</v>
      </c>
    </row>
    <row r="13" spans="11:19" x14ac:dyDescent="0.2">
      <c r="K13" t="s">
        <v>23</v>
      </c>
      <c r="N13">
        <v>1</v>
      </c>
      <c r="O13">
        <v>1</v>
      </c>
      <c r="Q13">
        <f>SUMPRODUCT($L$3:$P$3,Table3[[#This Row],[ ]:[     ]])</f>
        <v>82</v>
      </c>
      <c r="R13" s="3" t="s">
        <v>29</v>
      </c>
      <c r="S13">
        <v>73</v>
      </c>
    </row>
    <row r="14" spans="11:19" x14ac:dyDescent="0.2">
      <c r="K14" t="s">
        <v>22</v>
      </c>
      <c r="N14">
        <v>1</v>
      </c>
      <c r="O14">
        <v>1</v>
      </c>
      <c r="Q14">
        <f>SUMPRODUCT($L$3:$P$3,Table3[[#This Row],[ ]:[     ]])</f>
        <v>82</v>
      </c>
      <c r="R14" s="3" t="s">
        <v>29</v>
      </c>
      <c r="S14">
        <v>82</v>
      </c>
    </row>
    <row r="15" spans="11:19" x14ac:dyDescent="0.2">
      <c r="K15" t="s">
        <v>27</v>
      </c>
      <c r="O15">
        <v>1</v>
      </c>
      <c r="Q15">
        <f>SUMPRODUCT($L$3:$P$3,Table3[[#This Row],[ ]:[     ]])</f>
        <v>43</v>
      </c>
      <c r="R15" s="3" t="s">
        <v>29</v>
      </c>
      <c r="S15">
        <v>43</v>
      </c>
    </row>
    <row r="16" spans="11:19" x14ac:dyDescent="0.2">
      <c r="K16" t="s">
        <v>24</v>
      </c>
      <c r="O16">
        <v>1</v>
      </c>
      <c r="P16">
        <v>1</v>
      </c>
      <c r="Q16">
        <f>SUMPRODUCT($L$3:$P$3,Table3[[#This Row],[ ]:[     ]])</f>
        <v>58</v>
      </c>
      <c r="R16" s="3" t="s">
        <v>29</v>
      </c>
      <c r="S16">
        <v>52</v>
      </c>
    </row>
    <row r="17" spans="11:19" x14ac:dyDescent="0.2">
      <c r="K17" t="s">
        <v>25</v>
      </c>
      <c r="P17">
        <v>1</v>
      </c>
      <c r="Q17">
        <f>SUMPRODUCT($L$3:$P$3,Table3[[#This Row],[ ]:[     ]])</f>
        <v>15</v>
      </c>
      <c r="R17" s="3" t="s">
        <v>29</v>
      </c>
      <c r="S17">
        <v>15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2A1D-FCD9-8F40-B125-0FFD40118C66}">
  <dimension ref="J2:Q13"/>
  <sheetViews>
    <sheetView zoomScale="110" workbookViewId="0">
      <selection activeCell="E13" sqref="E13"/>
    </sheetView>
  </sheetViews>
  <sheetFormatPr baseColWidth="10" defaultRowHeight="16" x14ac:dyDescent="0.2"/>
  <cols>
    <col min="11" max="11" width="17.6640625" bestFit="1" customWidth="1"/>
    <col min="12" max="12" width="12.1640625" customWidth="1"/>
    <col min="13" max="14" width="11.6640625" customWidth="1"/>
    <col min="15" max="15" width="10.1640625" bestFit="1" customWidth="1"/>
    <col min="16" max="16" width="5.6640625" bestFit="1" customWidth="1"/>
    <col min="17" max="17" width="8.6640625" customWidth="1"/>
    <col min="18" max="20" width="12.6640625" customWidth="1"/>
    <col min="21" max="21" width="14.1640625" customWidth="1"/>
    <col min="22" max="22" width="11.6640625" customWidth="1"/>
  </cols>
  <sheetData>
    <row r="2" spans="10:17" x14ac:dyDescent="0.2">
      <c r="K2" t="s">
        <v>8</v>
      </c>
      <c r="L2" t="s">
        <v>10</v>
      </c>
      <c r="M2" t="s">
        <v>11</v>
      </c>
      <c r="N2" t="s">
        <v>13</v>
      </c>
      <c r="O2" t="s">
        <v>38</v>
      </c>
    </row>
    <row r="3" spans="10:17" x14ac:dyDescent="0.2">
      <c r="K3" t="s">
        <v>37</v>
      </c>
      <c r="L3">
        <v>11</v>
      </c>
      <c r="M3">
        <v>14</v>
      </c>
      <c r="N3">
        <v>6</v>
      </c>
    </row>
    <row r="4" spans="10:17" x14ac:dyDescent="0.2">
      <c r="K4" t="s">
        <v>31</v>
      </c>
      <c r="L4">
        <v>8</v>
      </c>
      <c r="M4">
        <v>10</v>
      </c>
      <c r="N4">
        <v>11</v>
      </c>
    </row>
    <row r="5" spans="10:17" x14ac:dyDescent="0.2">
      <c r="K5" t="s">
        <v>32</v>
      </c>
      <c r="L5">
        <v>9</v>
      </c>
      <c r="M5">
        <v>12</v>
      </c>
      <c r="N5">
        <v>7</v>
      </c>
      <c r="O5">
        <f>SUMPRODUCT(Table6[[ ]:[    ]],L9:N11)</f>
        <v>25</v>
      </c>
    </row>
    <row r="8" spans="10:17" x14ac:dyDescent="0.2">
      <c r="K8" t="s">
        <v>9</v>
      </c>
      <c r="L8" t="s">
        <v>13</v>
      </c>
      <c r="M8" t="s">
        <v>14</v>
      </c>
      <c r="N8" t="s">
        <v>35</v>
      </c>
      <c r="O8" t="s">
        <v>15</v>
      </c>
      <c r="P8" t="s">
        <v>36</v>
      </c>
      <c r="Q8" t="s">
        <v>16</v>
      </c>
    </row>
    <row r="9" spans="10:17" x14ac:dyDescent="0.2">
      <c r="K9" t="s">
        <v>30</v>
      </c>
      <c r="L9">
        <v>0</v>
      </c>
      <c r="M9">
        <v>0</v>
      </c>
      <c r="N9">
        <v>1</v>
      </c>
      <c r="O9">
        <f>SUM(Table7[[#This Row],[    ]:[      ]])</f>
        <v>1</v>
      </c>
      <c r="P9" s="4" t="s">
        <v>39</v>
      </c>
      <c r="Q9">
        <v>1</v>
      </c>
    </row>
    <row r="10" spans="10:17" x14ac:dyDescent="0.2">
      <c r="K10" t="s">
        <v>31</v>
      </c>
      <c r="L10">
        <v>0</v>
      </c>
      <c r="M10">
        <v>1</v>
      </c>
      <c r="N10">
        <v>0</v>
      </c>
      <c r="O10">
        <f>SUM(Table7[[#This Row],[    ]:[      ]])</f>
        <v>1</v>
      </c>
      <c r="P10" s="4" t="s">
        <v>39</v>
      </c>
      <c r="Q10">
        <v>1</v>
      </c>
    </row>
    <row r="11" spans="10:17" x14ac:dyDescent="0.2">
      <c r="K11" t="s">
        <v>32</v>
      </c>
      <c r="L11">
        <v>1</v>
      </c>
      <c r="M11">
        <v>0</v>
      </c>
      <c r="N11">
        <v>0</v>
      </c>
      <c r="O11">
        <f>SUM(Table7[[#This Row],[    ]:[      ]])</f>
        <v>1</v>
      </c>
      <c r="P11" s="4" t="s">
        <v>39</v>
      </c>
      <c r="Q11">
        <v>1</v>
      </c>
    </row>
    <row r="12" spans="10:17" x14ac:dyDescent="0.2">
      <c r="J12" t="s">
        <v>15</v>
      </c>
      <c r="K12" t="s">
        <v>33</v>
      </c>
      <c r="L12">
        <f>SUM(L9:L11)</f>
        <v>1</v>
      </c>
      <c r="M12">
        <f>SUM(M9:M11)</f>
        <v>1</v>
      </c>
      <c r="N12">
        <f>SUM(N9:N11)</f>
        <v>1</v>
      </c>
      <c r="P12" s="4"/>
    </row>
    <row r="13" spans="10:17" x14ac:dyDescent="0.2">
      <c r="J13" t="s">
        <v>16</v>
      </c>
      <c r="K13" t="s">
        <v>34</v>
      </c>
      <c r="L13">
        <v>1</v>
      </c>
      <c r="M13">
        <v>1</v>
      </c>
      <c r="N13">
        <v>1</v>
      </c>
      <c r="P13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9597-D208-3548-902E-F3E4EB2103B9}">
  <dimension ref="B2:J20"/>
  <sheetViews>
    <sheetView tabSelected="1" zoomScale="170" workbookViewId="0">
      <selection activeCell="C16" sqref="C16"/>
    </sheetView>
  </sheetViews>
  <sheetFormatPr baseColWidth="10" defaultRowHeight="16" x14ac:dyDescent="0.2"/>
  <cols>
    <col min="2" max="2" width="12" bestFit="1" customWidth="1"/>
    <col min="8" max="8" width="12.1640625" bestFit="1" customWidth="1"/>
  </cols>
  <sheetData>
    <row r="2" spans="2:10" x14ac:dyDescent="0.2">
      <c r="C2" s="6" t="s">
        <v>48</v>
      </c>
      <c r="D2" s="7"/>
      <c r="E2" s="5" t="s">
        <v>49</v>
      </c>
      <c r="F2" s="6"/>
      <c r="G2" s="6"/>
    </row>
    <row r="3" spans="2:10" x14ac:dyDescent="0.2">
      <c r="B3" t="s">
        <v>40</v>
      </c>
      <c r="C3" t="s">
        <v>44</v>
      </c>
      <c r="D3" t="s">
        <v>45</v>
      </c>
      <c r="E3" t="s">
        <v>54</v>
      </c>
      <c r="F3" t="s">
        <v>46</v>
      </c>
      <c r="G3" t="s">
        <v>47</v>
      </c>
    </row>
    <row r="4" spans="2:10" x14ac:dyDescent="0.2">
      <c r="B4" t="s">
        <v>41</v>
      </c>
      <c r="C4">
        <v>4</v>
      </c>
      <c r="D4">
        <v>7</v>
      </c>
    </row>
    <row r="5" spans="2:10" x14ac:dyDescent="0.2">
      <c r="B5" t="s">
        <v>42</v>
      </c>
      <c r="C5">
        <v>5</v>
      </c>
      <c r="D5">
        <v>7</v>
      </c>
    </row>
    <row r="6" spans="2:10" x14ac:dyDescent="0.2">
      <c r="B6" t="s">
        <v>43</v>
      </c>
      <c r="E6">
        <v>6</v>
      </c>
      <c r="F6">
        <v>4</v>
      </c>
      <c r="G6">
        <v>5</v>
      </c>
    </row>
    <row r="7" spans="2:10" x14ac:dyDescent="0.2">
      <c r="B7" t="s">
        <v>45</v>
      </c>
      <c r="E7">
        <v>2</v>
      </c>
      <c r="F7">
        <v>3</v>
      </c>
      <c r="G7">
        <v>4</v>
      </c>
    </row>
    <row r="10" spans="2:10" x14ac:dyDescent="0.2">
      <c r="C10" s="6" t="s">
        <v>48</v>
      </c>
      <c r="D10" s="7"/>
      <c r="E10" s="5" t="s">
        <v>49</v>
      </c>
      <c r="F10" s="6"/>
      <c r="G10" s="6"/>
      <c r="H10" s="8" t="s">
        <v>58</v>
      </c>
      <c r="J10" s="8" t="s">
        <v>50</v>
      </c>
    </row>
    <row r="11" spans="2:10" x14ac:dyDescent="0.2">
      <c r="B11" t="s">
        <v>11</v>
      </c>
      <c r="C11" t="s">
        <v>44</v>
      </c>
      <c r="D11" t="s">
        <v>53</v>
      </c>
      <c r="E11" t="s">
        <v>54</v>
      </c>
      <c r="F11" t="s">
        <v>55</v>
      </c>
      <c r="G11" t="s">
        <v>56</v>
      </c>
      <c r="H11" s="8"/>
      <c r="J11" s="8"/>
    </row>
    <row r="12" spans="2:10" x14ac:dyDescent="0.2">
      <c r="B12" t="s">
        <v>52</v>
      </c>
      <c r="C12">
        <v>650</v>
      </c>
      <c r="D12">
        <v>150</v>
      </c>
      <c r="E12">
        <v>0</v>
      </c>
      <c r="F12">
        <v>0</v>
      </c>
      <c r="G12">
        <v>0</v>
      </c>
      <c r="H12">
        <f>SUM(C12:D12)</f>
        <v>800</v>
      </c>
      <c r="I12" t="s">
        <v>28</v>
      </c>
      <c r="J12">
        <v>800</v>
      </c>
    </row>
    <row r="13" spans="2:10" x14ac:dyDescent="0.2">
      <c r="B13" t="s">
        <v>42</v>
      </c>
      <c r="C13">
        <v>0</v>
      </c>
      <c r="D13">
        <v>300</v>
      </c>
      <c r="E13">
        <v>0</v>
      </c>
      <c r="F13">
        <v>0</v>
      </c>
      <c r="G13">
        <v>0</v>
      </c>
      <c r="H13">
        <f>SUM(C13:D13)</f>
        <v>300</v>
      </c>
      <c r="I13" t="s">
        <v>28</v>
      </c>
      <c r="J13">
        <v>700</v>
      </c>
    </row>
    <row r="14" spans="2:10" x14ac:dyDescent="0.2">
      <c r="B14" t="s">
        <v>44</v>
      </c>
      <c r="C14">
        <v>0</v>
      </c>
      <c r="D14">
        <v>0</v>
      </c>
      <c r="E14">
        <v>0</v>
      </c>
      <c r="F14">
        <v>350</v>
      </c>
      <c r="G14">
        <v>300</v>
      </c>
      <c r="H14">
        <f>SUM(E14:G14)</f>
        <v>650</v>
      </c>
    </row>
    <row r="15" spans="2:10" x14ac:dyDescent="0.2">
      <c r="B15" t="s">
        <v>53</v>
      </c>
      <c r="C15">
        <v>0</v>
      </c>
      <c r="D15">
        <v>0</v>
      </c>
      <c r="E15">
        <v>450</v>
      </c>
      <c r="F15">
        <v>0</v>
      </c>
      <c r="G15">
        <v>0</v>
      </c>
      <c r="H15">
        <f>SUM(E15:G15)</f>
        <v>450</v>
      </c>
    </row>
    <row r="16" spans="2:10" x14ac:dyDescent="0.2">
      <c r="B16" t="s">
        <v>57</v>
      </c>
      <c r="C16">
        <f>SUM(C12:C13)</f>
        <v>650</v>
      </c>
      <c r="D16">
        <f>SUM(D12:D13)</f>
        <v>450</v>
      </c>
      <c r="E16">
        <f>SUM(E14:E15)</f>
        <v>450</v>
      </c>
      <c r="F16">
        <f t="shared" ref="F16:G16" si="0">SUM(F14:F15)</f>
        <v>350</v>
      </c>
      <c r="G16">
        <f t="shared" si="0"/>
        <v>300</v>
      </c>
    </row>
    <row r="17" spans="2:7" x14ac:dyDescent="0.2">
      <c r="C17" t="s">
        <v>39</v>
      </c>
      <c r="D17" t="s">
        <v>39</v>
      </c>
      <c r="E17" t="s">
        <v>39</v>
      </c>
      <c r="F17" t="s">
        <v>39</v>
      </c>
      <c r="G17" t="s">
        <v>39</v>
      </c>
    </row>
    <row r="18" spans="2:7" x14ac:dyDescent="0.2">
      <c r="B18" t="s">
        <v>51</v>
      </c>
      <c r="C18">
        <v>650</v>
      </c>
      <c r="D18">
        <v>450</v>
      </c>
      <c r="E18">
        <v>450</v>
      </c>
      <c r="F18">
        <v>350</v>
      </c>
      <c r="G18">
        <v>300</v>
      </c>
    </row>
    <row r="20" spans="2:7" x14ac:dyDescent="0.2">
      <c r="B20" t="s">
        <v>38</v>
      </c>
      <c r="C20">
        <f>SUMPRODUCT(Table8[[Chicago]:[St. Louis]],C12:G15)</f>
        <v>9550</v>
      </c>
    </row>
  </sheetData>
  <mergeCells count="6">
    <mergeCell ref="C2:D2"/>
    <mergeCell ref="E2:G2"/>
    <mergeCell ref="C10:D10"/>
    <mergeCell ref="E10:G10"/>
    <mergeCell ref="H10:H11"/>
    <mergeCell ref="J10:J1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Aguilar</dc:creator>
  <cp:lastModifiedBy>Luis Aguilar</cp:lastModifiedBy>
  <dcterms:created xsi:type="dcterms:W3CDTF">2023-05-15T19:23:03Z</dcterms:created>
  <dcterms:modified xsi:type="dcterms:W3CDTF">2023-05-15T21:31:22Z</dcterms:modified>
</cp:coreProperties>
</file>