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/"/>
    </mc:Choice>
  </mc:AlternateContent>
  <xr:revisionPtr revIDLastSave="0" documentId="13_ncr:1_{C45E10F8-D321-C44F-B15E-86FFBD8A3907}" xr6:coauthVersionLast="47" xr6:coauthVersionMax="47" xr10:uidLastSave="{00000000-0000-0000-0000-000000000000}"/>
  <bookViews>
    <workbookView xWindow="-38400" yWindow="-740" windowWidth="38400" windowHeight="21600" activeTab="4" xr2:uid="{A814122A-539C-C748-9E6C-9D83D8105C40}"/>
  </bookViews>
  <sheets>
    <sheet name="Diagramas dispersión y tiempo" sheetId="1" r:id="rId1"/>
    <sheet name="Exactitud del pronóstico DMA" sheetId="2" r:id="rId2"/>
    <sheet name="Promedio móvil" sheetId="3" r:id="rId3"/>
    <sheet name="Promedio móvil ponderado" sheetId="4" r:id="rId4"/>
    <sheet name="Suavizamiento exponenc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5" l="1"/>
  <c r="E60" i="5"/>
  <c r="D19" i="4"/>
  <c r="G59" i="5"/>
  <c r="G58" i="5"/>
  <c r="E59" i="5"/>
  <c r="E58" i="5"/>
  <c r="G49" i="5"/>
  <c r="G50" i="5"/>
  <c r="G51" i="5"/>
  <c r="G52" i="5"/>
  <c r="G53" i="5"/>
  <c r="G54" i="5"/>
  <c r="G55" i="5"/>
  <c r="G48" i="5"/>
  <c r="E49" i="5"/>
  <c r="E50" i="5"/>
  <c r="E51" i="5"/>
  <c r="E52" i="5"/>
  <c r="E53" i="5"/>
  <c r="E54" i="5"/>
  <c r="E55" i="5"/>
  <c r="E48" i="5"/>
  <c r="E6" i="4"/>
  <c r="D18" i="4" s="1"/>
  <c r="F49" i="5"/>
  <c r="F50" i="5" s="1"/>
  <c r="F51" i="5" s="1"/>
  <c r="F52" i="5" s="1"/>
  <c r="F53" i="5" s="1"/>
  <c r="F54" i="5" s="1"/>
  <c r="F55" i="5" s="1"/>
  <c r="F56" i="5" s="1"/>
  <c r="D49" i="5"/>
  <c r="D50" i="5" s="1"/>
  <c r="D51" i="5" s="1"/>
  <c r="D52" i="5" s="1"/>
  <c r="D53" i="5" s="1"/>
  <c r="D54" i="5" s="1"/>
  <c r="D55" i="5" s="1"/>
  <c r="D56" i="5" s="1"/>
  <c r="C32" i="5"/>
  <c r="C37" i="5" s="1"/>
  <c r="F19" i="4"/>
  <c r="F17" i="4"/>
  <c r="F18" i="4"/>
  <c r="G6" i="4"/>
  <c r="G14" i="4"/>
  <c r="D17" i="4"/>
  <c r="F7" i="4"/>
  <c r="G7" i="4" s="1"/>
  <c r="F8" i="4"/>
  <c r="F9" i="4"/>
  <c r="F10" i="4"/>
  <c r="F11" i="4"/>
  <c r="G11" i="4" s="1"/>
  <c r="F12" i="4"/>
  <c r="G12" i="4" s="1"/>
  <c r="F13" i="4"/>
  <c r="G13" i="4" s="1"/>
  <c r="F14" i="4"/>
  <c r="F15" i="4"/>
  <c r="F6" i="4"/>
  <c r="M8" i="4"/>
  <c r="M9" i="4"/>
  <c r="M7" i="4"/>
  <c r="D7" i="4"/>
  <c r="E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D14" i="4"/>
  <c r="E14" i="4" s="1"/>
  <c r="D15" i="4"/>
  <c r="D6" i="4"/>
  <c r="G10" i="4"/>
  <c r="E10" i="4"/>
  <c r="G8" i="4"/>
  <c r="G20" i="3"/>
  <c r="F16" i="3"/>
  <c r="G19" i="3"/>
  <c r="G18" i="3"/>
  <c r="G9" i="3"/>
  <c r="G10" i="3"/>
  <c r="G11" i="3"/>
  <c r="G12" i="3"/>
  <c r="G13" i="3"/>
  <c r="G14" i="3"/>
  <c r="G15" i="3"/>
  <c r="G8" i="3"/>
  <c r="F9" i="3"/>
  <c r="F10" i="3"/>
  <c r="F11" i="3"/>
  <c r="F12" i="3"/>
  <c r="F13" i="3"/>
  <c r="F14" i="3"/>
  <c r="F15" i="3"/>
  <c r="F8" i="3"/>
  <c r="E19" i="3"/>
  <c r="E20" i="3" s="1"/>
  <c r="E18" i="3"/>
  <c r="E8" i="3"/>
  <c r="E9" i="3"/>
  <c r="E10" i="3"/>
  <c r="E11" i="3"/>
  <c r="E12" i="3"/>
  <c r="E13" i="3"/>
  <c r="E14" i="3"/>
  <c r="E15" i="3"/>
  <c r="E7" i="3"/>
  <c r="D8" i="3"/>
  <c r="D9" i="3"/>
  <c r="D10" i="3"/>
  <c r="D11" i="3"/>
  <c r="D12" i="3"/>
  <c r="D13" i="3"/>
  <c r="D14" i="3"/>
  <c r="D15" i="3"/>
  <c r="D16" i="3"/>
  <c r="D7" i="3"/>
  <c r="E18" i="2"/>
  <c r="E17" i="2"/>
  <c r="D7" i="2"/>
  <c r="E7" i="2"/>
  <c r="D8" i="2"/>
  <c r="E8" i="2"/>
  <c r="D9" i="2"/>
  <c r="E9" i="2"/>
  <c r="D10" i="2"/>
  <c r="E10" i="2"/>
  <c r="E16" i="2" s="1"/>
  <c r="D11" i="2"/>
  <c r="E11" i="2"/>
  <c r="D12" i="2"/>
  <c r="E12" i="2"/>
  <c r="D13" i="2"/>
  <c r="E13" i="2"/>
  <c r="D14" i="2"/>
  <c r="E14" i="2"/>
  <c r="D15" i="2"/>
  <c r="E15" i="2"/>
  <c r="M10" i="4" l="1"/>
  <c r="G9" i="4"/>
</calcChain>
</file>

<file path=xl/sharedStrings.xml><?xml version="1.0" encoding="utf-8"?>
<sst xmlns="http://schemas.openxmlformats.org/spreadsheetml/2006/main" count="83" uniqueCount="51">
  <si>
    <t>Año</t>
  </si>
  <si>
    <t>TV</t>
  </si>
  <si>
    <t>Equipos de sonido</t>
  </si>
  <si>
    <t>Computadoras</t>
  </si>
  <si>
    <t>Se mantuvo la venta durante los años</t>
  </si>
  <si>
    <t>Cada año se aumentó 10 equipos de sonido</t>
  </si>
  <si>
    <t>Sigue siendo creciente a pesar de que por ciertos años cae, se tiene un efecto estacional, porque cada cierta cantidad de años hay una baja en las ventas</t>
  </si>
  <si>
    <t>Pronóstico Ventas</t>
  </si>
  <si>
    <t>Valor Absoluto</t>
  </si>
  <si>
    <t>DMA</t>
  </si>
  <si>
    <t>n</t>
  </si>
  <si>
    <t>n=</t>
  </si>
  <si>
    <t>Sumatoria=</t>
  </si>
  <si>
    <t>DMA=</t>
  </si>
  <si>
    <t>Lo que significa que, en promedio, cada pronóstico difiere del valor real en 17.8 unidades</t>
  </si>
  <si>
    <t>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</si>
  <si>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</si>
  <si>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</si>
  <si>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</si>
  <si>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</si>
  <si>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</si>
  <si>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</si>
  <si>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</si>
  <si>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</si>
  <si>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</si>
  <si>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</si>
  <si>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</si>
  <si>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</si>
  <si>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Ventas reales</t>
  </si>
  <si>
    <t>Promedio 3 meses</t>
  </si>
  <si>
    <t>Error</t>
  </si>
  <si>
    <t>Promedio 4 meses</t>
  </si>
  <si>
    <t>sumatoria</t>
  </si>
  <si>
    <t>Error2</t>
  </si>
  <si>
    <t>Promedio 3 meses 1-2-3</t>
  </si>
  <si>
    <t>Promedio 3 meses 3-2-1</t>
  </si>
  <si>
    <t>Predicción Febrero</t>
  </si>
  <si>
    <t>a</t>
  </si>
  <si>
    <t>Demanda real</t>
  </si>
  <si>
    <t>Demanda Marzo</t>
  </si>
  <si>
    <t>142 + 0.2 (153-142)</t>
  </si>
  <si>
    <t>Demanda real Marzo</t>
  </si>
  <si>
    <t>Demanda en Abril</t>
  </si>
  <si>
    <t>142 + 0.2 (136-144.2)</t>
  </si>
  <si>
    <t>Trimestre</t>
  </si>
  <si>
    <t>??</t>
  </si>
  <si>
    <t>Real</t>
  </si>
  <si>
    <t>a= 0.1</t>
  </si>
  <si>
    <t>a= 0.5</t>
  </si>
  <si>
    <t>Pronósticos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</si>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</sst>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885851284277556E-2"/>
                  <c:y val="-6.0414114902303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tiempo'!$C$4:$C$14</c:f>
              <c:numCache>
                <c:formatCode>General</c:formatCode>
                <c:ptCount val="1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2-A24F-BC9C-7F3FF703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Equipos de sonido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999134366143091E-3"/>
                  <c:y val="-4.1014144065325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tiempo'!$D$4:$D$14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6-2C49-9A83-714AA384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Computadoras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75779891153717E-2"/>
                  <c:y val="-7.397342580388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tiempo'!$E$4:$E$14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150</c:v>
                </c:pt>
                <c:pt idx="6">
                  <c:v>160</c:v>
                </c:pt>
                <c:pt idx="7">
                  <c:v>190</c:v>
                </c:pt>
                <c:pt idx="8">
                  <c:v>200</c:v>
                </c:pt>
                <c:pt idx="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FC4C-AE29-63A2C75F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12700</xdr:rowOff>
    </xdr:from>
    <xdr:to>
      <xdr:col>11</xdr:col>
      <xdr:colOff>469900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7C910-B214-3D9D-32C2-C59883C9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25400</xdr:rowOff>
    </xdr:from>
    <xdr:to>
      <xdr:col>11</xdr:col>
      <xdr:colOff>457200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A2758-5081-D348-B4C4-CAEE766C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33</xdr:row>
      <xdr:rowOff>114300</xdr:rowOff>
    </xdr:from>
    <xdr:to>
      <xdr:col>11</xdr:col>
      <xdr:colOff>469900</xdr:colOff>
      <xdr:row>47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0B1D5A-BEF6-2946-BD3C-7D9F88A8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5</xdr:row>
      <xdr:rowOff>88900</xdr:rowOff>
    </xdr:from>
    <xdr:to>
      <xdr:col>3</xdr:col>
      <xdr:colOff>165100</xdr:colOff>
      <xdr:row>6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F1C322-47FD-A629-2294-C707F3EC7358}"/>
            </a:ext>
          </a:extLst>
        </xdr:cNvPr>
        <xdr:cNvCxnSpPr/>
      </xdr:nvCxnSpPr>
      <xdr:spPr>
        <a:xfrm>
          <a:off x="1930400" y="11049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6</xdr:row>
      <xdr:rowOff>101600</xdr:rowOff>
    </xdr:from>
    <xdr:to>
      <xdr:col>3</xdr:col>
      <xdr:colOff>165100</xdr:colOff>
      <xdr:row>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FB36F6C-3EA0-CB43-BD0D-EAE6BBAD138A}"/>
            </a:ext>
          </a:extLst>
        </xdr:cNvPr>
        <xdr:cNvCxnSpPr/>
      </xdr:nvCxnSpPr>
      <xdr:spPr>
        <a:xfrm>
          <a:off x="1930400" y="13208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7</xdr:row>
      <xdr:rowOff>88900</xdr:rowOff>
    </xdr:from>
    <xdr:to>
      <xdr:col>3</xdr:col>
      <xdr:colOff>165100</xdr:colOff>
      <xdr:row>8</xdr:row>
      <xdr:rowOff>139700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AE5A0A-A537-4641-ABF0-0838460507C2}"/>
            </a:ext>
          </a:extLst>
        </xdr:cNvPr>
        <xdr:cNvCxnSpPr/>
      </xdr:nvCxnSpPr>
      <xdr:spPr>
        <a:xfrm>
          <a:off x="1930400" y="15113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101600</xdr:rowOff>
    </xdr:to>
    <xdr:sp macro="" textlink="">
      <xdr:nvSpPr>
        <xdr:cNvPr id="3074" name="AutoShape 2" descr="Untitled">
          <a:extLst>
            <a:ext uri="{FF2B5EF4-FFF2-40B4-BE49-F238E27FC236}">
              <a16:creationId xmlns:a16="http://schemas.microsoft.com/office/drawing/2014/main" id="{7AF6BA99-EAFC-D258-5BD7-B6DE072EBD0F}"/>
            </a:ext>
          </a:extLst>
        </xdr:cNvPr>
        <xdr:cNvSpPr>
          <a:spLocks noChangeAspect="1" noChangeArrowheads="1"/>
        </xdr:cNvSpPr>
      </xdr:nvSpPr>
      <xdr:spPr bwMode="auto">
        <a:xfrm>
          <a:off x="63119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12700</xdr:rowOff>
    </xdr:from>
    <xdr:to>
      <xdr:col>18</xdr:col>
      <xdr:colOff>342900</xdr:colOff>
      <xdr:row>17</xdr:row>
      <xdr:rowOff>78874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D5FEC5-44D3-B2DC-F732-E62036289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0" y="622300"/>
          <a:ext cx="7772400" cy="2910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13</xdr:row>
      <xdr:rowOff>193553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36F53-6A04-F8E5-7A3F-F4B1F1DE2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09600"/>
          <a:ext cx="4114800" cy="22255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482600</xdr:colOff>
      <xdr:row>27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7388F8-3191-85B4-97EB-694B0C6A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5080000"/>
          <a:ext cx="271780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787400</xdr:colOff>
      <xdr:row>37</xdr:row>
      <xdr:rowOff>190500</xdr:rowOff>
    </xdr:from>
    <xdr:to>
      <xdr:col>12</xdr:col>
      <xdr:colOff>50800</xdr:colOff>
      <xdr:row>44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AE09C6-1DFA-77A7-E0D4-BCF6A2DA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2600" y="7708900"/>
          <a:ext cx="7658100" cy="1346200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203200</xdr:colOff>
      <xdr:row>46</xdr:row>
      <xdr:rowOff>101600</xdr:rowOff>
    </xdr:from>
    <xdr:to>
      <xdr:col>15</xdr:col>
      <xdr:colOff>596900</xdr:colOff>
      <xdr:row>53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85314B-EC3A-8685-1384-BCCDB0F2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65900" y="9448800"/>
          <a:ext cx="6997700" cy="142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94822-87EE-374E-8D08-E27453EC8007}" name="Table1" displayName="Table1" ref="B3:E13" totalsRowShown="0" dataDxfId="13">
  <tableColumns count="4">
    <tableColumn id="1" xr3:uid="{585F11C5-761A-5F42-A51D-1E85AB93CD0B}" name="Año" dataDxfId="12"/>
    <tableColumn id="2" xr3:uid="{4C91EC72-D78A-F144-854B-ADF30FE54096}" name="TV" dataDxfId="11"/>
    <tableColumn id="3" xr3:uid="{D4B9FBDD-AD2C-1743-82C6-86E281CCA469}" name="Equipos de sonido" dataDxfId="10"/>
    <tableColumn id="4" xr3:uid="{51EDD825-4E72-E946-9E2D-6044C8A16C02}" name="Computadora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DCEC2-1DF0-3E41-B200-DBB547FC2B7F}" name="Table13" displayName="Table13" ref="B5:E15" totalsRowShown="0" dataDxfId="8">
  <tableColumns count="4">
    <tableColumn id="1" xr3:uid="{85071726-1F2A-1142-927F-DC8ECEE9EB18}" name="Año" dataDxfId="7" totalsRowDxfId="6"/>
    <tableColumn id="2" xr3:uid="{D11D63CC-8589-BD4B-B589-CFD43F5E5F14}" name="Computadoras" dataDxfId="5" totalsRowDxfId="4"/>
    <tableColumn id="3" xr3:uid="{81F799E6-C011-CD48-B072-B502A316D99B}" name="Pronóstico Ventas" dataDxfId="3" totalsRowDxfId="2"/>
    <tableColumn id="4" xr3:uid="{49398884-1DA7-BF4C-BC68-FF61B6559A82}" name="Valor Absoluto" dataDxfId="1" totalsRowDxfId="0">
      <calculatedColumnFormula>ABS(Table13[[#This Row],[Computadoras]]-Table13[[#This Row],[Pronóstico Ventas]])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19124-33BA-9146-825B-AFA63FB4D973}" name="Table3" displayName="Table3" ref="B3:G16" totalsRowShown="0">
  <tableColumns count="6">
    <tableColumn id="1" xr3:uid="{A3C88181-BD02-7445-8E5E-0D38B27318C0}" name="Mes"/>
    <tableColumn id="2" xr3:uid="{71B7E5A6-E1D8-904D-93EE-B84CA036376A}" name="Ventas reales"/>
    <tableColumn id="3" xr3:uid="{125D4D9A-A1B1-1547-8DA5-3C299F67DAA2}" name="Promedio 3 meses">
      <calculatedColumnFormula>SUM(C1:C3)/3</calculatedColumnFormula>
    </tableColumn>
    <tableColumn id="4" xr3:uid="{2F9A898B-B66C-F54C-94AA-00236780B46C}" name="Error"/>
    <tableColumn id="5" xr3:uid="{4AA878D3-CF49-A048-A61F-094DFD47786F}" name="Promedio 4 meses"/>
    <tableColumn id="6" xr3:uid="{9AE25D23-8F93-D548-A66E-88CF7464963E}" name="Error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125CB8-EA16-E047-8D38-EB8C13BADBDF}" name="Table35" displayName="Table35" ref="B2:G15" totalsRowShown="0">
  <tableColumns count="6">
    <tableColumn id="1" xr3:uid="{99D3F5C0-4149-344B-944C-31435063F88E}" name="Mes"/>
    <tableColumn id="2" xr3:uid="{9C857889-DCAC-8E4A-B0E4-ECC3C88E1B0D}" name="Ventas reales"/>
    <tableColumn id="3" xr3:uid="{485F4B66-76F6-3844-9CF0-3B8D8074EC15}" name="Promedio 3 meses 1-2-3">
      <calculatedColumnFormula>SUM(#REF!)/3</calculatedColumnFormula>
    </tableColumn>
    <tableColumn id="4" xr3:uid="{3D700EB2-9841-7347-8BEB-ED9229FB6682}" name="Error"/>
    <tableColumn id="5" xr3:uid="{B2207290-0B0C-A542-B690-E39E83992B39}" name="Promedio 3 meses 3-2-1"/>
    <tableColumn id="6" xr3:uid="{E0C5595E-118D-3546-B701-EE6A89DFE25E}" name="Erro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BCDD-8398-744B-9263-4C3C3AB0928D}">
  <dimension ref="B3:M40"/>
  <sheetViews>
    <sheetView zoomScale="150" workbookViewId="0">
      <selection activeCell="E29" sqref="E29"/>
    </sheetView>
  </sheetViews>
  <sheetFormatPr baseColWidth="10" defaultRowHeight="16" x14ac:dyDescent="0.2"/>
  <cols>
    <col min="2" max="2" width="4.5" bestFit="1" customWidth="1"/>
    <col min="3" max="3" width="4.1640625" bestFit="1" customWidth="1"/>
    <col min="4" max="4" width="15.83203125" bestFit="1" customWidth="1"/>
    <col min="5" max="5" width="13" bestFit="1" customWidth="1"/>
  </cols>
  <sheetData>
    <row r="3" spans="2:13" x14ac:dyDescent="0.2">
      <c r="B3" t="s">
        <v>0</v>
      </c>
      <c r="C3" t="s">
        <v>1</v>
      </c>
      <c r="D3" t="s">
        <v>2</v>
      </c>
      <c r="E3" t="s">
        <v>3</v>
      </c>
    </row>
    <row r="4" spans="2:13" x14ac:dyDescent="0.2">
      <c r="B4" s="1">
        <v>1</v>
      </c>
      <c r="C4" s="1">
        <v>250</v>
      </c>
      <c r="D4" s="1">
        <v>300</v>
      </c>
      <c r="E4" s="1">
        <v>110</v>
      </c>
    </row>
    <row r="5" spans="2:13" x14ac:dyDescent="0.2">
      <c r="B5" s="1">
        <v>2</v>
      </c>
      <c r="C5" s="1">
        <v>250</v>
      </c>
      <c r="D5" s="1">
        <v>310</v>
      </c>
      <c r="E5" s="1">
        <v>100</v>
      </c>
    </row>
    <row r="6" spans="2:13" x14ac:dyDescent="0.2">
      <c r="B6" s="1">
        <v>3</v>
      </c>
      <c r="C6" s="1">
        <v>250</v>
      </c>
      <c r="D6" s="1">
        <v>320</v>
      </c>
      <c r="E6" s="1">
        <v>120</v>
      </c>
    </row>
    <row r="7" spans="2:13" x14ac:dyDescent="0.2">
      <c r="B7" s="1">
        <v>4</v>
      </c>
      <c r="C7" s="1">
        <v>250</v>
      </c>
      <c r="D7" s="1">
        <v>330</v>
      </c>
      <c r="E7" s="1">
        <v>140</v>
      </c>
      <c r="M7" t="s">
        <v>4</v>
      </c>
    </row>
    <row r="8" spans="2:13" x14ac:dyDescent="0.2">
      <c r="B8" s="1">
        <v>5</v>
      </c>
      <c r="C8" s="1">
        <v>250</v>
      </c>
      <c r="D8" s="1">
        <v>340</v>
      </c>
      <c r="E8" s="1">
        <v>170</v>
      </c>
    </row>
    <row r="9" spans="2:13" x14ac:dyDescent="0.2">
      <c r="B9" s="1">
        <v>6</v>
      </c>
      <c r="C9" s="1">
        <v>250</v>
      </c>
      <c r="D9" s="1">
        <v>350</v>
      </c>
      <c r="E9" s="1">
        <v>150</v>
      </c>
    </row>
    <row r="10" spans="2:13" x14ac:dyDescent="0.2">
      <c r="B10" s="1">
        <v>7</v>
      </c>
      <c r="C10" s="1">
        <v>250</v>
      </c>
      <c r="D10" s="1">
        <v>360</v>
      </c>
      <c r="E10" s="1">
        <v>160</v>
      </c>
    </row>
    <row r="11" spans="2:13" x14ac:dyDescent="0.2">
      <c r="B11" s="1">
        <v>8</v>
      </c>
      <c r="C11" s="1">
        <v>250</v>
      </c>
      <c r="D11" s="1">
        <v>370</v>
      </c>
      <c r="E11" s="1">
        <v>190</v>
      </c>
    </row>
    <row r="12" spans="2:13" x14ac:dyDescent="0.2">
      <c r="B12" s="1">
        <v>9</v>
      </c>
      <c r="C12" s="1">
        <v>250</v>
      </c>
      <c r="D12" s="1">
        <v>380</v>
      </c>
      <c r="E12" s="1">
        <v>200</v>
      </c>
    </row>
    <row r="13" spans="2:13" x14ac:dyDescent="0.2">
      <c r="B13" s="1">
        <v>10</v>
      </c>
      <c r="C13" s="1">
        <v>250</v>
      </c>
      <c r="D13" s="1">
        <v>390</v>
      </c>
      <c r="E13" s="1">
        <v>190</v>
      </c>
    </row>
    <row r="24" spans="13:13" x14ac:dyDescent="0.2">
      <c r="M24" t="s">
        <v>5</v>
      </c>
    </row>
    <row r="40" spans="13:13" x14ac:dyDescent="0.2">
      <c r="M40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D789-0D32-BE42-9F8B-3F7B979F375E}">
  <dimension ref="B5:E20"/>
  <sheetViews>
    <sheetView workbookViewId="0">
      <selection activeCell="E19" sqref="E19"/>
    </sheetView>
  </sheetViews>
  <sheetFormatPr baseColWidth="10" defaultRowHeight="16" x14ac:dyDescent="0.2"/>
  <cols>
    <col min="2" max="2" width="4.5" bestFit="1" customWidth="1"/>
    <col min="3" max="3" width="13" bestFit="1" customWidth="1"/>
    <col min="4" max="4" width="16.5" bestFit="1" customWidth="1"/>
    <col min="5" max="5" width="13.1640625" bestFit="1" customWidth="1"/>
  </cols>
  <sheetData>
    <row r="5" spans="2:5" x14ac:dyDescent="0.2">
      <c r="B5" t="s">
        <v>0</v>
      </c>
      <c r="C5" t="s">
        <v>3</v>
      </c>
      <c r="D5" t="s">
        <v>7</v>
      </c>
      <c r="E5" t="s">
        <v>8</v>
      </c>
    </row>
    <row r="6" spans="2:5" x14ac:dyDescent="0.2">
      <c r="B6" s="1">
        <v>1</v>
      </c>
      <c r="C6" s="1">
        <v>110</v>
      </c>
      <c r="D6" s="1">
        <v>0</v>
      </c>
      <c r="E6" s="1"/>
    </row>
    <row r="7" spans="2:5" x14ac:dyDescent="0.2">
      <c r="B7" s="1">
        <v>2</v>
      </c>
      <c r="C7" s="1">
        <v>100</v>
      </c>
      <c r="D7" s="1">
        <f t="shared" ref="D7:D15" si="0">C6</f>
        <v>110</v>
      </c>
      <c r="E7" s="1">
        <f>ABS(Table13[[#This Row],[Computadoras]]-Table13[[#This Row],[Pronóstico Ventas]])</f>
        <v>10</v>
      </c>
    </row>
    <row r="8" spans="2:5" x14ac:dyDescent="0.2">
      <c r="B8" s="1">
        <v>3</v>
      </c>
      <c r="C8" s="1">
        <v>120</v>
      </c>
      <c r="D8" s="1">
        <f t="shared" si="0"/>
        <v>100</v>
      </c>
      <c r="E8" s="1">
        <f>ABS(Table13[[#This Row],[Computadoras]]-Table13[[#This Row],[Pronóstico Ventas]])</f>
        <v>20</v>
      </c>
    </row>
    <row r="9" spans="2:5" x14ac:dyDescent="0.2">
      <c r="B9" s="1">
        <v>4</v>
      </c>
      <c r="C9" s="1">
        <v>140</v>
      </c>
      <c r="D9" s="1">
        <f t="shared" si="0"/>
        <v>120</v>
      </c>
      <c r="E9" s="1">
        <f>ABS(Table13[[#This Row],[Computadoras]]-Table13[[#This Row],[Pronóstico Ventas]])</f>
        <v>20</v>
      </c>
    </row>
    <row r="10" spans="2:5" x14ac:dyDescent="0.2">
      <c r="B10" s="1">
        <v>5</v>
      </c>
      <c r="C10" s="1">
        <v>170</v>
      </c>
      <c r="D10" s="1">
        <f t="shared" si="0"/>
        <v>140</v>
      </c>
      <c r="E10" s="1">
        <f>ABS(Table13[[#This Row],[Computadoras]]-Table13[[#This Row],[Pronóstico Ventas]])</f>
        <v>30</v>
      </c>
    </row>
    <row r="11" spans="2:5" x14ac:dyDescent="0.2">
      <c r="B11" s="1">
        <v>6</v>
      </c>
      <c r="C11" s="1">
        <v>150</v>
      </c>
      <c r="D11" s="1">
        <f t="shared" si="0"/>
        <v>170</v>
      </c>
      <c r="E11" s="1">
        <f>ABS(Table13[[#This Row],[Computadoras]]-Table13[[#This Row],[Pronóstico Ventas]])</f>
        <v>20</v>
      </c>
    </row>
    <row r="12" spans="2:5" x14ac:dyDescent="0.2">
      <c r="B12" s="1">
        <v>7</v>
      </c>
      <c r="C12" s="1">
        <v>160</v>
      </c>
      <c r="D12" s="1">
        <f t="shared" si="0"/>
        <v>150</v>
      </c>
      <c r="E12" s="1">
        <f>ABS(Table13[[#This Row],[Computadoras]]-Table13[[#This Row],[Pronóstico Ventas]])</f>
        <v>10</v>
      </c>
    </row>
    <row r="13" spans="2:5" x14ac:dyDescent="0.2">
      <c r="B13" s="1">
        <v>8</v>
      </c>
      <c r="C13" s="1">
        <v>190</v>
      </c>
      <c r="D13" s="1">
        <f t="shared" si="0"/>
        <v>160</v>
      </c>
      <c r="E13" s="1">
        <f>ABS(Table13[[#This Row],[Computadoras]]-Table13[[#This Row],[Pronóstico Ventas]])</f>
        <v>30</v>
      </c>
    </row>
    <row r="14" spans="2:5" x14ac:dyDescent="0.2">
      <c r="B14" s="1">
        <v>9</v>
      </c>
      <c r="C14" s="1">
        <v>200</v>
      </c>
      <c r="D14" s="1">
        <f t="shared" si="0"/>
        <v>190</v>
      </c>
      <c r="E14" s="1">
        <f>ABS(Table13[[#This Row],[Computadoras]]-Table13[[#This Row],[Pronóstico Ventas]])</f>
        <v>10</v>
      </c>
    </row>
    <row r="15" spans="2:5" x14ac:dyDescent="0.2">
      <c r="B15" s="1">
        <v>10</v>
      </c>
      <c r="C15" s="1">
        <v>190</v>
      </c>
      <c r="D15" s="1">
        <f t="shared" si="0"/>
        <v>200</v>
      </c>
      <c r="E15" s="1">
        <f>ABS(Table13[[#This Row],[Computadoras]]-Table13[[#This Row],[Pronóstico Ventas]])</f>
        <v>10</v>
      </c>
    </row>
    <row r="16" spans="2:5" x14ac:dyDescent="0.2">
      <c r="D16" s="2" t="s">
        <v>11</v>
      </c>
      <c r="E16">
        <f>COUNT(Table13[Valor Absoluto])</f>
        <v>9</v>
      </c>
    </row>
    <row r="17" spans="4:5" x14ac:dyDescent="0.2">
      <c r="D17" s="2" t="s">
        <v>12</v>
      </c>
      <c r="E17">
        <f>SUM(Table13[Valor Absoluto])</f>
        <v>160</v>
      </c>
    </row>
    <row r="18" spans="4:5" x14ac:dyDescent="0.2">
      <c r="D18" s="2" t="s">
        <v>13</v>
      </c>
      <c r="E18" s="3">
        <f>E17/E16</f>
        <v>17.777777777777779</v>
      </c>
    </row>
    <row r="19" spans="4:5" x14ac:dyDescent="0.2">
      <c r="D19" s="2"/>
    </row>
    <row r="20" spans="4:5" x14ac:dyDescent="0.2">
      <c r="E20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3EEB-870C-A941-9051-CBCF11ADB6DF}">
  <dimension ref="B3:G20"/>
  <sheetViews>
    <sheetView workbookViewId="0">
      <selection activeCell="B3" sqref="B3:G20"/>
    </sheetView>
  </sheetViews>
  <sheetFormatPr baseColWidth="10" defaultRowHeight="16" x14ac:dyDescent="0.2"/>
  <cols>
    <col min="2" max="2" width="10.6640625" bestFit="1" customWidth="1"/>
    <col min="3" max="3" width="14.6640625" customWidth="1"/>
    <col min="4" max="4" width="18.6640625" customWidth="1"/>
    <col min="5" max="5" width="7.5" customWidth="1"/>
    <col min="6" max="6" width="18.6640625" customWidth="1"/>
  </cols>
  <sheetData>
    <row r="3" spans="2:7" x14ac:dyDescent="0.2">
      <c r="B3" t="s">
        <v>15</v>
      </c>
      <c r="C3" t="s">
        <v>28</v>
      </c>
      <c r="D3" t="s">
        <v>29</v>
      </c>
      <c r="E3" t="s">
        <v>30</v>
      </c>
      <c r="F3" t="s">
        <v>31</v>
      </c>
      <c r="G3" t="s">
        <v>33</v>
      </c>
    </row>
    <row r="4" spans="2:7" x14ac:dyDescent="0.2">
      <c r="B4" t="s">
        <v>27</v>
      </c>
      <c r="C4">
        <v>10</v>
      </c>
    </row>
    <row r="5" spans="2:7" x14ac:dyDescent="0.2">
      <c r="B5" t="s">
        <v>16</v>
      </c>
      <c r="C5">
        <v>12</v>
      </c>
    </row>
    <row r="6" spans="2:7" x14ac:dyDescent="0.2">
      <c r="B6" t="s">
        <v>17</v>
      </c>
      <c r="C6">
        <v>13</v>
      </c>
    </row>
    <row r="7" spans="2:7" x14ac:dyDescent="0.2">
      <c r="B7" t="s">
        <v>18</v>
      </c>
      <c r="C7">
        <v>16</v>
      </c>
      <c r="D7">
        <f>SUM(C4:C6)/3</f>
        <v>11.666666666666666</v>
      </c>
      <c r="E7">
        <f>ABS(C7-D7)</f>
        <v>4.3333333333333339</v>
      </c>
    </row>
    <row r="8" spans="2:7" x14ac:dyDescent="0.2">
      <c r="B8" t="s">
        <v>19</v>
      </c>
      <c r="C8">
        <v>19</v>
      </c>
      <c r="D8">
        <f t="shared" ref="D8:D16" si="0">SUM(C5:C7)/3</f>
        <v>13.666666666666666</v>
      </c>
      <c r="E8">
        <f t="shared" ref="E8:E15" si="1">ABS(C8-D8)</f>
        <v>5.3333333333333339</v>
      </c>
      <c r="F8">
        <f>SUM(C4:C7)/4</f>
        <v>12.75</v>
      </c>
      <c r="G8">
        <f>ABS(C8-F8)</f>
        <v>6.25</v>
      </c>
    </row>
    <row r="9" spans="2:7" x14ac:dyDescent="0.2">
      <c r="B9" t="s">
        <v>20</v>
      </c>
      <c r="C9">
        <v>23</v>
      </c>
      <c r="D9">
        <f t="shared" si="0"/>
        <v>16</v>
      </c>
      <c r="E9">
        <f t="shared" si="1"/>
        <v>7</v>
      </c>
      <c r="F9">
        <f t="shared" ref="F9:F16" si="2">SUM(C5:C8)/4</f>
        <v>15</v>
      </c>
      <c r="G9">
        <f t="shared" ref="G9:G15" si="3">ABS(C9-F9)</f>
        <v>8</v>
      </c>
    </row>
    <row r="10" spans="2:7" x14ac:dyDescent="0.2">
      <c r="B10" t="s">
        <v>21</v>
      </c>
      <c r="C10">
        <v>26</v>
      </c>
      <c r="D10">
        <f t="shared" si="0"/>
        <v>19.333333333333332</v>
      </c>
      <c r="E10">
        <f t="shared" si="1"/>
        <v>6.6666666666666679</v>
      </c>
      <c r="F10">
        <f t="shared" si="2"/>
        <v>17.75</v>
      </c>
      <c r="G10">
        <f t="shared" si="3"/>
        <v>8.25</v>
      </c>
    </row>
    <row r="11" spans="2:7" x14ac:dyDescent="0.2">
      <c r="B11" t="s">
        <v>22</v>
      </c>
      <c r="C11">
        <v>30</v>
      </c>
      <c r="D11">
        <f t="shared" si="0"/>
        <v>22.666666666666668</v>
      </c>
      <c r="E11">
        <f t="shared" si="1"/>
        <v>7.3333333333333321</v>
      </c>
      <c r="F11">
        <f t="shared" si="2"/>
        <v>21</v>
      </c>
      <c r="G11">
        <f t="shared" si="3"/>
        <v>9</v>
      </c>
    </row>
    <row r="12" spans="2:7" x14ac:dyDescent="0.2">
      <c r="B12" t="s">
        <v>23</v>
      </c>
      <c r="C12">
        <v>28</v>
      </c>
      <c r="D12">
        <f t="shared" si="0"/>
        <v>26.333333333333332</v>
      </c>
      <c r="E12">
        <f t="shared" si="1"/>
        <v>1.6666666666666679</v>
      </c>
      <c r="F12">
        <f t="shared" si="2"/>
        <v>24.5</v>
      </c>
      <c r="G12">
        <f t="shared" si="3"/>
        <v>3.5</v>
      </c>
    </row>
    <row r="13" spans="2:7" x14ac:dyDescent="0.2">
      <c r="B13" t="s">
        <v>24</v>
      </c>
      <c r="C13">
        <v>18</v>
      </c>
      <c r="D13">
        <f t="shared" si="0"/>
        <v>28</v>
      </c>
      <c r="E13">
        <f t="shared" si="1"/>
        <v>10</v>
      </c>
      <c r="F13">
        <f t="shared" si="2"/>
        <v>26.75</v>
      </c>
      <c r="G13">
        <f t="shared" si="3"/>
        <v>8.75</v>
      </c>
    </row>
    <row r="14" spans="2:7" x14ac:dyDescent="0.2">
      <c r="B14" t="s">
        <v>25</v>
      </c>
      <c r="C14">
        <v>16</v>
      </c>
      <c r="D14">
        <f t="shared" si="0"/>
        <v>25.333333333333332</v>
      </c>
      <c r="E14">
        <f t="shared" si="1"/>
        <v>9.3333333333333321</v>
      </c>
      <c r="F14">
        <f t="shared" si="2"/>
        <v>25.5</v>
      </c>
      <c r="G14">
        <f t="shared" si="3"/>
        <v>9.5</v>
      </c>
    </row>
    <row r="15" spans="2:7" x14ac:dyDescent="0.2">
      <c r="B15" t="s">
        <v>26</v>
      </c>
      <c r="C15">
        <v>14</v>
      </c>
      <c r="D15">
        <f t="shared" si="0"/>
        <v>20.666666666666668</v>
      </c>
      <c r="E15">
        <f t="shared" si="1"/>
        <v>6.6666666666666679</v>
      </c>
      <c r="F15">
        <f t="shared" si="2"/>
        <v>23</v>
      </c>
      <c r="G15">
        <f t="shared" si="3"/>
        <v>9</v>
      </c>
    </row>
    <row r="16" spans="2:7" x14ac:dyDescent="0.2">
      <c r="B16" t="s">
        <v>27</v>
      </c>
      <c r="D16">
        <f t="shared" si="0"/>
        <v>16</v>
      </c>
      <c r="F16">
        <f t="shared" si="2"/>
        <v>19</v>
      </c>
    </row>
    <row r="18" spans="4:7" x14ac:dyDescent="0.2">
      <c r="D18" s="2" t="s">
        <v>10</v>
      </c>
      <c r="E18">
        <f>COUNT(E4:E16)</f>
        <v>9</v>
      </c>
      <c r="F18" s="2" t="s">
        <v>10</v>
      </c>
      <c r="G18">
        <f>COUNT(F8:F15)</f>
        <v>8</v>
      </c>
    </row>
    <row r="19" spans="4:7" x14ac:dyDescent="0.2">
      <c r="D19" s="2" t="s">
        <v>32</v>
      </c>
      <c r="E19">
        <f>SUM(E4:E16)</f>
        <v>58.333333333333343</v>
      </c>
      <c r="F19" s="2" t="s">
        <v>32</v>
      </c>
      <c r="G19">
        <f>SUM(G8:G15)</f>
        <v>62.25</v>
      </c>
    </row>
    <row r="20" spans="4:7" x14ac:dyDescent="0.2">
      <c r="D20" s="2" t="s">
        <v>9</v>
      </c>
      <c r="E20">
        <f>E19/E18</f>
        <v>6.4814814814814827</v>
      </c>
      <c r="F20" s="2" t="s">
        <v>9</v>
      </c>
      <c r="G20">
        <f>G19/G18</f>
        <v>7.78125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06C3-A129-D945-B5D0-7A039FFE3679}">
  <dimension ref="B2:M19"/>
  <sheetViews>
    <sheetView workbookViewId="0">
      <selection activeCell="D20" sqref="D20"/>
    </sheetView>
  </sheetViews>
  <sheetFormatPr baseColWidth="10" defaultRowHeight="16" x14ac:dyDescent="0.2"/>
  <cols>
    <col min="2" max="2" width="10.6640625" bestFit="1" customWidth="1"/>
    <col min="3" max="3" width="12.33203125" bestFit="1" customWidth="1"/>
    <col min="4" max="4" width="21.5" bestFit="1" customWidth="1"/>
    <col min="5" max="5" width="12.1640625" bestFit="1" customWidth="1"/>
    <col min="6" max="6" width="21.5" bestFit="1" customWidth="1"/>
    <col min="7" max="7" width="8.1640625" bestFit="1" customWidth="1"/>
  </cols>
  <sheetData>
    <row r="2" spans="2:13" x14ac:dyDescent="0.2">
      <c r="B2" t="s">
        <v>15</v>
      </c>
      <c r="C2" t="s">
        <v>28</v>
      </c>
      <c r="D2" t="s">
        <v>34</v>
      </c>
      <c r="E2" t="s">
        <v>30</v>
      </c>
      <c r="F2" t="s">
        <v>35</v>
      </c>
      <c r="G2" t="s">
        <v>33</v>
      </c>
    </row>
    <row r="3" spans="2:13" x14ac:dyDescent="0.2">
      <c r="B3" t="s">
        <v>27</v>
      </c>
      <c r="C3">
        <v>10</v>
      </c>
    </row>
    <row r="4" spans="2:13" x14ac:dyDescent="0.2">
      <c r="B4" t="s">
        <v>16</v>
      </c>
      <c r="C4">
        <v>12</v>
      </c>
    </row>
    <row r="5" spans="2:13" x14ac:dyDescent="0.2">
      <c r="B5" t="s">
        <v>17</v>
      </c>
      <c r="C5">
        <v>13</v>
      </c>
    </row>
    <row r="6" spans="2:13" x14ac:dyDescent="0.2">
      <c r="B6" t="s">
        <v>18</v>
      </c>
      <c r="C6">
        <v>16</v>
      </c>
      <c r="D6" s="4">
        <f>(C3*1+C4*2+C5*3)/6</f>
        <v>12.166666666666666</v>
      </c>
      <c r="E6" s="4">
        <f>ABS(C6-D6)</f>
        <v>3.8333333333333339</v>
      </c>
      <c r="F6" s="4">
        <f>(C3*$L$9+C4*$L$8+C5*$L$7)/$L$10</f>
        <v>11.166666666666666</v>
      </c>
      <c r="G6">
        <f>ABS(C6-F6)</f>
        <v>4.8333333333333339</v>
      </c>
    </row>
    <row r="7" spans="2:13" x14ac:dyDescent="0.2">
      <c r="B7" t="s">
        <v>19</v>
      </c>
      <c r="C7">
        <v>19</v>
      </c>
      <c r="D7" s="4">
        <f t="shared" ref="D7:D15" si="0">(C4*1+C5*2+C6*3)/6</f>
        <v>14.333333333333334</v>
      </c>
      <c r="E7" s="4">
        <f t="shared" ref="E7:E14" si="1">ABS(C7-D7)</f>
        <v>4.6666666666666661</v>
      </c>
      <c r="F7" s="4">
        <f t="shared" ref="F7:F15" si="2">(C4*$L$9+C5*$L$8+C6*$L$7)/$L$10</f>
        <v>13</v>
      </c>
      <c r="G7">
        <f>ABS(C7-F7)</f>
        <v>6</v>
      </c>
      <c r="L7">
        <v>1</v>
      </c>
      <c r="M7" s="5">
        <f>L7/$L$10</f>
        <v>0.16666666666666666</v>
      </c>
    </row>
    <row r="8" spans="2:13" x14ac:dyDescent="0.2">
      <c r="B8" t="s">
        <v>20</v>
      </c>
      <c r="C8">
        <v>23</v>
      </c>
      <c r="D8" s="4">
        <f t="shared" si="0"/>
        <v>17</v>
      </c>
      <c r="E8" s="4">
        <f t="shared" si="1"/>
        <v>6</v>
      </c>
      <c r="F8" s="4">
        <f t="shared" si="2"/>
        <v>15</v>
      </c>
      <c r="G8">
        <f t="shared" ref="G8:G13" si="3">ABS(C8-F8)</f>
        <v>8</v>
      </c>
      <c r="L8">
        <v>2</v>
      </c>
      <c r="M8" s="5">
        <f t="shared" ref="M8:M9" si="4">L8/$L$10</f>
        <v>0.33333333333333331</v>
      </c>
    </row>
    <row r="9" spans="2:13" x14ac:dyDescent="0.2">
      <c r="B9" t="s">
        <v>21</v>
      </c>
      <c r="C9">
        <v>26</v>
      </c>
      <c r="D9" s="4">
        <f t="shared" si="0"/>
        <v>20.5</v>
      </c>
      <c r="E9" s="4">
        <f t="shared" si="1"/>
        <v>5.5</v>
      </c>
      <c r="F9" s="4">
        <f t="shared" si="2"/>
        <v>18.166666666666668</v>
      </c>
      <c r="G9">
        <f t="shared" si="3"/>
        <v>7.8333333333333321</v>
      </c>
      <c r="L9">
        <v>3</v>
      </c>
      <c r="M9" s="5">
        <f t="shared" si="4"/>
        <v>0.5</v>
      </c>
    </row>
    <row r="10" spans="2:13" x14ac:dyDescent="0.2">
      <c r="B10" t="s">
        <v>22</v>
      </c>
      <c r="C10">
        <v>30</v>
      </c>
      <c r="D10" s="4">
        <f t="shared" si="0"/>
        <v>23.833333333333332</v>
      </c>
      <c r="E10" s="4">
        <f t="shared" si="1"/>
        <v>6.1666666666666679</v>
      </c>
      <c r="F10" s="4">
        <f t="shared" si="2"/>
        <v>21.5</v>
      </c>
      <c r="G10">
        <f t="shared" si="3"/>
        <v>8.5</v>
      </c>
      <c r="L10">
        <v>6</v>
      </c>
      <c r="M10" s="5">
        <f>SUM(M7:M9)</f>
        <v>1</v>
      </c>
    </row>
    <row r="11" spans="2:13" x14ac:dyDescent="0.2">
      <c r="B11" t="s">
        <v>23</v>
      </c>
      <c r="C11">
        <v>28</v>
      </c>
      <c r="D11" s="4">
        <f t="shared" si="0"/>
        <v>27.5</v>
      </c>
      <c r="E11" s="4">
        <f t="shared" si="1"/>
        <v>0.5</v>
      </c>
      <c r="F11" s="4">
        <f t="shared" si="2"/>
        <v>25.166666666666668</v>
      </c>
      <c r="G11">
        <f t="shared" si="3"/>
        <v>2.8333333333333321</v>
      </c>
    </row>
    <row r="12" spans="2:13" x14ac:dyDescent="0.2">
      <c r="B12" t="s">
        <v>24</v>
      </c>
      <c r="C12">
        <v>18</v>
      </c>
      <c r="D12" s="4">
        <f t="shared" si="0"/>
        <v>28.333333333333332</v>
      </c>
      <c r="E12" s="4">
        <f t="shared" si="1"/>
        <v>10.333333333333332</v>
      </c>
      <c r="F12" s="4">
        <f t="shared" si="2"/>
        <v>27.666666666666668</v>
      </c>
      <c r="G12">
        <f t="shared" si="3"/>
        <v>9.6666666666666679</v>
      </c>
    </row>
    <row r="13" spans="2:13" x14ac:dyDescent="0.2">
      <c r="B13" t="s">
        <v>25</v>
      </c>
      <c r="C13">
        <v>16</v>
      </c>
      <c r="D13" s="4">
        <f t="shared" si="0"/>
        <v>23.333333333333332</v>
      </c>
      <c r="E13" s="4">
        <f t="shared" si="1"/>
        <v>7.3333333333333321</v>
      </c>
      <c r="F13" s="4">
        <f t="shared" si="2"/>
        <v>27.333333333333332</v>
      </c>
      <c r="G13">
        <f t="shared" si="3"/>
        <v>11.333333333333332</v>
      </c>
    </row>
    <row r="14" spans="2:13" x14ac:dyDescent="0.2">
      <c r="B14" t="s">
        <v>26</v>
      </c>
      <c r="C14">
        <v>14</v>
      </c>
      <c r="D14" s="4">
        <f t="shared" si="0"/>
        <v>18.666666666666668</v>
      </c>
      <c r="E14" s="4">
        <f t="shared" si="1"/>
        <v>4.6666666666666679</v>
      </c>
      <c r="F14" s="4">
        <f t="shared" si="2"/>
        <v>22.666666666666668</v>
      </c>
      <c r="G14">
        <f>ABS(C14-F14)</f>
        <v>8.6666666666666679</v>
      </c>
    </row>
    <row r="15" spans="2:13" x14ac:dyDescent="0.2">
      <c r="B15" t="s">
        <v>27</v>
      </c>
      <c r="D15" s="4">
        <f t="shared" si="0"/>
        <v>15.333333333333334</v>
      </c>
      <c r="E15" s="4"/>
      <c r="F15" s="4">
        <f t="shared" si="2"/>
        <v>16.666666666666668</v>
      </c>
    </row>
    <row r="17" spans="3:6" x14ac:dyDescent="0.2">
      <c r="C17" s="2" t="s">
        <v>10</v>
      </c>
      <c r="D17">
        <f>COUNT(E3:E15)</f>
        <v>9</v>
      </c>
      <c r="F17">
        <f>COUNT(G6:G14)</f>
        <v>9</v>
      </c>
    </row>
    <row r="18" spans="3:6" x14ac:dyDescent="0.2">
      <c r="C18" s="2" t="s">
        <v>32</v>
      </c>
      <c r="D18">
        <f>SUM(E3:E15)</f>
        <v>49</v>
      </c>
      <c r="F18" s="4">
        <f>SUM(G6:G14)</f>
        <v>67.666666666666671</v>
      </c>
    </row>
    <row r="19" spans="3:6" x14ac:dyDescent="0.2">
      <c r="C19" s="2" t="s">
        <v>9</v>
      </c>
      <c r="D19" s="4">
        <f>D18/D17</f>
        <v>5.4444444444444446</v>
      </c>
      <c r="F19" s="4">
        <f>F18/F17</f>
        <v>7.518518518518519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AFB9-3F4F-0844-B820-011BCCADE0EB}">
  <dimension ref="B21:G60"/>
  <sheetViews>
    <sheetView tabSelected="1" topLeftCell="A16" workbookViewId="0">
      <selection activeCell="I61" sqref="I61"/>
    </sheetView>
  </sheetViews>
  <sheetFormatPr baseColWidth="10" defaultRowHeight="16" x14ac:dyDescent="0.2"/>
  <cols>
    <col min="2" max="2" width="18.5" bestFit="1" customWidth="1"/>
    <col min="7" max="7" width="12.6640625" bestFit="1" customWidth="1"/>
  </cols>
  <sheetData>
    <row r="21" spans="2:3" x14ac:dyDescent="0.2">
      <c r="B21" s="6" t="s">
        <v>36</v>
      </c>
      <c r="C21" s="6">
        <v>142</v>
      </c>
    </row>
    <row r="22" spans="2:3" x14ac:dyDescent="0.2">
      <c r="B22" s="6" t="s">
        <v>38</v>
      </c>
      <c r="C22" s="6">
        <v>153</v>
      </c>
    </row>
    <row r="23" spans="2:3" x14ac:dyDescent="0.2">
      <c r="B23" s="6" t="s">
        <v>37</v>
      </c>
      <c r="C23" s="6">
        <v>0.2</v>
      </c>
    </row>
    <row r="31" spans="2:3" x14ac:dyDescent="0.2">
      <c r="B31" t="s">
        <v>39</v>
      </c>
      <c r="C31" t="s">
        <v>40</v>
      </c>
    </row>
    <row r="32" spans="2:3" x14ac:dyDescent="0.2">
      <c r="C32">
        <f>C21+C23*(C22-C21)</f>
        <v>144.19999999999999</v>
      </c>
    </row>
    <row r="34" spans="2:7" x14ac:dyDescent="0.2">
      <c r="B34" t="s">
        <v>41</v>
      </c>
      <c r="C34">
        <v>136</v>
      </c>
    </row>
    <row r="36" spans="2:7" x14ac:dyDescent="0.2">
      <c r="B36" t="s">
        <v>42</v>
      </c>
      <c r="C36" t="s">
        <v>43</v>
      </c>
    </row>
    <row r="37" spans="2:7" x14ac:dyDescent="0.2">
      <c r="C37">
        <f>C32+C23*(C34-C32)</f>
        <v>142.56</v>
      </c>
    </row>
    <row r="46" spans="2:7" x14ac:dyDescent="0.2">
      <c r="D46" s="7" t="s">
        <v>49</v>
      </c>
      <c r="E46" s="7"/>
      <c r="F46" s="7"/>
    </row>
    <row r="47" spans="2:7" x14ac:dyDescent="0.2">
      <c r="B47" t="s">
        <v>44</v>
      </c>
      <c r="C47" t="s">
        <v>46</v>
      </c>
      <c r="D47" t="s">
        <v>47</v>
      </c>
      <c r="E47" t="s">
        <v>30</v>
      </c>
      <c r="F47" t="s">
        <v>48</v>
      </c>
    </row>
    <row r="48" spans="2:7" x14ac:dyDescent="0.2">
      <c r="B48">
        <v>1</v>
      </c>
      <c r="C48">
        <v>180</v>
      </c>
      <c r="D48">
        <v>175</v>
      </c>
      <c r="E48">
        <f>ABS(C48-D48)</f>
        <v>5</v>
      </c>
      <c r="F48">
        <v>175</v>
      </c>
      <c r="G48">
        <f>ABS(C48-F48)</f>
        <v>5</v>
      </c>
    </row>
    <row r="49" spans="2:7" x14ac:dyDescent="0.2">
      <c r="B49">
        <v>2</v>
      </c>
      <c r="C49">
        <v>168</v>
      </c>
      <c r="D49">
        <f>D48+0.1*($C48-D48)</f>
        <v>175.5</v>
      </c>
      <c r="E49" s="4">
        <f t="shared" ref="E49:E55" si="0">ABS(C49-D49)</f>
        <v>7.5</v>
      </c>
      <c r="F49" s="4">
        <f>F48+0.5*($C48-F48)</f>
        <v>177.5</v>
      </c>
      <c r="G49" s="4">
        <f t="shared" ref="G49:G55" si="1">ABS(C49-F49)</f>
        <v>9.5</v>
      </c>
    </row>
    <row r="50" spans="2:7" x14ac:dyDescent="0.2">
      <c r="B50">
        <v>3</v>
      </c>
      <c r="C50">
        <v>159</v>
      </c>
      <c r="D50">
        <f t="shared" ref="D50:D56" si="2">D49+0.1*($C49-D49)</f>
        <v>174.75</v>
      </c>
      <c r="E50" s="4">
        <f t="shared" si="0"/>
        <v>15.75</v>
      </c>
      <c r="F50" s="4">
        <f t="shared" ref="F50:F56" si="3">F49+0.5*($C49-F49)</f>
        <v>172.75</v>
      </c>
      <c r="G50" s="4">
        <f t="shared" si="1"/>
        <v>13.75</v>
      </c>
    </row>
    <row r="51" spans="2:7" x14ac:dyDescent="0.2">
      <c r="B51">
        <v>4</v>
      </c>
      <c r="C51">
        <v>175</v>
      </c>
      <c r="D51" s="4">
        <f t="shared" si="2"/>
        <v>173.17500000000001</v>
      </c>
      <c r="E51" s="4">
        <f t="shared" si="0"/>
        <v>1.8249999999999886</v>
      </c>
      <c r="F51" s="4">
        <f t="shared" si="3"/>
        <v>165.875</v>
      </c>
      <c r="G51" s="4">
        <f t="shared" si="1"/>
        <v>9.125</v>
      </c>
    </row>
    <row r="52" spans="2:7" x14ac:dyDescent="0.2">
      <c r="B52">
        <v>5</v>
      </c>
      <c r="C52">
        <v>190</v>
      </c>
      <c r="D52" s="4">
        <f t="shared" si="2"/>
        <v>173.35750000000002</v>
      </c>
      <c r="E52" s="4">
        <f t="shared" si="0"/>
        <v>16.642499999999984</v>
      </c>
      <c r="F52" s="4">
        <f t="shared" si="3"/>
        <v>170.4375</v>
      </c>
      <c r="G52" s="4">
        <f t="shared" si="1"/>
        <v>19.5625</v>
      </c>
    </row>
    <row r="53" spans="2:7" x14ac:dyDescent="0.2">
      <c r="B53">
        <v>6</v>
      </c>
      <c r="C53">
        <v>205</v>
      </c>
      <c r="D53" s="4">
        <f t="shared" si="2"/>
        <v>175.02175000000003</v>
      </c>
      <c r="E53" s="4">
        <f t="shared" si="0"/>
        <v>29.978249999999974</v>
      </c>
      <c r="F53" s="4">
        <f t="shared" si="3"/>
        <v>180.21875</v>
      </c>
      <c r="G53" s="4">
        <f t="shared" si="1"/>
        <v>24.78125</v>
      </c>
    </row>
    <row r="54" spans="2:7" x14ac:dyDescent="0.2">
      <c r="B54">
        <v>7</v>
      </c>
      <c r="C54">
        <v>180</v>
      </c>
      <c r="D54" s="4">
        <f t="shared" si="2"/>
        <v>178.01957500000003</v>
      </c>
      <c r="E54" s="4">
        <f t="shared" si="0"/>
        <v>1.9804249999999683</v>
      </c>
      <c r="F54" s="4">
        <f t="shared" si="3"/>
        <v>192.609375</v>
      </c>
      <c r="G54" s="4">
        <f t="shared" si="1"/>
        <v>12.609375</v>
      </c>
    </row>
    <row r="55" spans="2:7" x14ac:dyDescent="0.2">
      <c r="B55">
        <v>8</v>
      </c>
      <c r="C55">
        <v>182</v>
      </c>
      <c r="D55" s="4">
        <f t="shared" si="2"/>
        <v>178.21761750000002</v>
      </c>
      <c r="E55" s="4">
        <f t="shared" si="0"/>
        <v>3.7823824999999829</v>
      </c>
      <c r="F55" s="4">
        <f t="shared" si="3"/>
        <v>186.3046875</v>
      </c>
      <c r="G55" s="4">
        <f t="shared" si="1"/>
        <v>4.3046875</v>
      </c>
    </row>
    <row r="56" spans="2:7" x14ac:dyDescent="0.2">
      <c r="B56">
        <v>9</v>
      </c>
      <c r="C56" t="s">
        <v>45</v>
      </c>
      <c r="D56" s="4">
        <f t="shared" si="2"/>
        <v>178.59585575000003</v>
      </c>
      <c r="F56" s="4">
        <f t="shared" si="3"/>
        <v>184.15234375</v>
      </c>
    </row>
    <row r="57" spans="2:7" x14ac:dyDescent="0.2">
      <c r="D57" s="2"/>
    </row>
    <row r="58" spans="2:7" x14ac:dyDescent="0.2">
      <c r="D58" s="2" t="s">
        <v>50</v>
      </c>
      <c r="E58">
        <f>SUM(E48:E55)</f>
        <v>82.458557499999898</v>
      </c>
      <c r="F58" s="2" t="s">
        <v>50</v>
      </c>
      <c r="G58">
        <f>SUM(G48:G55)</f>
        <v>98.6328125</v>
      </c>
    </row>
    <row r="59" spans="2:7" x14ac:dyDescent="0.2">
      <c r="D59" s="2" t="s">
        <v>10</v>
      </c>
      <c r="E59">
        <f>COUNT(E48:E55)</f>
        <v>8</v>
      </c>
      <c r="F59" s="2" t="s">
        <v>10</v>
      </c>
      <c r="G59">
        <f>COUNT(G48:G55)</f>
        <v>8</v>
      </c>
    </row>
    <row r="60" spans="2:7" x14ac:dyDescent="0.2">
      <c r="D60" s="2" t="s">
        <v>9</v>
      </c>
      <c r="E60" s="4">
        <f>E58/E59</f>
        <v>10.307319687499987</v>
      </c>
      <c r="F60" s="2" t="s">
        <v>9</v>
      </c>
      <c r="G60" s="4">
        <f>G58/G59</f>
        <v>12.3291015625</v>
      </c>
    </row>
  </sheetData>
  <mergeCells count="1">
    <mergeCell ref="D46:F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Diagramas dispersión y tiempo</vt:lpstr>
      <vt:lpstr>Exactitud del pronóstico DMA</vt:lpstr>
      <vt:lpstr>Promedio móvil</vt:lpstr>
      <vt:lpstr>Promedio móvil ponderado</vt:lpstr>
      <vt:lpstr>Suavizamiento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Aguilar</cp:lastModifiedBy>
  <dcterms:created xsi:type="dcterms:W3CDTF">2023-03-30T20:15:06Z</dcterms:created>
  <dcterms:modified xsi:type="dcterms:W3CDTF">2023-05-03T04:22:11Z</dcterms:modified>
</cp:coreProperties>
</file>