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8cbf6f8d47e430c/Desktop/coachx xl files 4 practice/excel projects nd assignments/"/>
    </mc:Choice>
  </mc:AlternateContent>
  <xr:revisionPtr revIDLastSave="37" documentId="13_ncr:1_{A5C7C6AD-AE4B-475C-80BC-18DE45D758CC}" xr6:coauthVersionLast="47" xr6:coauthVersionMax="47" xr10:uidLastSave="{A08A4C18-64DC-4E0E-9979-70865DCC7D01}"/>
  <bookViews>
    <workbookView xWindow="-98" yWindow="-98" windowWidth="21795" windowHeight="12975" activeTab="1" xr2:uid="{00000000-000D-0000-FFFF-FFFF00000000}"/>
  </bookViews>
  <sheets>
    <sheet name="Problem Statement" sheetId="1" r:id="rId1"/>
    <sheet name="Basic 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V11" i="2" l="1"/>
  <c r="V7" i="2"/>
  <c r="V15" i="2"/>
  <c r="V13" i="2"/>
  <c r="V9" i="2"/>
  <c r="U18" i="2"/>
  <c r="F10" i="1"/>
  <c r="D8" i="1"/>
  <c r="D7" i="1"/>
  <c r="D6" i="1"/>
  <c r="D5" i="1"/>
  <c r="D4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K101" i="2"/>
  <c r="N101" i="2" s="1"/>
  <c r="P101" i="2" s="1"/>
  <c r="K100" i="2"/>
  <c r="N100" i="2" s="1"/>
  <c r="P100" i="2" s="1"/>
  <c r="K99" i="2"/>
  <c r="N99" i="2" s="1"/>
  <c r="P99" i="2" s="1"/>
  <c r="K98" i="2"/>
  <c r="N98" i="2" s="1"/>
  <c r="P98" i="2" s="1"/>
  <c r="K97" i="2"/>
  <c r="N97" i="2" s="1"/>
  <c r="P97" i="2" s="1"/>
  <c r="K96" i="2"/>
  <c r="N96" i="2" s="1"/>
  <c r="P96" i="2" s="1"/>
  <c r="K95" i="2"/>
  <c r="N95" i="2" s="1"/>
  <c r="P95" i="2" s="1"/>
  <c r="K94" i="2"/>
  <c r="N94" i="2" s="1"/>
  <c r="P94" i="2" s="1"/>
  <c r="K93" i="2"/>
  <c r="N93" i="2" s="1"/>
  <c r="P93" i="2" s="1"/>
  <c r="K92" i="2"/>
  <c r="N92" i="2" s="1"/>
  <c r="P92" i="2" s="1"/>
  <c r="K91" i="2"/>
  <c r="N91" i="2" s="1"/>
  <c r="P91" i="2" s="1"/>
  <c r="K90" i="2"/>
  <c r="N90" i="2" s="1"/>
  <c r="P90" i="2" s="1"/>
  <c r="K89" i="2"/>
  <c r="N89" i="2" s="1"/>
  <c r="P89" i="2" s="1"/>
  <c r="N88" i="2"/>
  <c r="P88" i="2" s="1"/>
  <c r="K88" i="2"/>
  <c r="K87" i="2"/>
  <c r="N87" i="2" s="1"/>
  <c r="P87" i="2" s="1"/>
  <c r="K86" i="2"/>
  <c r="N86" i="2" s="1"/>
  <c r="P86" i="2" s="1"/>
  <c r="K85" i="2"/>
  <c r="N85" i="2" s="1"/>
  <c r="P85" i="2" s="1"/>
  <c r="K84" i="2"/>
  <c r="N84" i="2" s="1"/>
  <c r="P84" i="2" s="1"/>
  <c r="K83" i="2"/>
  <c r="N83" i="2" s="1"/>
  <c r="P83" i="2" s="1"/>
  <c r="K82" i="2"/>
  <c r="N82" i="2" s="1"/>
  <c r="P82" i="2" s="1"/>
  <c r="K81" i="2"/>
  <c r="N81" i="2" s="1"/>
  <c r="P81" i="2" s="1"/>
  <c r="K80" i="2"/>
  <c r="N80" i="2" s="1"/>
  <c r="P80" i="2" s="1"/>
  <c r="K79" i="2"/>
  <c r="N79" i="2" s="1"/>
  <c r="P79" i="2" s="1"/>
  <c r="K78" i="2"/>
  <c r="N78" i="2" s="1"/>
  <c r="P78" i="2" s="1"/>
  <c r="K77" i="2"/>
  <c r="N77" i="2" s="1"/>
  <c r="P77" i="2" s="1"/>
  <c r="K76" i="2"/>
  <c r="N76" i="2" s="1"/>
  <c r="P76" i="2" s="1"/>
  <c r="K75" i="2"/>
  <c r="N75" i="2" s="1"/>
  <c r="P75" i="2" s="1"/>
  <c r="K74" i="2"/>
  <c r="N74" i="2" s="1"/>
  <c r="P74" i="2" s="1"/>
  <c r="N73" i="2"/>
  <c r="P73" i="2" s="1"/>
  <c r="K73" i="2"/>
  <c r="K72" i="2"/>
  <c r="N72" i="2" s="1"/>
  <c r="P72" i="2" s="1"/>
  <c r="N71" i="2"/>
  <c r="P71" i="2" s="1"/>
  <c r="K71" i="2"/>
  <c r="K70" i="2"/>
  <c r="N70" i="2" s="1"/>
  <c r="P70" i="2" s="1"/>
  <c r="K69" i="2"/>
  <c r="N69" i="2" s="1"/>
  <c r="P69" i="2" s="1"/>
  <c r="K68" i="2"/>
  <c r="N68" i="2" s="1"/>
  <c r="P68" i="2" s="1"/>
  <c r="K67" i="2"/>
  <c r="N67" i="2" s="1"/>
  <c r="P67" i="2" s="1"/>
  <c r="K66" i="2"/>
  <c r="N66" i="2" s="1"/>
  <c r="P66" i="2" s="1"/>
  <c r="K65" i="2"/>
  <c r="N65" i="2" s="1"/>
  <c r="P65" i="2" s="1"/>
  <c r="K64" i="2"/>
  <c r="N64" i="2" s="1"/>
  <c r="P64" i="2" s="1"/>
  <c r="K63" i="2"/>
  <c r="N63" i="2" s="1"/>
  <c r="P63" i="2" s="1"/>
  <c r="K62" i="2"/>
  <c r="N62" i="2" s="1"/>
  <c r="P62" i="2" s="1"/>
  <c r="K61" i="2"/>
  <c r="N61" i="2" s="1"/>
  <c r="P61" i="2" s="1"/>
  <c r="K60" i="2"/>
  <c r="N60" i="2" s="1"/>
  <c r="P60" i="2" s="1"/>
  <c r="K59" i="2"/>
  <c r="N59" i="2" s="1"/>
  <c r="P59" i="2" s="1"/>
  <c r="K58" i="2"/>
  <c r="N58" i="2" s="1"/>
  <c r="P58" i="2" s="1"/>
  <c r="K57" i="2"/>
  <c r="N57" i="2" s="1"/>
  <c r="P57" i="2" s="1"/>
  <c r="N56" i="2"/>
  <c r="P56" i="2" s="1"/>
  <c r="K56" i="2"/>
  <c r="K55" i="2"/>
  <c r="N55" i="2" s="1"/>
  <c r="P55" i="2" s="1"/>
  <c r="K54" i="2"/>
  <c r="N54" i="2" s="1"/>
  <c r="P54" i="2" s="1"/>
  <c r="K53" i="2"/>
  <c r="N53" i="2" s="1"/>
  <c r="P53" i="2" s="1"/>
  <c r="K52" i="2"/>
  <c r="N52" i="2" s="1"/>
  <c r="P52" i="2" s="1"/>
  <c r="K51" i="2"/>
  <c r="N51" i="2" s="1"/>
  <c r="P51" i="2" s="1"/>
  <c r="K50" i="2"/>
  <c r="N50" i="2" s="1"/>
  <c r="P50" i="2" s="1"/>
  <c r="K49" i="2"/>
  <c r="N49" i="2" s="1"/>
  <c r="P49" i="2" s="1"/>
  <c r="K48" i="2"/>
  <c r="N48" i="2" s="1"/>
  <c r="P48" i="2" s="1"/>
  <c r="K47" i="2"/>
  <c r="N47" i="2" s="1"/>
  <c r="P47" i="2" s="1"/>
  <c r="K46" i="2"/>
  <c r="N46" i="2" s="1"/>
  <c r="P46" i="2" s="1"/>
  <c r="K45" i="2"/>
  <c r="N45" i="2" s="1"/>
  <c r="P45" i="2" s="1"/>
  <c r="K44" i="2"/>
  <c r="N44" i="2" s="1"/>
  <c r="P44" i="2" s="1"/>
  <c r="K43" i="2"/>
  <c r="N43" i="2" s="1"/>
  <c r="P43" i="2" s="1"/>
  <c r="K42" i="2"/>
  <c r="N42" i="2" s="1"/>
  <c r="P42" i="2" s="1"/>
  <c r="K41" i="2"/>
  <c r="N41" i="2" s="1"/>
  <c r="P41" i="2" s="1"/>
  <c r="K40" i="2"/>
  <c r="N40" i="2" s="1"/>
  <c r="P40" i="2" s="1"/>
  <c r="N39" i="2"/>
  <c r="P39" i="2" s="1"/>
  <c r="K39" i="2"/>
  <c r="K38" i="2"/>
  <c r="N38" i="2" s="1"/>
  <c r="P38" i="2" s="1"/>
  <c r="K37" i="2"/>
  <c r="N37" i="2" s="1"/>
  <c r="P37" i="2" s="1"/>
  <c r="K36" i="2"/>
  <c r="N36" i="2" s="1"/>
  <c r="P36" i="2" s="1"/>
  <c r="K35" i="2"/>
  <c r="N35" i="2" s="1"/>
  <c r="P35" i="2" s="1"/>
  <c r="K34" i="2"/>
  <c r="N34" i="2" s="1"/>
  <c r="P34" i="2" s="1"/>
  <c r="K33" i="2"/>
  <c r="N33" i="2" s="1"/>
  <c r="P33" i="2" s="1"/>
  <c r="K32" i="2"/>
  <c r="N32" i="2" s="1"/>
  <c r="P32" i="2" s="1"/>
  <c r="K31" i="2"/>
  <c r="N31" i="2" s="1"/>
  <c r="P31" i="2" s="1"/>
  <c r="K30" i="2"/>
  <c r="N30" i="2" s="1"/>
  <c r="P30" i="2" s="1"/>
  <c r="K29" i="2"/>
  <c r="N29" i="2" s="1"/>
  <c r="P29" i="2" s="1"/>
  <c r="K28" i="2"/>
  <c r="N28" i="2" s="1"/>
  <c r="P28" i="2" s="1"/>
  <c r="K27" i="2"/>
  <c r="N27" i="2" s="1"/>
  <c r="P27" i="2" s="1"/>
  <c r="K26" i="2"/>
  <c r="N26" i="2" s="1"/>
  <c r="P26" i="2" s="1"/>
  <c r="K25" i="2"/>
  <c r="N25" i="2" s="1"/>
  <c r="P25" i="2" s="1"/>
  <c r="K24" i="2"/>
  <c r="N24" i="2" s="1"/>
  <c r="P24" i="2" s="1"/>
  <c r="K23" i="2"/>
  <c r="N23" i="2" s="1"/>
  <c r="P23" i="2" s="1"/>
  <c r="K22" i="2"/>
  <c r="N22" i="2" s="1"/>
  <c r="P22" i="2" s="1"/>
  <c r="K21" i="2"/>
  <c r="N21" i="2" s="1"/>
  <c r="P21" i="2" s="1"/>
  <c r="K20" i="2"/>
  <c r="N20" i="2" s="1"/>
  <c r="P20" i="2" s="1"/>
  <c r="K19" i="2"/>
  <c r="N19" i="2" s="1"/>
  <c r="P19" i="2" s="1"/>
  <c r="K18" i="2"/>
  <c r="N18" i="2" s="1"/>
  <c r="P18" i="2" s="1"/>
  <c r="K17" i="2"/>
  <c r="N17" i="2" s="1"/>
  <c r="P17" i="2" s="1"/>
  <c r="K16" i="2"/>
  <c r="N16" i="2" s="1"/>
  <c r="P16" i="2" s="1"/>
  <c r="K15" i="2"/>
  <c r="N15" i="2" s="1"/>
  <c r="P15" i="2" s="1"/>
  <c r="K14" i="2"/>
  <c r="N14" i="2" s="1"/>
  <c r="P14" i="2" s="1"/>
  <c r="K13" i="2"/>
  <c r="N13" i="2" s="1"/>
  <c r="P13" i="2" s="1"/>
  <c r="K12" i="2"/>
  <c r="N12" i="2" s="1"/>
  <c r="P12" i="2" s="1"/>
  <c r="K11" i="2"/>
  <c r="N11" i="2" s="1"/>
  <c r="K10" i="2"/>
  <c r="N10" i="2" s="1"/>
  <c r="P10" i="2" s="1"/>
  <c r="K9" i="2"/>
  <c r="N9" i="2" s="1"/>
  <c r="P9" i="2" s="1"/>
  <c r="K8" i="2"/>
  <c r="N8" i="2" s="1"/>
  <c r="P8" i="2" s="1"/>
  <c r="K7" i="2"/>
  <c r="N7" i="2" s="1"/>
  <c r="P7" i="2" s="1"/>
  <c r="K6" i="2"/>
  <c r="N6" i="2" s="1"/>
  <c r="P6" i="2" s="1"/>
  <c r="K5" i="2"/>
  <c r="N5" i="2" s="1"/>
  <c r="P5" i="2" s="1"/>
  <c r="K4" i="2"/>
  <c r="N4" i="2" s="1"/>
  <c r="P4" i="2" s="1"/>
  <c r="K3" i="2"/>
  <c r="K2" i="2"/>
  <c r="N2" i="2" s="1"/>
  <c r="N3" i="2" l="1"/>
  <c r="P3" i="2" s="1"/>
  <c r="P2" i="2"/>
  <c r="P104" i="2" l="1"/>
  <c r="P102" i="2"/>
  <c r="V5" i="2"/>
  <c r="D3" i="1"/>
</calcChain>
</file>

<file path=xl/sharedStrings.xml><?xml version="1.0" encoding="utf-8"?>
<sst xmlns="http://schemas.openxmlformats.org/spreadsheetml/2006/main" count="773" uniqueCount="223">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</sst>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9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9" fontId="4" fillId="5" borderId="1" xfId="1" applyFont="1" applyFill="1" applyBorder="1" applyAlignment="1">
      <alignment horizontal="left" vertical="center"/>
    </xf>
    <xf numFmtId="6" fontId="4" fillId="0" borderId="0" xfId="0" applyNumberFormat="1" applyFont="1" applyAlignment="1">
      <alignment horizontal="left" vertical="center"/>
    </xf>
    <xf numFmtId="1" fontId="0" fillId="0" borderId="0" xfId="0" applyNumberFormat="1"/>
    <xf numFmtId="0" fontId="8" fillId="3" borderId="0" xfId="0" applyFont="1" applyFill="1" applyAlignment="1">
      <alignment vertical="center"/>
    </xf>
    <xf numFmtId="9" fontId="0" fillId="0" borderId="0" xfId="0" applyNumberFormat="1"/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C734CB1-CE3A-40DA-830F-C2C0E02CA1B3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QPZzz_tN3G9CpJsA97BD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workbookViewId="0">
      <selection activeCell="D6" sqref="D6"/>
    </sheetView>
  </sheetViews>
  <sheetFormatPr defaultColWidth="14.46484375" defaultRowHeight="15" customHeight="1" x14ac:dyDescent="0.45"/>
  <cols>
    <col min="1" max="1" width="21.06640625" customWidth="1"/>
    <col min="2" max="2" width="31.06640625" customWidth="1"/>
  </cols>
  <sheetData>
    <row r="1" spans="1:6" ht="15" customHeight="1" x14ac:dyDescent="0.45">
      <c r="A1" s="25" t="s">
        <v>0</v>
      </c>
      <c r="B1" s="26"/>
    </row>
    <row r="2" spans="1:6" ht="15" customHeight="1" x14ac:dyDescent="0.45">
      <c r="A2" s="1"/>
      <c r="B2" s="1"/>
      <c r="F2">
        <v>1</v>
      </c>
    </row>
    <row r="3" spans="1:6" ht="15" customHeight="1" x14ac:dyDescent="0.45">
      <c r="A3" s="2">
        <v>1</v>
      </c>
      <c r="B3" s="2" t="s">
        <v>1</v>
      </c>
      <c r="D3" s="22">
        <f>SUM('Basic Formulas'!P101:'Basic Formulas'!P1)</f>
        <v>3385797.4348000004</v>
      </c>
      <c r="F3">
        <v>2</v>
      </c>
    </row>
    <row r="4" spans="1:6" ht="15" customHeight="1" x14ac:dyDescent="0.45">
      <c r="A4" s="2">
        <v>2</v>
      </c>
      <c r="B4" s="23" t="s">
        <v>2</v>
      </c>
      <c r="D4">
        <f>COUNTA('Basic Formulas'!B2:'Basic Formulas'!B2:B101)</f>
        <v>100</v>
      </c>
      <c r="F4">
        <v>3</v>
      </c>
    </row>
    <row r="5" spans="1:6" ht="15" customHeight="1" x14ac:dyDescent="0.45">
      <c r="A5" s="2">
        <v>3</v>
      </c>
      <c r="B5" s="2" t="s">
        <v>3</v>
      </c>
      <c r="D5">
        <f>AVERAGE('Basic Formulas'!O:O)</f>
        <v>5732.8841520000005</v>
      </c>
      <c r="F5">
        <v>4</v>
      </c>
    </row>
    <row r="6" spans="1:6" ht="15" customHeight="1" x14ac:dyDescent="0.45">
      <c r="A6" s="2">
        <v>4</v>
      </c>
      <c r="B6" s="2" t="s">
        <v>4</v>
      </c>
      <c r="D6">
        <f>ROUND(D5,1)</f>
        <v>5732.9</v>
      </c>
      <c r="F6">
        <v>5</v>
      </c>
    </row>
    <row r="7" spans="1:6" ht="15" customHeight="1" x14ac:dyDescent="0.45">
      <c r="A7" s="2">
        <v>5</v>
      </c>
      <c r="B7" s="2" t="s">
        <v>5</v>
      </c>
      <c r="D7" s="24">
        <f>MAX('Basic Formulas'!J2:J101)</f>
        <v>0.05</v>
      </c>
      <c r="F7">
        <v>6</v>
      </c>
    </row>
    <row r="8" spans="1:6" ht="15" customHeight="1" x14ac:dyDescent="0.45">
      <c r="A8" s="2">
        <v>6</v>
      </c>
      <c r="B8" s="2" t="s">
        <v>6</v>
      </c>
      <c r="D8" s="24">
        <f>LARGE('Basic Formulas'!J2:J101,2)</f>
        <v>0.05</v>
      </c>
    </row>
    <row r="9" spans="1:6" ht="15" customHeight="1" x14ac:dyDescent="0.45">
      <c r="A9" s="1"/>
      <c r="B9" s="1"/>
    </row>
    <row r="10" spans="1:6" ht="15" customHeight="1" x14ac:dyDescent="0.45">
      <c r="A10" s="3" t="s">
        <v>7</v>
      </c>
      <c r="B10" s="4" t="s">
        <v>8</v>
      </c>
      <c r="F10">
        <f>LARGE(F2:F7,3)</f>
        <v>4</v>
      </c>
    </row>
    <row r="11" spans="1:6" ht="15" customHeight="1" x14ac:dyDescent="0.45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H2" workbookViewId="0">
      <selection activeCell="U26" sqref="U26"/>
    </sheetView>
  </sheetViews>
  <sheetFormatPr defaultColWidth="14.46484375" defaultRowHeight="15" customHeight="1" x14ac:dyDescent="0.45"/>
  <cols>
    <col min="1" max="1" width="10.46484375" customWidth="1"/>
    <col min="2" max="2" width="16.265625" customWidth="1"/>
    <col min="3" max="3" width="36.265625" customWidth="1"/>
    <col min="4" max="4" width="12" customWidth="1"/>
    <col min="5" max="5" width="13.796875" customWidth="1"/>
    <col min="6" max="6" width="20" customWidth="1"/>
    <col min="7" max="7" width="9.73046875" customWidth="1"/>
    <col min="8" max="8" width="4.53125" customWidth="1"/>
    <col min="9" max="9" width="6.53125" customWidth="1"/>
    <col min="10" max="10" width="9.53125" customWidth="1"/>
    <col min="11" max="11" width="20.265625" customWidth="1"/>
    <col min="12" max="12" width="4.796875" customWidth="1"/>
    <col min="13" max="13" width="12.19921875" customWidth="1"/>
    <col min="14" max="14" width="14.796875" customWidth="1"/>
    <col min="15" max="15" width="12.73046875" customWidth="1"/>
    <col min="16" max="16" width="12.796875" customWidth="1"/>
    <col min="17" max="17" width="14.265625" customWidth="1"/>
    <col min="18" max="18" width="14.796875" customWidth="1"/>
    <col min="19" max="19" width="8.73046875" customWidth="1"/>
    <col min="20" max="20" width="2.46484375" customWidth="1"/>
    <col min="21" max="21" width="30.46484375" customWidth="1"/>
    <col min="22" max="22" width="12.73046875" customWidth="1"/>
    <col min="23" max="27" width="8.73046875" customWidth="1"/>
  </cols>
  <sheetData>
    <row r="1" spans="1:27" ht="29.25" customHeight="1" x14ac:dyDescent="0.4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/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7"/>
      <c r="T1" s="7"/>
      <c r="U1" s="7"/>
      <c r="V1" s="7"/>
      <c r="W1" s="7"/>
      <c r="X1" s="7"/>
      <c r="Y1" s="7"/>
      <c r="Z1" s="7"/>
      <c r="AA1" s="7"/>
    </row>
    <row r="2" spans="1:27" ht="14.25" customHeight="1" x14ac:dyDescent="0.45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20">
        <f>(K2*L2*H2)+H2*K2</f>
        <v>14103.36</v>
      </c>
      <c r="N2" s="11">
        <f t="shared" ref="N2:N101" si="1">(K2*L2*H2)+H2*K2</f>
        <v>14103.36</v>
      </c>
      <c r="O2" s="13">
        <v>0</v>
      </c>
      <c r="P2" s="11">
        <f t="shared" ref="P2:P10" si="2">N2-O2</f>
        <v>14103.36</v>
      </c>
      <c r="Q2" s="9" t="s">
        <v>32</v>
      </c>
      <c r="R2" s="9" t="s">
        <v>28</v>
      </c>
      <c r="S2" s="7"/>
      <c r="T2" s="7"/>
      <c r="U2" s="7"/>
      <c r="V2" s="7"/>
      <c r="W2" s="7"/>
      <c r="X2" s="7"/>
      <c r="Y2" s="7"/>
      <c r="Z2" s="7"/>
      <c r="AA2" s="7"/>
    </row>
    <row r="3" spans="1:27" ht="14.25" customHeight="1" x14ac:dyDescent="0.45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20">
        <f t="shared" ref="M3:M66" si="3">(K3*L3*H3)+H3*K3</f>
        <v>86989.6</v>
      </c>
      <c r="N3" s="11">
        <f t="shared" si="1"/>
        <v>86989.6</v>
      </c>
      <c r="O3" s="13">
        <v>26096.880000000001</v>
      </c>
      <c r="P3" s="11">
        <f t="shared" si="2"/>
        <v>60892.72</v>
      </c>
      <c r="Q3" s="9" t="s">
        <v>39</v>
      </c>
      <c r="R3" s="9"/>
      <c r="S3" s="7"/>
      <c r="T3" s="27" t="s">
        <v>40</v>
      </c>
      <c r="U3" s="26"/>
      <c r="V3" s="26"/>
      <c r="W3" s="7"/>
      <c r="X3" s="7"/>
      <c r="Y3" s="7"/>
      <c r="Z3" s="7"/>
      <c r="AA3" s="7"/>
    </row>
    <row r="4" spans="1:27" ht="14.25" customHeight="1" x14ac:dyDescent="0.45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20">
        <f t="shared" si="3"/>
        <v>62540</v>
      </c>
      <c r="N4" s="11">
        <f t="shared" si="1"/>
        <v>62540</v>
      </c>
      <c r="O4" s="13">
        <v>0</v>
      </c>
      <c r="P4" s="11">
        <f t="shared" si="2"/>
        <v>62540</v>
      </c>
      <c r="Q4" s="9" t="s">
        <v>32</v>
      </c>
      <c r="R4" s="9" t="s">
        <v>35</v>
      </c>
      <c r="S4" s="7"/>
      <c r="T4" s="26"/>
      <c r="U4" s="26"/>
      <c r="V4" s="26"/>
      <c r="W4" s="7"/>
      <c r="X4" s="7"/>
      <c r="Y4" s="7"/>
      <c r="Z4" s="7"/>
      <c r="AA4" s="7"/>
    </row>
    <row r="5" spans="1:27" ht="14.25" customHeight="1" x14ac:dyDescent="0.45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20">
        <f t="shared" si="3"/>
        <v>66811.600000000006</v>
      </c>
      <c r="N5" s="11">
        <f t="shared" si="1"/>
        <v>66811.600000000006</v>
      </c>
      <c r="O5" s="13">
        <v>0</v>
      </c>
      <c r="P5" s="11">
        <f t="shared" si="2"/>
        <v>66811.600000000006</v>
      </c>
      <c r="Q5" s="9" t="s">
        <v>32</v>
      </c>
      <c r="R5" s="9" t="s">
        <v>35</v>
      </c>
      <c r="S5" s="7"/>
      <c r="T5" s="14">
        <v>1</v>
      </c>
      <c r="U5" s="15" t="s">
        <v>1</v>
      </c>
      <c r="V5" s="16">
        <f>SUM(P2:P101)</f>
        <v>3385797.4348000004</v>
      </c>
      <c r="W5" s="7"/>
      <c r="X5" s="7"/>
      <c r="Y5" s="7"/>
      <c r="Z5" s="7"/>
      <c r="AA5" s="7"/>
    </row>
    <row r="6" spans="1:27" ht="14.25" customHeight="1" x14ac:dyDescent="0.45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20">
        <f t="shared" si="3"/>
        <v>28331.8</v>
      </c>
      <c r="N6" s="11">
        <f t="shared" si="1"/>
        <v>28331.8</v>
      </c>
      <c r="O6" s="13">
        <v>7649.5860000000002</v>
      </c>
      <c r="P6" s="11">
        <f t="shared" si="2"/>
        <v>20682.214</v>
      </c>
      <c r="Q6" s="9" t="s">
        <v>54</v>
      </c>
      <c r="R6" s="9"/>
      <c r="S6" s="7"/>
      <c r="T6" s="7"/>
      <c r="U6" s="7"/>
      <c r="V6" s="7"/>
      <c r="W6" s="7"/>
      <c r="X6" s="7"/>
      <c r="Y6" s="7"/>
      <c r="Z6" s="7"/>
      <c r="AA6" s="7"/>
    </row>
    <row r="7" spans="1:27" ht="14.25" customHeight="1" x14ac:dyDescent="0.45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20">
        <f t="shared" si="3"/>
        <v>37525.18</v>
      </c>
      <c r="N7" s="11">
        <f t="shared" si="1"/>
        <v>37525.18</v>
      </c>
      <c r="O7" s="13">
        <v>0</v>
      </c>
      <c r="P7" s="11">
        <f t="shared" si="2"/>
        <v>37525.18</v>
      </c>
      <c r="Q7" s="9" t="s">
        <v>59</v>
      </c>
      <c r="R7" s="9"/>
      <c r="S7" s="7"/>
      <c r="T7" s="14">
        <v>2</v>
      </c>
      <c r="U7" s="15" t="s">
        <v>2</v>
      </c>
      <c r="V7" s="17">
        <f>COUNTA(B2:B101)</f>
        <v>100</v>
      </c>
      <c r="W7" s="7"/>
      <c r="X7" s="7"/>
      <c r="Y7" s="7"/>
      <c r="Z7" s="7"/>
      <c r="AA7" s="7"/>
    </row>
    <row r="8" spans="1:27" ht="14.25" customHeight="1" x14ac:dyDescent="0.45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20">
        <f t="shared" si="3"/>
        <v>33757.440000000002</v>
      </c>
      <c r="N8" s="11">
        <f t="shared" si="1"/>
        <v>33757.440000000002</v>
      </c>
      <c r="O8" s="13">
        <v>0</v>
      </c>
      <c r="P8" s="11">
        <f t="shared" si="2"/>
        <v>33757.440000000002</v>
      </c>
      <c r="Q8" s="9" t="s">
        <v>32</v>
      </c>
      <c r="R8" s="9" t="s">
        <v>35</v>
      </c>
      <c r="S8" s="7"/>
      <c r="T8" s="7"/>
      <c r="U8" s="7"/>
      <c r="V8" s="7"/>
      <c r="W8" s="7"/>
      <c r="X8" s="7"/>
      <c r="Y8" s="7"/>
      <c r="Z8" s="7"/>
      <c r="AA8" s="7"/>
    </row>
    <row r="9" spans="1:27" ht="14.25" customHeight="1" x14ac:dyDescent="0.45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20">
        <f t="shared" si="3"/>
        <v>28620.9</v>
      </c>
      <c r="N9" s="11">
        <f t="shared" si="1"/>
        <v>28620.9</v>
      </c>
      <c r="O9" s="13">
        <v>0</v>
      </c>
      <c r="P9" s="11">
        <f t="shared" si="2"/>
        <v>28620.9</v>
      </c>
      <c r="Q9" s="9" t="s">
        <v>32</v>
      </c>
      <c r="R9" s="9" t="s">
        <v>28</v>
      </c>
      <c r="S9" s="7"/>
      <c r="T9" s="14">
        <v>3</v>
      </c>
      <c r="U9" s="15" t="s">
        <v>3</v>
      </c>
      <c r="V9" s="18">
        <f>AVERAGE(O2:O101)</f>
        <v>5732.8841520000005</v>
      </c>
      <c r="W9" s="7"/>
      <c r="X9" s="7"/>
      <c r="Y9" s="7"/>
      <c r="Z9" s="7"/>
      <c r="AA9" s="7"/>
    </row>
    <row r="10" spans="1:27" ht="14.25" customHeight="1" x14ac:dyDescent="0.45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20">
        <f t="shared" si="3"/>
        <v>36759.360000000001</v>
      </c>
      <c r="N10" s="11">
        <f t="shared" si="1"/>
        <v>36759.360000000001</v>
      </c>
      <c r="O10" s="13">
        <v>9925.0272000000004</v>
      </c>
      <c r="P10" s="11">
        <f t="shared" si="2"/>
        <v>26834.3328</v>
      </c>
      <c r="Q10" s="9" t="s">
        <v>54</v>
      </c>
      <c r="R10" s="9"/>
      <c r="S10" s="7"/>
      <c r="T10" s="7"/>
      <c r="U10" s="7"/>
      <c r="V10" s="7"/>
      <c r="W10" s="7"/>
      <c r="X10" s="7"/>
      <c r="Y10" s="7"/>
      <c r="Z10" s="7"/>
      <c r="AA10" s="7"/>
    </row>
    <row r="11" spans="1:27" ht="14.25" customHeight="1" x14ac:dyDescent="0.45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20">
        <f t="shared" si="3"/>
        <v>8177.4</v>
      </c>
      <c r="N11" s="11">
        <f t="shared" si="1"/>
        <v>8177.4</v>
      </c>
      <c r="O11" s="13">
        <v>0</v>
      </c>
      <c r="P11" s="11"/>
      <c r="Q11" s="9" t="s">
        <v>32</v>
      </c>
      <c r="R11" s="9" t="s">
        <v>35</v>
      </c>
      <c r="S11" s="7"/>
      <c r="T11" s="14">
        <v>4</v>
      </c>
      <c r="U11" s="15" t="s">
        <v>4</v>
      </c>
      <c r="V11" s="28">
        <f>ROUND(V9,1)</f>
        <v>5732.9</v>
      </c>
      <c r="W11" s="7"/>
      <c r="X11" s="7"/>
      <c r="Y11" s="7"/>
      <c r="Z11" s="7"/>
      <c r="AA11" s="7"/>
    </row>
    <row r="12" spans="1:27" ht="14.25" customHeight="1" x14ac:dyDescent="0.45">
      <c r="A12" s="8">
        <v>43878</v>
      </c>
      <c r="B12" s="9" t="s">
        <v>71</v>
      </c>
      <c r="C12" s="9" t="s">
        <v>72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20">
        <f t="shared" si="3"/>
        <v>28910</v>
      </c>
      <c r="N12" s="11">
        <f t="shared" si="1"/>
        <v>28910</v>
      </c>
      <c r="O12" s="13">
        <v>7805.7000000000007</v>
      </c>
      <c r="P12" s="11">
        <f t="shared" ref="P12:P101" si="4">N12-O12</f>
        <v>21104.3</v>
      </c>
      <c r="Q12" s="9" t="s">
        <v>54</v>
      </c>
      <c r="R12" s="9"/>
      <c r="S12" s="7"/>
      <c r="T12" s="7"/>
      <c r="U12" s="7"/>
      <c r="V12" s="7"/>
      <c r="W12" s="7"/>
      <c r="X12" s="7"/>
      <c r="Y12" s="7"/>
      <c r="Z12" s="7"/>
      <c r="AA12" s="7"/>
    </row>
    <row r="13" spans="1:27" ht="14.25" customHeight="1" x14ac:dyDescent="0.45">
      <c r="A13" s="8">
        <v>43878</v>
      </c>
      <c r="B13" s="9" t="s">
        <v>71</v>
      </c>
      <c r="C13" s="9" t="s">
        <v>72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20">
        <f t="shared" si="3"/>
        <v>34460.720000000001</v>
      </c>
      <c r="N13" s="11">
        <f t="shared" si="1"/>
        <v>34460.720000000001</v>
      </c>
      <c r="O13" s="13">
        <v>9304.394400000001</v>
      </c>
      <c r="P13" s="11">
        <f t="shared" si="4"/>
        <v>25156.3256</v>
      </c>
      <c r="Q13" s="9" t="s">
        <v>54</v>
      </c>
      <c r="R13" s="9"/>
      <c r="S13" s="7"/>
      <c r="T13" s="14">
        <v>5</v>
      </c>
      <c r="U13" s="15" t="s">
        <v>5</v>
      </c>
      <c r="V13" s="19">
        <f>MAX(J2:J101)</f>
        <v>0.05</v>
      </c>
      <c r="W13" s="7"/>
      <c r="X13" s="7"/>
      <c r="Y13" s="7"/>
      <c r="Z13" s="7"/>
      <c r="AA13" s="7"/>
    </row>
    <row r="14" spans="1:27" ht="14.25" customHeight="1" x14ac:dyDescent="0.45">
      <c r="A14" s="8">
        <v>43889</v>
      </c>
      <c r="B14" s="9" t="s">
        <v>73</v>
      </c>
      <c r="C14" s="9" t="s">
        <v>74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20">
        <f t="shared" si="3"/>
        <v>89680</v>
      </c>
      <c r="N14" s="11">
        <f t="shared" si="1"/>
        <v>89680</v>
      </c>
      <c r="O14" s="13">
        <v>0</v>
      </c>
      <c r="P14" s="11">
        <f t="shared" si="4"/>
        <v>89680</v>
      </c>
      <c r="Q14" s="9" t="s">
        <v>59</v>
      </c>
      <c r="R14" s="9"/>
      <c r="S14" s="7"/>
      <c r="T14" s="7"/>
      <c r="U14" s="7"/>
      <c r="V14" s="7"/>
      <c r="W14" s="7"/>
      <c r="X14" s="7"/>
      <c r="Y14" s="7"/>
      <c r="Z14" s="7"/>
      <c r="AA14" s="7"/>
    </row>
    <row r="15" spans="1:27" ht="14.25" customHeight="1" x14ac:dyDescent="0.45">
      <c r="A15" s="8">
        <v>43890</v>
      </c>
      <c r="B15" s="9" t="s">
        <v>75</v>
      </c>
      <c r="C15" s="9" t="s">
        <v>76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20">
        <f t="shared" si="3"/>
        <v>14691</v>
      </c>
      <c r="N15" s="11">
        <f t="shared" si="1"/>
        <v>14691</v>
      </c>
      <c r="O15" s="13">
        <v>0</v>
      </c>
      <c r="P15" s="11">
        <f t="shared" si="4"/>
        <v>14691</v>
      </c>
      <c r="Q15" s="9" t="s">
        <v>32</v>
      </c>
      <c r="R15" s="9" t="s">
        <v>35</v>
      </c>
      <c r="S15" s="7"/>
      <c r="T15" s="14">
        <v>6</v>
      </c>
      <c r="U15" s="15" t="s">
        <v>6</v>
      </c>
      <c r="V15" s="19">
        <f>LARGE(O2:O101,2)</f>
        <v>26634.959999999999</v>
      </c>
      <c r="W15" s="7"/>
      <c r="X15" s="7"/>
      <c r="Y15" s="7"/>
      <c r="Z15" s="7"/>
      <c r="AA15" s="7"/>
    </row>
    <row r="16" spans="1:27" ht="14.25" customHeight="1" x14ac:dyDescent="0.45">
      <c r="A16" s="8">
        <v>43898</v>
      </c>
      <c r="B16" s="9" t="s">
        <v>77</v>
      </c>
      <c r="C16" s="9" t="s">
        <v>78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20">
        <f t="shared" si="3"/>
        <v>85196</v>
      </c>
      <c r="N16" s="11">
        <f t="shared" si="1"/>
        <v>85196</v>
      </c>
      <c r="O16" s="13">
        <v>23002.920000000002</v>
      </c>
      <c r="P16" s="11">
        <f t="shared" si="4"/>
        <v>62193.08</v>
      </c>
      <c r="Q16" s="9" t="s">
        <v>54</v>
      </c>
      <c r="R16" s="9"/>
      <c r="S16" s="7"/>
      <c r="T16" s="7"/>
      <c r="U16" s="7"/>
      <c r="V16" s="7"/>
      <c r="W16" s="7"/>
      <c r="X16" s="7"/>
      <c r="Y16" s="7"/>
      <c r="Z16" s="7"/>
      <c r="AA16" s="7"/>
    </row>
    <row r="17" spans="1:27" ht="14.25" customHeight="1" x14ac:dyDescent="0.45">
      <c r="A17" s="8">
        <v>43898</v>
      </c>
      <c r="B17" s="9" t="s">
        <v>77</v>
      </c>
      <c r="C17" s="9" t="s">
        <v>78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20">
        <f t="shared" si="3"/>
        <v>27753.599999999999</v>
      </c>
      <c r="N17" s="11">
        <f t="shared" si="1"/>
        <v>27753.599999999999</v>
      </c>
      <c r="O17" s="13">
        <v>7493.4719999999998</v>
      </c>
      <c r="P17" s="11">
        <f t="shared" si="4"/>
        <v>20260.127999999997</v>
      </c>
      <c r="Q17" s="9" t="s">
        <v>54</v>
      </c>
      <c r="R17" s="9"/>
      <c r="S17" s="7"/>
      <c r="T17" s="7"/>
      <c r="U17" s="7"/>
      <c r="V17" s="7"/>
      <c r="W17" s="7"/>
      <c r="X17" s="7"/>
      <c r="Y17" s="7"/>
      <c r="Z17" s="7"/>
      <c r="AA17" s="7"/>
    </row>
    <row r="18" spans="1:27" ht="14.25" customHeight="1" x14ac:dyDescent="0.45">
      <c r="A18" s="8">
        <v>43900</v>
      </c>
      <c r="B18" s="9" t="s">
        <v>79</v>
      </c>
      <c r="C18" s="9" t="s">
        <v>80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20">
        <f t="shared" si="3"/>
        <v>35164</v>
      </c>
      <c r="N18" s="11">
        <f t="shared" si="1"/>
        <v>35164</v>
      </c>
      <c r="O18" s="13">
        <v>0</v>
      </c>
      <c r="P18" s="11">
        <f t="shared" si="4"/>
        <v>35164</v>
      </c>
      <c r="Q18" s="9" t="s">
        <v>32</v>
      </c>
      <c r="R18" s="9" t="s">
        <v>28</v>
      </c>
      <c r="S18" s="7"/>
      <c r="T18" s="7"/>
      <c r="U18" s="7">
        <f>COUNT(B2:B101)</f>
        <v>0</v>
      </c>
      <c r="V18" s="7"/>
      <c r="W18" s="7"/>
      <c r="X18" s="7"/>
      <c r="Y18" s="7"/>
      <c r="Z18" s="7"/>
      <c r="AA18" s="7"/>
    </row>
    <row r="19" spans="1:27" ht="14.25" customHeight="1" x14ac:dyDescent="0.45">
      <c r="A19" s="8">
        <v>43901</v>
      </c>
      <c r="B19" s="9" t="s">
        <v>81</v>
      </c>
      <c r="C19" s="9" t="s">
        <v>82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20">
        <f t="shared" si="3"/>
        <v>27464.5</v>
      </c>
      <c r="N19" s="11">
        <f t="shared" si="1"/>
        <v>27464.5</v>
      </c>
      <c r="O19" s="13">
        <v>0</v>
      </c>
      <c r="P19" s="11">
        <f t="shared" si="4"/>
        <v>27464.5</v>
      </c>
      <c r="Q19" s="9" t="s">
        <v>32</v>
      </c>
      <c r="R19" s="9" t="s">
        <v>35</v>
      </c>
      <c r="S19" s="7"/>
      <c r="T19" s="7"/>
      <c r="U19" s="7"/>
      <c r="V19" s="7"/>
      <c r="W19" s="7"/>
      <c r="X19" s="7"/>
      <c r="Y19" s="7"/>
      <c r="Z19" s="7"/>
      <c r="AA19" s="7"/>
    </row>
    <row r="20" spans="1:27" ht="14.25" customHeight="1" x14ac:dyDescent="0.45">
      <c r="A20" s="8">
        <v>43908</v>
      </c>
      <c r="B20" s="9" t="s">
        <v>83</v>
      </c>
      <c r="C20" s="9" t="s">
        <v>84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20">
        <f t="shared" si="3"/>
        <v>16354.8</v>
      </c>
      <c r="N20" s="11">
        <f t="shared" si="1"/>
        <v>16354.8</v>
      </c>
      <c r="O20" s="13">
        <v>0</v>
      </c>
      <c r="P20" s="11">
        <f t="shared" si="4"/>
        <v>16354.8</v>
      </c>
      <c r="Q20" s="9" t="s">
        <v>32</v>
      </c>
      <c r="R20" s="9" t="s">
        <v>35</v>
      </c>
      <c r="S20" s="7"/>
      <c r="T20" s="7"/>
      <c r="U20" s="7"/>
      <c r="V20" s="7"/>
      <c r="W20" s="7"/>
      <c r="X20" s="7"/>
      <c r="Y20" s="7"/>
      <c r="Z20" s="7"/>
      <c r="AA20" s="7"/>
    </row>
    <row r="21" spans="1:27" ht="14.25" customHeight="1" x14ac:dyDescent="0.45">
      <c r="A21" s="8">
        <v>43921</v>
      </c>
      <c r="B21" s="9" t="s">
        <v>85</v>
      </c>
      <c r="C21" s="9" t="s">
        <v>86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20">
        <f t="shared" si="3"/>
        <v>88783.2</v>
      </c>
      <c r="N21" s="11">
        <f t="shared" si="1"/>
        <v>88783.2</v>
      </c>
      <c r="O21" s="13">
        <v>26634.959999999999</v>
      </c>
      <c r="P21" s="11">
        <f t="shared" si="4"/>
        <v>62148.24</v>
      </c>
      <c r="Q21" s="9" t="s">
        <v>39</v>
      </c>
      <c r="R21" s="9"/>
      <c r="S21" s="7"/>
      <c r="T21" s="7"/>
      <c r="U21" s="7"/>
      <c r="V21" s="7"/>
      <c r="W21" s="7"/>
      <c r="X21" s="7"/>
      <c r="Y21" s="7"/>
      <c r="Z21" s="7"/>
      <c r="AA21" s="7"/>
    </row>
    <row r="22" spans="1:27" ht="14.25" customHeight="1" x14ac:dyDescent="0.45">
      <c r="A22" s="8">
        <v>43927</v>
      </c>
      <c r="B22" s="9" t="s">
        <v>87</v>
      </c>
      <c r="C22" s="9" t="s">
        <v>88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20">
        <f t="shared" si="3"/>
        <v>24284.400000000001</v>
      </c>
      <c r="N22" s="11">
        <f t="shared" si="1"/>
        <v>24284.400000000001</v>
      </c>
      <c r="O22" s="13">
        <v>7285.3200000000006</v>
      </c>
      <c r="P22" s="11">
        <f t="shared" si="4"/>
        <v>16999.080000000002</v>
      </c>
      <c r="Q22" s="9" t="s">
        <v>39</v>
      </c>
      <c r="R22" s="9"/>
      <c r="S22" s="7"/>
      <c r="T22" s="7"/>
      <c r="U22" s="7"/>
      <c r="V22" s="7"/>
      <c r="W22" s="7"/>
      <c r="X22" s="7"/>
      <c r="Y22" s="7"/>
      <c r="Z22" s="7"/>
      <c r="AA22" s="7"/>
    </row>
    <row r="23" spans="1:27" ht="14.25" customHeight="1" x14ac:dyDescent="0.45">
      <c r="A23" s="8">
        <v>43927</v>
      </c>
      <c r="B23" s="9" t="s">
        <v>89</v>
      </c>
      <c r="C23" s="9" t="s">
        <v>90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20">
        <f t="shared" si="3"/>
        <v>38291</v>
      </c>
      <c r="N23" s="11">
        <f t="shared" si="1"/>
        <v>38291</v>
      </c>
      <c r="O23" s="13">
        <v>0</v>
      </c>
      <c r="P23" s="11">
        <f t="shared" si="4"/>
        <v>38291</v>
      </c>
      <c r="Q23" s="9" t="s">
        <v>32</v>
      </c>
      <c r="R23" s="9" t="s">
        <v>35</v>
      </c>
      <c r="S23" s="7"/>
      <c r="T23" s="7"/>
      <c r="U23" s="7"/>
      <c r="V23" s="7"/>
      <c r="W23" s="7"/>
      <c r="X23" s="7"/>
      <c r="Y23" s="7"/>
      <c r="Z23" s="7"/>
      <c r="AA23" s="7"/>
    </row>
    <row r="24" spans="1:27" ht="14.25" customHeight="1" x14ac:dyDescent="0.45">
      <c r="A24" s="8">
        <v>43929</v>
      </c>
      <c r="B24" s="9" t="s">
        <v>91</v>
      </c>
      <c r="C24" s="9" t="s">
        <v>92</v>
      </c>
      <c r="D24" s="9" t="s">
        <v>93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20">
        <f t="shared" si="3"/>
        <v>37525.18</v>
      </c>
      <c r="N24" s="11">
        <f t="shared" si="1"/>
        <v>37525.18</v>
      </c>
      <c r="O24" s="13">
        <v>10131.7986</v>
      </c>
      <c r="P24" s="11">
        <f t="shared" si="4"/>
        <v>27393.381399999998</v>
      </c>
      <c r="Q24" s="9" t="s">
        <v>54</v>
      </c>
      <c r="R24" s="9"/>
      <c r="S24" s="7"/>
      <c r="T24" s="7"/>
      <c r="U24" s="7"/>
      <c r="V24" s="7"/>
      <c r="W24" s="7"/>
      <c r="X24" s="7"/>
      <c r="Y24" s="7"/>
      <c r="Z24" s="7"/>
      <c r="AA24" s="7"/>
    </row>
    <row r="25" spans="1:27" ht="14.25" customHeight="1" x14ac:dyDescent="0.45">
      <c r="A25" s="8">
        <v>43929</v>
      </c>
      <c r="B25" s="9" t="s">
        <v>91</v>
      </c>
      <c r="C25" s="9" t="s">
        <v>92</v>
      </c>
      <c r="D25" s="9" t="s">
        <v>93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20">
        <f t="shared" si="3"/>
        <v>89680</v>
      </c>
      <c r="N25" s="11">
        <f t="shared" si="1"/>
        <v>89680</v>
      </c>
      <c r="O25" s="13">
        <v>24213.600000000002</v>
      </c>
      <c r="P25" s="11">
        <f t="shared" si="4"/>
        <v>65466.399999999994</v>
      </c>
      <c r="Q25" s="9" t="s">
        <v>54</v>
      </c>
      <c r="R25" s="9"/>
      <c r="S25" s="7"/>
      <c r="T25" s="7"/>
      <c r="U25" s="7"/>
      <c r="V25" s="7"/>
      <c r="W25" s="7"/>
      <c r="X25" s="7"/>
      <c r="Y25" s="7"/>
      <c r="Z25" s="7"/>
      <c r="AA25" s="7"/>
    </row>
    <row r="26" spans="1:27" ht="14.25" customHeight="1" x14ac:dyDescent="0.45">
      <c r="A26" s="8">
        <v>43931</v>
      </c>
      <c r="B26" s="9" t="s">
        <v>94</v>
      </c>
      <c r="C26" s="9" t="s">
        <v>95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20">
        <f t="shared" si="3"/>
        <v>70328</v>
      </c>
      <c r="N26" s="11">
        <f t="shared" si="1"/>
        <v>70328</v>
      </c>
      <c r="O26" s="13">
        <v>0</v>
      </c>
      <c r="P26" s="11">
        <f t="shared" si="4"/>
        <v>70328</v>
      </c>
      <c r="Q26" s="9" t="s">
        <v>59</v>
      </c>
      <c r="R26" s="9"/>
      <c r="S26" s="7"/>
      <c r="T26" s="7"/>
      <c r="U26" s="7"/>
      <c r="V26" s="7"/>
      <c r="W26" s="7"/>
      <c r="X26" s="7"/>
      <c r="Y26" s="7"/>
      <c r="Z26" s="7"/>
      <c r="AA26" s="7"/>
    </row>
    <row r="27" spans="1:27" ht="14.25" customHeight="1" x14ac:dyDescent="0.45">
      <c r="A27" s="8">
        <v>43931</v>
      </c>
      <c r="B27" s="9" t="s">
        <v>96</v>
      </c>
      <c r="C27" s="9" t="s">
        <v>97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20">
        <f t="shared" si="3"/>
        <v>7847</v>
      </c>
      <c r="N27" s="11">
        <f t="shared" si="1"/>
        <v>7847</v>
      </c>
      <c r="O27" s="13">
        <v>2354.1</v>
      </c>
      <c r="P27" s="11">
        <f t="shared" si="4"/>
        <v>5492.9</v>
      </c>
      <c r="Q27" s="9" t="s">
        <v>39</v>
      </c>
      <c r="R27" s="9"/>
      <c r="S27" s="7"/>
      <c r="T27" s="7"/>
      <c r="U27" s="7"/>
      <c r="V27" s="7"/>
      <c r="W27" s="7"/>
      <c r="X27" s="7"/>
      <c r="Y27" s="7"/>
      <c r="Z27" s="7"/>
      <c r="AA27" s="7"/>
    </row>
    <row r="28" spans="1:27" ht="14.25" customHeight="1" x14ac:dyDescent="0.45">
      <c r="A28" s="8">
        <v>43931</v>
      </c>
      <c r="B28" s="9" t="s">
        <v>96</v>
      </c>
      <c r="C28" s="9" t="s">
        <v>97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20">
        <f t="shared" si="3"/>
        <v>59413</v>
      </c>
      <c r="N28" s="11">
        <f t="shared" si="1"/>
        <v>59413</v>
      </c>
      <c r="O28" s="13">
        <v>17823.899999999998</v>
      </c>
      <c r="P28" s="11">
        <f t="shared" si="4"/>
        <v>41589.100000000006</v>
      </c>
      <c r="Q28" s="9" t="s">
        <v>39</v>
      </c>
      <c r="R28" s="9"/>
      <c r="S28" s="7"/>
      <c r="T28" s="7"/>
      <c r="U28" s="7"/>
      <c r="V28" s="7"/>
      <c r="W28" s="7"/>
      <c r="X28" s="7"/>
      <c r="Y28" s="7"/>
      <c r="Z28" s="7"/>
      <c r="AA28" s="7"/>
    </row>
    <row r="29" spans="1:27" ht="14.25" customHeight="1" x14ac:dyDescent="0.45">
      <c r="A29" s="8">
        <v>43931</v>
      </c>
      <c r="B29" s="9" t="s">
        <v>98</v>
      </c>
      <c r="C29" s="9" t="s">
        <v>99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20">
        <f t="shared" si="3"/>
        <v>86989.6</v>
      </c>
      <c r="N29" s="11">
        <f t="shared" si="1"/>
        <v>86989.6</v>
      </c>
      <c r="O29" s="13">
        <v>23487.192000000003</v>
      </c>
      <c r="P29" s="11">
        <f t="shared" si="4"/>
        <v>63502.408000000003</v>
      </c>
      <c r="Q29" s="9" t="s">
        <v>54</v>
      </c>
      <c r="R29" s="9"/>
      <c r="S29" s="7"/>
      <c r="T29" s="7"/>
      <c r="U29" s="7"/>
      <c r="V29" s="7"/>
      <c r="W29" s="7"/>
      <c r="X29" s="7"/>
      <c r="Y29" s="7"/>
      <c r="Z29" s="7"/>
      <c r="AA29" s="7"/>
    </row>
    <row r="30" spans="1:27" ht="14.25" customHeight="1" x14ac:dyDescent="0.45">
      <c r="A30" s="8">
        <v>43943</v>
      </c>
      <c r="B30" s="9" t="s">
        <v>100</v>
      </c>
      <c r="C30" s="9" t="s">
        <v>101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20">
        <f t="shared" si="3"/>
        <v>27464.5</v>
      </c>
      <c r="N30" s="11">
        <f t="shared" si="1"/>
        <v>27464.5</v>
      </c>
      <c r="O30" s="13">
        <v>0</v>
      </c>
      <c r="P30" s="11">
        <f t="shared" si="4"/>
        <v>27464.5</v>
      </c>
      <c r="Q30" s="9" t="s">
        <v>32</v>
      </c>
      <c r="R30" s="9" t="s">
        <v>28</v>
      </c>
      <c r="S30" s="7"/>
      <c r="T30" s="7"/>
      <c r="U30" s="7"/>
      <c r="V30" s="7"/>
      <c r="W30" s="7"/>
      <c r="X30" s="7"/>
      <c r="Y30" s="7"/>
      <c r="Z30" s="7"/>
      <c r="AA30" s="7"/>
    </row>
    <row r="31" spans="1:27" ht="14.25" customHeight="1" x14ac:dyDescent="0.45">
      <c r="A31" s="8">
        <v>43952</v>
      </c>
      <c r="B31" s="9" t="s">
        <v>102</v>
      </c>
      <c r="C31" s="9" t="s">
        <v>103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20">
        <f t="shared" si="3"/>
        <v>8094.8</v>
      </c>
      <c r="N31" s="11">
        <f t="shared" si="1"/>
        <v>8094.8</v>
      </c>
      <c r="O31" s="13">
        <v>0</v>
      </c>
      <c r="P31" s="11">
        <f t="shared" si="4"/>
        <v>8094.8</v>
      </c>
      <c r="Q31" s="9" t="s">
        <v>32</v>
      </c>
      <c r="R31" s="9" t="s">
        <v>28</v>
      </c>
      <c r="S31" s="7"/>
      <c r="T31" s="7"/>
      <c r="U31" s="7"/>
      <c r="V31" s="7"/>
      <c r="W31" s="7"/>
      <c r="X31" s="7"/>
      <c r="Y31" s="7"/>
      <c r="Z31" s="7"/>
      <c r="AA31" s="7"/>
    </row>
    <row r="32" spans="1:27" ht="14.25" customHeight="1" x14ac:dyDescent="0.45">
      <c r="A32" s="8">
        <v>43952</v>
      </c>
      <c r="B32" s="9" t="s">
        <v>104</v>
      </c>
      <c r="C32" s="9" t="s">
        <v>105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20">
        <f t="shared" si="3"/>
        <v>8177.4</v>
      </c>
      <c r="N32" s="11">
        <f t="shared" si="1"/>
        <v>8177.4</v>
      </c>
      <c r="O32" s="13">
        <v>0</v>
      </c>
      <c r="P32" s="11">
        <f t="shared" si="4"/>
        <v>8177.4</v>
      </c>
      <c r="Q32" s="9" t="s">
        <v>32</v>
      </c>
      <c r="R32" s="9" t="s">
        <v>35</v>
      </c>
      <c r="S32" s="7"/>
      <c r="T32" s="7"/>
      <c r="U32" s="7"/>
      <c r="V32" s="7"/>
      <c r="W32" s="7"/>
      <c r="X32" s="7"/>
      <c r="Y32" s="7"/>
      <c r="Z32" s="7"/>
      <c r="AA32" s="7"/>
    </row>
    <row r="33" spans="1:27" ht="14.25" customHeight="1" x14ac:dyDescent="0.45">
      <c r="A33" s="8">
        <v>43953</v>
      </c>
      <c r="B33" s="9" t="s">
        <v>106</v>
      </c>
      <c r="C33" s="9" t="s">
        <v>107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20">
        <f t="shared" si="3"/>
        <v>33405.800000000003</v>
      </c>
      <c r="N33" s="11">
        <f t="shared" si="1"/>
        <v>33405.800000000003</v>
      </c>
      <c r="O33" s="13">
        <v>0</v>
      </c>
      <c r="P33" s="11">
        <f t="shared" si="4"/>
        <v>33405.800000000003</v>
      </c>
      <c r="Q33" s="9" t="s">
        <v>32</v>
      </c>
      <c r="R33" s="9" t="s">
        <v>28</v>
      </c>
      <c r="S33" s="7"/>
      <c r="T33" s="7"/>
      <c r="U33" s="7"/>
      <c r="V33" s="7"/>
      <c r="W33" s="7"/>
      <c r="X33" s="7"/>
      <c r="Y33" s="7"/>
      <c r="Z33" s="7"/>
      <c r="AA33" s="7"/>
    </row>
    <row r="34" spans="1:27" ht="14.25" customHeight="1" x14ac:dyDescent="0.45">
      <c r="A34" s="8">
        <v>43954</v>
      </c>
      <c r="B34" s="9" t="s">
        <v>108</v>
      </c>
      <c r="C34" s="9" t="s">
        <v>109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20">
        <f t="shared" si="3"/>
        <v>38291</v>
      </c>
      <c r="N34" s="11">
        <f t="shared" si="1"/>
        <v>38291</v>
      </c>
      <c r="O34" s="13">
        <v>0</v>
      </c>
      <c r="P34" s="11">
        <f t="shared" si="4"/>
        <v>38291</v>
      </c>
      <c r="Q34" s="9" t="s">
        <v>59</v>
      </c>
      <c r="R34" s="9"/>
      <c r="S34" s="7"/>
      <c r="T34" s="7"/>
      <c r="U34" s="7"/>
      <c r="V34" s="7"/>
      <c r="W34" s="7"/>
      <c r="X34" s="7"/>
      <c r="Y34" s="7"/>
      <c r="Z34" s="7"/>
      <c r="AA34" s="7"/>
    </row>
    <row r="35" spans="1:27" ht="14.25" customHeight="1" x14ac:dyDescent="0.45">
      <c r="A35" s="8">
        <v>43958</v>
      </c>
      <c r="B35" s="9" t="s">
        <v>110</v>
      </c>
      <c r="C35" s="9" t="s">
        <v>111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20">
        <f t="shared" si="3"/>
        <v>60038.400000000001</v>
      </c>
      <c r="N35" s="11">
        <f t="shared" si="1"/>
        <v>60038.400000000001</v>
      </c>
      <c r="O35" s="13">
        <v>0</v>
      </c>
      <c r="P35" s="11">
        <f t="shared" si="4"/>
        <v>60038.400000000001</v>
      </c>
      <c r="Q35" s="9" t="s">
        <v>32</v>
      </c>
      <c r="R35" s="9" t="s">
        <v>28</v>
      </c>
      <c r="S35" s="7"/>
      <c r="T35" s="7"/>
      <c r="U35" s="7"/>
      <c r="V35" s="7"/>
      <c r="W35" s="7"/>
      <c r="X35" s="7"/>
      <c r="Y35" s="7"/>
      <c r="Z35" s="7"/>
      <c r="AA35" s="7"/>
    </row>
    <row r="36" spans="1:27" ht="14.25" customHeight="1" x14ac:dyDescent="0.45">
      <c r="A36" s="8">
        <v>43965</v>
      </c>
      <c r="B36" s="9" t="s">
        <v>112</v>
      </c>
      <c r="C36" s="9" t="s">
        <v>113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20">
        <f t="shared" si="3"/>
        <v>62540</v>
      </c>
      <c r="N36" s="11">
        <f t="shared" si="1"/>
        <v>62540</v>
      </c>
      <c r="O36" s="13">
        <v>16885.800000000003</v>
      </c>
      <c r="P36" s="11">
        <f t="shared" si="4"/>
        <v>45654.2</v>
      </c>
      <c r="Q36" s="9" t="s">
        <v>54</v>
      </c>
      <c r="R36" s="9"/>
      <c r="S36" s="7"/>
      <c r="T36" s="7"/>
      <c r="U36" s="7"/>
      <c r="V36" s="7"/>
      <c r="W36" s="7"/>
      <c r="X36" s="7"/>
      <c r="Y36" s="7"/>
      <c r="Z36" s="7"/>
      <c r="AA36" s="7"/>
    </row>
    <row r="37" spans="1:27" ht="14.25" customHeight="1" x14ac:dyDescent="0.45">
      <c r="A37" s="8">
        <v>43968</v>
      </c>
      <c r="B37" s="9" t="s">
        <v>114</v>
      </c>
      <c r="C37" s="9" t="s">
        <v>115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20">
        <f t="shared" si="3"/>
        <v>8177.4</v>
      </c>
      <c r="N37" s="11">
        <f t="shared" si="1"/>
        <v>8177.4</v>
      </c>
      <c r="O37" s="13">
        <v>0</v>
      </c>
      <c r="P37" s="11">
        <f t="shared" si="4"/>
        <v>8177.4</v>
      </c>
      <c r="Q37" s="9" t="s">
        <v>32</v>
      </c>
      <c r="R37" s="9" t="s">
        <v>35</v>
      </c>
      <c r="S37" s="7"/>
      <c r="T37" s="7"/>
      <c r="U37" s="7"/>
      <c r="V37" s="7"/>
      <c r="W37" s="7"/>
      <c r="X37" s="7"/>
      <c r="Y37" s="7"/>
      <c r="Z37" s="7"/>
      <c r="AA37" s="7"/>
    </row>
    <row r="38" spans="1:27" ht="14.25" customHeight="1" x14ac:dyDescent="0.45">
      <c r="A38" s="8">
        <v>43968</v>
      </c>
      <c r="B38" s="9" t="s">
        <v>116</v>
      </c>
      <c r="C38" s="9" t="s">
        <v>117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20">
        <f t="shared" si="3"/>
        <v>37908.089999999997</v>
      </c>
      <c r="N38" s="11">
        <f t="shared" si="1"/>
        <v>37908.089999999997</v>
      </c>
      <c r="O38" s="13">
        <v>0</v>
      </c>
      <c r="P38" s="11">
        <f t="shared" si="4"/>
        <v>37908.089999999997</v>
      </c>
      <c r="Q38" s="9" t="s">
        <v>32</v>
      </c>
      <c r="R38" s="9" t="s">
        <v>28</v>
      </c>
      <c r="S38" s="7"/>
      <c r="T38" s="7"/>
      <c r="U38" s="7"/>
      <c r="V38" s="7"/>
      <c r="W38" s="7"/>
      <c r="X38" s="7"/>
      <c r="Y38" s="7"/>
      <c r="Z38" s="7"/>
      <c r="AA38" s="7"/>
    </row>
    <row r="39" spans="1:27" ht="14.25" customHeight="1" x14ac:dyDescent="0.45">
      <c r="A39" s="8">
        <v>43981</v>
      </c>
      <c r="B39" s="9" t="s">
        <v>118</v>
      </c>
      <c r="C39" s="9" t="s">
        <v>119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20">
        <f t="shared" si="3"/>
        <v>14250.27</v>
      </c>
      <c r="N39" s="11">
        <f t="shared" si="1"/>
        <v>14250.27</v>
      </c>
      <c r="O39" s="13">
        <v>0</v>
      </c>
      <c r="P39" s="11">
        <f t="shared" si="4"/>
        <v>14250.27</v>
      </c>
      <c r="Q39" s="9" t="s">
        <v>32</v>
      </c>
      <c r="R39" s="9" t="s">
        <v>35</v>
      </c>
      <c r="S39" s="7"/>
      <c r="T39" s="7"/>
      <c r="U39" s="7"/>
      <c r="V39" s="7"/>
      <c r="W39" s="7"/>
      <c r="X39" s="7"/>
      <c r="Y39" s="7"/>
      <c r="Z39" s="7"/>
      <c r="AA39" s="7"/>
    </row>
    <row r="40" spans="1:27" ht="14.25" customHeight="1" x14ac:dyDescent="0.45">
      <c r="A40" s="8">
        <v>43987</v>
      </c>
      <c r="B40" s="9" t="s">
        <v>120</v>
      </c>
      <c r="C40" s="9" t="s">
        <v>121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20">
        <f t="shared" si="3"/>
        <v>24532.2</v>
      </c>
      <c r="N40" s="11">
        <f t="shared" si="1"/>
        <v>24532.2</v>
      </c>
      <c r="O40" s="13">
        <v>7359.66</v>
      </c>
      <c r="P40" s="11">
        <f t="shared" si="4"/>
        <v>17172.54</v>
      </c>
      <c r="Q40" s="9" t="s">
        <v>39</v>
      </c>
      <c r="R40" s="9"/>
      <c r="S40" s="7"/>
      <c r="T40" s="7"/>
      <c r="U40" s="7"/>
      <c r="V40" s="7"/>
      <c r="W40" s="7"/>
      <c r="X40" s="7"/>
      <c r="Y40" s="7"/>
      <c r="Z40" s="7"/>
      <c r="AA40" s="7"/>
    </row>
    <row r="41" spans="1:27" ht="14.25" customHeight="1" x14ac:dyDescent="0.45">
      <c r="A41" s="8">
        <v>43987</v>
      </c>
      <c r="B41" s="9" t="s">
        <v>122</v>
      </c>
      <c r="C41" s="9" t="s">
        <v>123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20">
        <f t="shared" si="3"/>
        <v>8177.4</v>
      </c>
      <c r="N41" s="11">
        <f t="shared" si="1"/>
        <v>8177.4</v>
      </c>
      <c r="O41" s="13">
        <v>0</v>
      </c>
      <c r="P41" s="11">
        <f t="shared" si="4"/>
        <v>8177.4</v>
      </c>
      <c r="Q41" s="9" t="s">
        <v>32</v>
      </c>
      <c r="R41" s="9" t="s">
        <v>35</v>
      </c>
      <c r="S41" s="7"/>
      <c r="T41" s="7"/>
      <c r="U41" s="7"/>
      <c r="V41" s="7"/>
      <c r="W41" s="7"/>
      <c r="X41" s="7"/>
      <c r="Y41" s="7"/>
      <c r="Z41" s="7"/>
      <c r="AA41" s="7"/>
    </row>
    <row r="42" spans="1:27" ht="14.25" customHeight="1" x14ac:dyDescent="0.45">
      <c r="A42" s="8">
        <v>43988</v>
      </c>
      <c r="B42" s="9" t="s">
        <v>124</v>
      </c>
      <c r="C42" s="9" t="s">
        <v>125</v>
      </c>
      <c r="D42" s="9" t="s">
        <v>93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20">
        <f t="shared" si="3"/>
        <v>14397.18</v>
      </c>
      <c r="N42" s="11">
        <f t="shared" si="1"/>
        <v>14397.18</v>
      </c>
      <c r="O42" s="13">
        <v>4319.1539999999995</v>
      </c>
      <c r="P42" s="11">
        <f t="shared" si="4"/>
        <v>10078.026000000002</v>
      </c>
      <c r="Q42" s="9" t="s">
        <v>39</v>
      </c>
      <c r="R42" s="9"/>
      <c r="S42" s="7"/>
      <c r="T42" s="7"/>
      <c r="U42" s="7"/>
      <c r="V42" s="7"/>
      <c r="W42" s="7"/>
      <c r="X42" s="7"/>
      <c r="Y42" s="7"/>
      <c r="Z42" s="7"/>
      <c r="AA42" s="7"/>
    </row>
    <row r="43" spans="1:27" ht="14.25" customHeight="1" x14ac:dyDescent="0.45">
      <c r="A43" s="8">
        <v>43988</v>
      </c>
      <c r="B43" s="9" t="s">
        <v>124</v>
      </c>
      <c r="C43" s="9" t="s">
        <v>125</v>
      </c>
      <c r="D43" s="9" t="s">
        <v>93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20">
        <f t="shared" si="3"/>
        <v>28042.7</v>
      </c>
      <c r="N43" s="11">
        <f t="shared" si="1"/>
        <v>28042.7</v>
      </c>
      <c r="O43" s="13">
        <v>8412.81</v>
      </c>
      <c r="P43" s="11">
        <f t="shared" si="4"/>
        <v>19629.89</v>
      </c>
      <c r="Q43" s="9" t="s">
        <v>39</v>
      </c>
      <c r="R43" s="9"/>
      <c r="S43" s="7"/>
      <c r="T43" s="7"/>
      <c r="U43" s="7"/>
      <c r="V43" s="7"/>
      <c r="W43" s="7"/>
      <c r="X43" s="7"/>
      <c r="Y43" s="7"/>
      <c r="Z43" s="7"/>
      <c r="AA43" s="7"/>
    </row>
    <row r="44" spans="1:27" ht="14.25" customHeight="1" x14ac:dyDescent="0.45">
      <c r="A44" s="8">
        <v>43988</v>
      </c>
      <c r="B44" s="9" t="s">
        <v>124</v>
      </c>
      <c r="C44" s="9" t="s">
        <v>125</v>
      </c>
      <c r="D44" s="9" t="s">
        <v>93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20">
        <f t="shared" si="3"/>
        <v>86989.6</v>
      </c>
      <c r="N44" s="11">
        <f t="shared" si="1"/>
        <v>86989.6</v>
      </c>
      <c r="O44" s="13">
        <v>26096.880000000001</v>
      </c>
      <c r="P44" s="11">
        <f t="shared" si="4"/>
        <v>60892.72</v>
      </c>
      <c r="Q44" s="9" t="s">
        <v>39</v>
      </c>
      <c r="R44" s="9"/>
      <c r="S44" s="7"/>
      <c r="T44" s="7"/>
      <c r="U44" s="7"/>
      <c r="V44" s="7"/>
      <c r="W44" s="7"/>
      <c r="X44" s="7"/>
      <c r="Y44" s="7"/>
      <c r="Z44" s="7"/>
      <c r="AA44" s="7"/>
    </row>
    <row r="45" spans="1:27" ht="14.25" customHeight="1" x14ac:dyDescent="0.45">
      <c r="A45" s="8">
        <v>43988</v>
      </c>
      <c r="B45" s="9" t="s">
        <v>126</v>
      </c>
      <c r="C45" s="9" t="s">
        <v>127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20">
        <f t="shared" si="3"/>
        <v>36376.449999999997</v>
      </c>
      <c r="N45" s="11">
        <f t="shared" si="1"/>
        <v>36376.449999999997</v>
      </c>
      <c r="O45" s="13">
        <v>9821.6414999999997</v>
      </c>
      <c r="P45" s="11">
        <f t="shared" si="4"/>
        <v>26554.808499999999</v>
      </c>
      <c r="Q45" s="9" t="s">
        <v>54</v>
      </c>
      <c r="R45" s="9"/>
      <c r="S45" s="7"/>
      <c r="T45" s="7"/>
      <c r="U45" s="7"/>
      <c r="V45" s="7"/>
      <c r="W45" s="7"/>
      <c r="X45" s="7"/>
      <c r="Y45" s="7"/>
      <c r="Z45" s="7"/>
      <c r="AA45" s="7"/>
    </row>
    <row r="46" spans="1:27" ht="14.25" customHeight="1" x14ac:dyDescent="0.45">
      <c r="A46" s="8">
        <v>43991</v>
      </c>
      <c r="B46" s="9" t="s">
        <v>128</v>
      </c>
      <c r="C46" s="9" t="s">
        <v>129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20">
        <f t="shared" si="3"/>
        <v>34812.36</v>
      </c>
      <c r="N46" s="11">
        <f t="shared" si="1"/>
        <v>34812.36</v>
      </c>
      <c r="O46" s="13">
        <v>9399.3371999999999</v>
      </c>
      <c r="P46" s="11">
        <f t="shared" si="4"/>
        <v>25413.022799999999</v>
      </c>
      <c r="Q46" s="9" t="s">
        <v>54</v>
      </c>
      <c r="R46" s="9"/>
      <c r="S46" s="7"/>
      <c r="T46" s="7"/>
      <c r="U46" s="7"/>
      <c r="V46" s="7"/>
      <c r="W46" s="7"/>
      <c r="X46" s="7"/>
      <c r="Y46" s="7"/>
      <c r="Z46" s="7"/>
      <c r="AA46" s="7"/>
    </row>
    <row r="47" spans="1:27" ht="14.25" customHeight="1" x14ac:dyDescent="0.45">
      <c r="A47" s="8">
        <v>43991</v>
      </c>
      <c r="B47" s="9" t="s">
        <v>128</v>
      </c>
      <c r="C47" s="9" t="s">
        <v>129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20">
        <f t="shared" si="3"/>
        <v>38291</v>
      </c>
      <c r="N47" s="11">
        <f t="shared" si="1"/>
        <v>38291</v>
      </c>
      <c r="O47" s="13">
        <v>10338.570000000002</v>
      </c>
      <c r="P47" s="11">
        <f t="shared" si="4"/>
        <v>27952.43</v>
      </c>
      <c r="Q47" s="9" t="s">
        <v>54</v>
      </c>
      <c r="R47" s="9"/>
      <c r="S47" s="7"/>
      <c r="T47" s="7"/>
      <c r="U47" s="7"/>
      <c r="V47" s="7"/>
      <c r="W47" s="7"/>
      <c r="X47" s="7"/>
      <c r="Y47" s="7"/>
      <c r="Z47" s="7"/>
      <c r="AA47" s="7"/>
    </row>
    <row r="48" spans="1:27" ht="14.25" customHeight="1" x14ac:dyDescent="0.45">
      <c r="A48" s="8">
        <v>43993</v>
      </c>
      <c r="B48" s="9" t="s">
        <v>130</v>
      </c>
      <c r="C48" s="9" t="s">
        <v>131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20">
        <f t="shared" si="3"/>
        <v>27464.5</v>
      </c>
      <c r="N48" s="11">
        <f t="shared" si="1"/>
        <v>27464.5</v>
      </c>
      <c r="O48" s="13">
        <v>8239.35</v>
      </c>
      <c r="P48" s="11">
        <f t="shared" si="4"/>
        <v>19225.150000000001</v>
      </c>
      <c r="Q48" s="9" t="s">
        <v>39</v>
      </c>
      <c r="R48" s="9"/>
      <c r="S48" s="7"/>
      <c r="T48" s="7"/>
      <c r="U48" s="7"/>
      <c r="V48" s="7"/>
      <c r="W48" s="7"/>
      <c r="X48" s="7"/>
      <c r="Y48" s="7"/>
      <c r="Z48" s="7"/>
      <c r="AA48" s="7"/>
    </row>
    <row r="49" spans="1:27" ht="14.25" customHeight="1" x14ac:dyDescent="0.45">
      <c r="A49" s="8">
        <v>43993</v>
      </c>
      <c r="B49" s="9" t="s">
        <v>130</v>
      </c>
      <c r="C49" s="9" t="s">
        <v>131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20">
        <f t="shared" si="3"/>
        <v>35164</v>
      </c>
      <c r="N49" s="11">
        <f t="shared" si="1"/>
        <v>35164</v>
      </c>
      <c r="O49" s="13">
        <v>10549.199999999999</v>
      </c>
      <c r="P49" s="11">
        <f t="shared" si="4"/>
        <v>24614.800000000003</v>
      </c>
      <c r="Q49" s="9" t="s">
        <v>39</v>
      </c>
      <c r="R49" s="9"/>
      <c r="S49" s="7"/>
      <c r="T49" s="7"/>
      <c r="U49" s="7"/>
      <c r="V49" s="7"/>
      <c r="W49" s="7"/>
      <c r="X49" s="7"/>
      <c r="Y49" s="7"/>
      <c r="Z49" s="7"/>
      <c r="AA49" s="7"/>
    </row>
    <row r="50" spans="1:27" ht="14.25" customHeight="1" x14ac:dyDescent="0.45">
      <c r="A50" s="8">
        <v>43996</v>
      </c>
      <c r="B50" s="9" t="s">
        <v>132</v>
      </c>
      <c r="C50" s="9" t="s">
        <v>133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20">
        <f t="shared" si="3"/>
        <v>61289.2</v>
      </c>
      <c r="N50" s="11">
        <f t="shared" si="1"/>
        <v>61289.2</v>
      </c>
      <c r="O50" s="13">
        <v>0</v>
      </c>
      <c r="P50" s="11">
        <f t="shared" si="4"/>
        <v>61289.2</v>
      </c>
      <c r="Q50" s="9" t="s">
        <v>59</v>
      </c>
      <c r="R50" s="9"/>
      <c r="S50" s="7"/>
      <c r="T50" s="7"/>
      <c r="U50" s="7"/>
      <c r="V50" s="7"/>
      <c r="W50" s="7"/>
      <c r="X50" s="7"/>
      <c r="Y50" s="7"/>
      <c r="Z50" s="7"/>
      <c r="AA50" s="7"/>
    </row>
    <row r="51" spans="1:27" ht="14.25" customHeight="1" x14ac:dyDescent="0.45">
      <c r="A51" s="8">
        <v>43996</v>
      </c>
      <c r="B51" s="9" t="s">
        <v>132</v>
      </c>
      <c r="C51" s="9" t="s">
        <v>133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20">
        <f t="shared" si="3"/>
        <v>14691</v>
      </c>
      <c r="N51" s="11">
        <f t="shared" si="1"/>
        <v>14691</v>
      </c>
      <c r="O51" s="13">
        <v>0</v>
      </c>
      <c r="P51" s="11">
        <f t="shared" si="4"/>
        <v>14691</v>
      </c>
      <c r="Q51" s="9" t="s">
        <v>59</v>
      </c>
      <c r="R51" s="9"/>
      <c r="S51" s="7"/>
      <c r="T51" s="7"/>
      <c r="U51" s="7"/>
      <c r="V51" s="7"/>
      <c r="W51" s="7"/>
      <c r="X51" s="7"/>
      <c r="Y51" s="7"/>
      <c r="Z51" s="7"/>
      <c r="AA51" s="7"/>
    </row>
    <row r="52" spans="1:27" ht="14.25" customHeight="1" x14ac:dyDescent="0.45">
      <c r="A52" s="8">
        <v>44001</v>
      </c>
      <c r="B52" s="9" t="s">
        <v>134</v>
      </c>
      <c r="C52" s="9" t="s">
        <v>135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20">
        <f t="shared" si="3"/>
        <v>8094.8</v>
      </c>
      <c r="N52" s="11">
        <f t="shared" si="1"/>
        <v>8094.8</v>
      </c>
      <c r="O52" s="13">
        <v>2185.596</v>
      </c>
      <c r="P52" s="11">
        <f t="shared" si="4"/>
        <v>5909.2039999999997</v>
      </c>
      <c r="Q52" s="9" t="s">
        <v>54</v>
      </c>
      <c r="R52" s="9"/>
      <c r="S52" s="7"/>
      <c r="T52" s="7"/>
      <c r="U52" s="7"/>
      <c r="V52" s="7"/>
      <c r="W52" s="7"/>
      <c r="X52" s="7"/>
      <c r="Y52" s="7"/>
      <c r="Z52" s="7"/>
      <c r="AA52" s="7"/>
    </row>
    <row r="53" spans="1:27" ht="14.25" customHeight="1" x14ac:dyDescent="0.45">
      <c r="A53" s="8">
        <v>44001</v>
      </c>
      <c r="B53" s="9" t="s">
        <v>136</v>
      </c>
      <c r="C53" s="9" t="s">
        <v>137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20">
        <f t="shared" si="3"/>
        <v>37525.18</v>
      </c>
      <c r="N53" s="11">
        <f t="shared" si="1"/>
        <v>37525.18</v>
      </c>
      <c r="O53" s="13">
        <v>10131.7986</v>
      </c>
      <c r="P53" s="11">
        <f t="shared" si="4"/>
        <v>27393.381399999998</v>
      </c>
      <c r="Q53" s="9" t="s">
        <v>54</v>
      </c>
      <c r="R53" s="9"/>
      <c r="S53" s="7"/>
      <c r="T53" s="7"/>
      <c r="U53" s="7"/>
      <c r="V53" s="7"/>
      <c r="W53" s="7"/>
      <c r="X53" s="7"/>
      <c r="Y53" s="7"/>
      <c r="Z53" s="7"/>
      <c r="AA53" s="7"/>
    </row>
    <row r="54" spans="1:27" ht="14.25" customHeight="1" x14ac:dyDescent="0.45">
      <c r="A54" s="8">
        <v>44003</v>
      </c>
      <c r="B54" s="9" t="s">
        <v>138</v>
      </c>
      <c r="C54" s="9" t="s">
        <v>139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20">
        <f t="shared" si="3"/>
        <v>62540</v>
      </c>
      <c r="N54" s="11">
        <f t="shared" si="1"/>
        <v>62540</v>
      </c>
      <c r="O54" s="13">
        <v>0</v>
      </c>
      <c r="P54" s="11">
        <f t="shared" si="4"/>
        <v>62540</v>
      </c>
      <c r="Q54" s="9" t="s">
        <v>32</v>
      </c>
      <c r="R54" s="9" t="s">
        <v>28</v>
      </c>
      <c r="S54" s="7"/>
      <c r="T54" s="7"/>
      <c r="U54" s="7"/>
      <c r="V54" s="7"/>
      <c r="W54" s="7"/>
      <c r="X54" s="7"/>
      <c r="Y54" s="7"/>
      <c r="Z54" s="7"/>
      <c r="AA54" s="7"/>
    </row>
    <row r="55" spans="1:27" ht="14.25" customHeight="1" x14ac:dyDescent="0.45">
      <c r="A55" s="8">
        <v>44006</v>
      </c>
      <c r="B55" s="9" t="s">
        <v>140</v>
      </c>
      <c r="C55" s="9" t="s">
        <v>141</v>
      </c>
      <c r="D55" s="9" t="s">
        <v>93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20">
        <f t="shared" si="3"/>
        <v>14103.36</v>
      </c>
      <c r="N55" s="11">
        <f t="shared" si="1"/>
        <v>14103.36</v>
      </c>
      <c r="O55" s="13">
        <v>4231.0079999999998</v>
      </c>
      <c r="P55" s="11">
        <f t="shared" si="4"/>
        <v>9872.3520000000008</v>
      </c>
      <c r="Q55" s="9" t="s">
        <v>39</v>
      </c>
      <c r="R55" s="9"/>
      <c r="S55" s="7"/>
      <c r="T55" s="7"/>
      <c r="U55" s="7"/>
      <c r="V55" s="7"/>
      <c r="W55" s="7"/>
      <c r="X55" s="7"/>
      <c r="Y55" s="7"/>
      <c r="Z55" s="7"/>
      <c r="AA55" s="7"/>
    </row>
    <row r="56" spans="1:27" ht="14.25" customHeight="1" x14ac:dyDescent="0.45">
      <c r="A56" s="8">
        <v>44009</v>
      </c>
      <c r="B56" s="9" t="s">
        <v>142</v>
      </c>
      <c r="C56" s="9" t="s">
        <v>143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20">
        <f t="shared" si="3"/>
        <v>27753.599999999999</v>
      </c>
      <c r="N56" s="11">
        <f t="shared" si="1"/>
        <v>27753.599999999999</v>
      </c>
      <c r="O56" s="13">
        <v>7493.4719999999998</v>
      </c>
      <c r="P56" s="11">
        <f t="shared" si="4"/>
        <v>20260.127999999997</v>
      </c>
      <c r="Q56" s="9" t="s">
        <v>54</v>
      </c>
      <c r="R56" s="9"/>
      <c r="S56" s="7"/>
      <c r="T56" s="7"/>
      <c r="U56" s="7"/>
      <c r="V56" s="7"/>
      <c r="W56" s="7"/>
      <c r="X56" s="7"/>
      <c r="Y56" s="7"/>
      <c r="Z56" s="7"/>
      <c r="AA56" s="7"/>
    </row>
    <row r="57" spans="1:27" ht="14.25" customHeight="1" x14ac:dyDescent="0.45">
      <c r="A57" s="8">
        <v>44009</v>
      </c>
      <c r="B57" s="9" t="s">
        <v>142</v>
      </c>
      <c r="C57" s="9" t="s">
        <v>143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20">
        <f t="shared" si="3"/>
        <v>59413</v>
      </c>
      <c r="N57" s="11">
        <f t="shared" si="1"/>
        <v>59413</v>
      </c>
      <c r="O57" s="13">
        <v>16041.51</v>
      </c>
      <c r="P57" s="11">
        <f t="shared" si="4"/>
        <v>43371.49</v>
      </c>
      <c r="Q57" s="9" t="s">
        <v>54</v>
      </c>
      <c r="R57" s="9"/>
      <c r="S57" s="7"/>
      <c r="T57" s="7"/>
      <c r="U57" s="7"/>
      <c r="V57" s="7"/>
      <c r="W57" s="7"/>
      <c r="X57" s="7"/>
      <c r="Y57" s="7"/>
      <c r="Z57" s="7"/>
      <c r="AA57" s="7"/>
    </row>
    <row r="58" spans="1:27" ht="14.25" customHeight="1" x14ac:dyDescent="0.45">
      <c r="A58" s="8">
        <v>44013</v>
      </c>
      <c r="B58" s="9" t="s">
        <v>144</v>
      </c>
      <c r="C58" s="9" t="s">
        <v>145</v>
      </c>
      <c r="D58" s="9" t="s">
        <v>93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20">
        <f t="shared" si="3"/>
        <v>89680</v>
      </c>
      <c r="N58" s="11">
        <f t="shared" si="1"/>
        <v>89680</v>
      </c>
      <c r="O58" s="13">
        <v>26904</v>
      </c>
      <c r="P58" s="11">
        <f t="shared" si="4"/>
        <v>62776</v>
      </c>
      <c r="Q58" s="9" t="s">
        <v>39</v>
      </c>
      <c r="R58" s="9"/>
      <c r="S58" s="7"/>
      <c r="T58" s="7"/>
      <c r="U58" s="7"/>
      <c r="V58" s="7"/>
      <c r="W58" s="7"/>
      <c r="X58" s="7"/>
      <c r="Y58" s="7"/>
      <c r="Z58" s="7"/>
      <c r="AA58" s="7"/>
    </row>
    <row r="59" spans="1:27" ht="14.25" customHeight="1" x14ac:dyDescent="0.45">
      <c r="A59" s="8">
        <v>44017</v>
      </c>
      <c r="B59" s="9" t="s">
        <v>146</v>
      </c>
      <c r="C59" s="9" t="s">
        <v>147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20">
        <f t="shared" si="3"/>
        <v>85196</v>
      </c>
      <c r="N59" s="11">
        <f t="shared" si="1"/>
        <v>85196</v>
      </c>
      <c r="O59" s="13">
        <v>0</v>
      </c>
      <c r="P59" s="11">
        <f t="shared" si="4"/>
        <v>85196</v>
      </c>
      <c r="Q59" s="9" t="s">
        <v>59</v>
      </c>
      <c r="R59" s="9"/>
      <c r="S59" s="7"/>
      <c r="T59" s="7"/>
      <c r="U59" s="7"/>
      <c r="V59" s="7"/>
      <c r="W59" s="7"/>
      <c r="X59" s="7"/>
      <c r="Y59" s="7"/>
      <c r="Z59" s="7"/>
      <c r="AA59" s="7"/>
    </row>
    <row r="60" spans="1:27" ht="14.25" customHeight="1" x14ac:dyDescent="0.45">
      <c r="A60" s="8">
        <v>44018</v>
      </c>
      <c r="B60" s="9" t="s">
        <v>148</v>
      </c>
      <c r="C60" s="9" t="s">
        <v>149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20">
        <f t="shared" si="3"/>
        <v>33757.440000000002</v>
      </c>
      <c r="N60" s="11">
        <f t="shared" si="1"/>
        <v>33757.440000000002</v>
      </c>
      <c r="O60" s="13">
        <v>0</v>
      </c>
      <c r="P60" s="11">
        <f t="shared" si="4"/>
        <v>33757.440000000002</v>
      </c>
      <c r="Q60" s="9" t="s">
        <v>32</v>
      </c>
      <c r="R60" s="9" t="s">
        <v>28</v>
      </c>
      <c r="S60" s="7"/>
      <c r="T60" s="7"/>
      <c r="U60" s="7"/>
      <c r="V60" s="7"/>
      <c r="W60" s="7"/>
      <c r="X60" s="7"/>
      <c r="Y60" s="7"/>
      <c r="Z60" s="7"/>
      <c r="AA60" s="7"/>
    </row>
    <row r="61" spans="1:27" ht="14.25" customHeight="1" x14ac:dyDescent="0.45">
      <c r="A61" s="8">
        <v>44029</v>
      </c>
      <c r="B61" s="9" t="s">
        <v>150</v>
      </c>
      <c r="C61" s="9" t="s">
        <v>151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20">
        <f t="shared" si="3"/>
        <v>37525.18</v>
      </c>
      <c r="N61" s="11">
        <f t="shared" si="1"/>
        <v>37525.18</v>
      </c>
      <c r="O61" s="13">
        <v>0</v>
      </c>
      <c r="P61" s="11">
        <f t="shared" si="4"/>
        <v>37525.18</v>
      </c>
      <c r="Q61" s="9" t="s">
        <v>32</v>
      </c>
      <c r="R61" s="9" t="s">
        <v>28</v>
      </c>
      <c r="S61" s="7"/>
      <c r="T61" s="7"/>
      <c r="U61" s="7"/>
      <c r="V61" s="7"/>
      <c r="W61" s="7"/>
      <c r="X61" s="7"/>
      <c r="Y61" s="7"/>
      <c r="Z61" s="7"/>
      <c r="AA61" s="7"/>
    </row>
    <row r="62" spans="1:27" ht="14.25" customHeight="1" x14ac:dyDescent="0.45">
      <c r="A62" s="8">
        <v>44033</v>
      </c>
      <c r="B62" s="9" t="s">
        <v>152</v>
      </c>
      <c r="C62" s="9" t="s">
        <v>153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20">
        <f t="shared" si="3"/>
        <v>14691</v>
      </c>
      <c r="N62" s="11">
        <f t="shared" si="1"/>
        <v>14691</v>
      </c>
      <c r="O62" s="13">
        <v>0</v>
      </c>
      <c r="P62" s="11">
        <f t="shared" si="4"/>
        <v>14691</v>
      </c>
      <c r="Q62" s="9" t="s">
        <v>32</v>
      </c>
      <c r="R62" s="9" t="s">
        <v>35</v>
      </c>
      <c r="S62" s="7"/>
      <c r="T62" s="7"/>
      <c r="U62" s="7"/>
      <c r="V62" s="7"/>
      <c r="W62" s="7"/>
      <c r="X62" s="7"/>
      <c r="Y62" s="7"/>
      <c r="Z62" s="7"/>
      <c r="AA62" s="7"/>
    </row>
    <row r="63" spans="1:27" ht="14.25" customHeight="1" x14ac:dyDescent="0.45">
      <c r="A63" s="8">
        <v>44039</v>
      </c>
      <c r="B63" s="9" t="s">
        <v>154</v>
      </c>
      <c r="C63" s="9" t="s">
        <v>155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20">
        <f t="shared" si="3"/>
        <v>14250.27</v>
      </c>
      <c r="N63" s="11">
        <f t="shared" si="1"/>
        <v>14250.27</v>
      </c>
      <c r="O63" s="13">
        <v>0</v>
      </c>
      <c r="P63" s="11">
        <f t="shared" si="4"/>
        <v>14250.27</v>
      </c>
      <c r="Q63" s="9" t="s">
        <v>32</v>
      </c>
      <c r="R63" s="9" t="s">
        <v>35</v>
      </c>
      <c r="S63" s="7"/>
      <c r="T63" s="7"/>
      <c r="U63" s="7"/>
      <c r="V63" s="7"/>
      <c r="W63" s="7"/>
      <c r="X63" s="7"/>
      <c r="Y63" s="7"/>
      <c r="Z63" s="7"/>
      <c r="AA63" s="7"/>
    </row>
    <row r="64" spans="1:27" ht="14.25" customHeight="1" x14ac:dyDescent="0.45">
      <c r="A64" s="8">
        <v>44044</v>
      </c>
      <c r="B64" s="9" t="s">
        <v>156</v>
      </c>
      <c r="C64" s="9" t="s">
        <v>157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20">
        <f t="shared" si="3"/>
        <v>86092.800000000003</v>
      </c>
      <c r="N64" s="11">
        <f t="shared" si="1"/>
        <v>86092.800000000003</v>
      </c>
      <c r="O64" s="13">
        <v>0</v>
      </c>
      <c r="P64" s="11">
        <f t="shared" si="4"/>
        <v>86092.800000000003</v>
      </c>
      <c r="Q64" s="9" t="s">
        <v>32</v>
      </c>
      <c r="R64" s="9" t="s">
        <v>35</v>
      </c>
      <c r="S64" s="7"/>
      <c r="T64" s="7"/>
      <c r="U64" s="7"/>
      <c r="V64" s="7"/>
      <c r="W64" s="7"/>
      <c r="X64" s="7"/>
      <c r="Y64" s="7"/>
      <c r="Z64" s="7"/>
      <c r="AA64" s="7"/>
    </row>
    <row r="65" spans="1:27" ht="14.25" customHeight="1" x14ac:dyDescent="0.45">
      <c r="A65" s="8">
        <v>44045</v>
      </c>
      <c r="B65" s="9" t="s">
        <v>158</v>
      </c>
      <c r="C65" s="9" t="s">
        <v>159</v>
      </c>
      <c r="D65" s="9" t="s">
        <v>93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20">
        <f t="shared" si="3"/>
        <v>28042.7</v>
      </c>
      <c r="N65" s="11">
        <f t="shared" si="1"/>
        <v>28042.7</v>
      </c>
      <c r="O65" s="13">
        <v>0</v>
      </c>
      <c r="P65" s="11">
        <f t="shared" si="4"/>
        <v>28042.7</v>
      </c>
      <c r="Q65" s="9" t="s">
        <v>59</v>
      </c>
      <c r="R65" s="9"/>
      <c r="S65" s="7"/>
      <c r="T65" s="7"/>
      <c r="U65" s="7"/>
      <c r="V65" s="7"/>
      <c r="W65" s="7"/>
      <c r="X65" s="7"/>
      <c r="Y65" s="7"/>
      <c r="Z65" s="7"/>
      <c r="AA65" s="7"/>
    </row>
    <row r="66" spans="1:27" ht="14.25" customHeight="1" x14ac:dyDescent="0.45">
      <c r="A66" s="8">
        <v>44047</v>
      </c>
      <c r="B66" s="9" t="s">
        <v>160</v>
      </c>
      <c r="C66" s="9" t="s">
        <v>161</v>
      </c>
      <c r="D66" s="9" t="s">
        <v>93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20">
        <f t="shared" si="3"/>
        <v>16520</v>
      </c>
      <c r="N66" s="11">
        <f t="shared" si="1"/>
        <v>16520</v>
      </c>
      <c r="O66" s="13">
        <v>0</v>
      </c>
      <c r="P66" s="11">
        <f t="shared" si="4"/>
        <v>16520</v>
      </c>
      <c r="Q66" s="9" t="s">
        <v>59</v>
      </c>
      <c r="R66" s="9"/>
      <c r="S66" s="7"/>
      <c r="T66" s="7"/>
      <c r="U66" s="7"/>
      <c r="V66" s="7"/>
      <c r="W66" s="7"/>
      <c r="X66" s="7"/>
      <c r="Y66" s="7"/>
      <c r="Z66" s="7"/>
      <c r="AA66" s="7"/>
    </row>
    <row r="67" spans="1:27" ht="14.25" customHeight="1" x14ac:dyDescent="0.45">
      <c r="A67" s="8">
        <v>44047</v>
      </c>
      <c r="B67" s="9" t="s">
        <v>162</v>
      </c>
      <c r="C67" s="9" t="s">
        <v>163</v>
      </c>
      <c r="D67" s="9" t="s">
        <v>93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20">
        <f t="shared" ref="M67:M101" si="5">(K67*L67*H67)+H67*K67</f>
        <v>85196</v>
      </c>
      <c r="N67" s="11">
        <f t="shared" si="1"/>
        <v>85196</v>
      </c>
      <c r="O67" s="13">
        <v>25558.799999999999</v>
      </c>
      <c r="P67" s="11">
        <f t="shared" si="4"/>
        <v>59637.2</v>
      </c>
      <c r="Q67" s="9" t="s">
        <v>39</v>
      </c>
      <c r="R67" s="9"/>
      <c r="S67" s="7"/>
      <c r="T67" s="7"/>
      <c r="U67" s="7"/>
      <c r="V67" s="7"/>
      <c r="W67" s="7"/>
      <c r="X67" s="7"/>
      <c r="Y67" s="7"/>
      <c r="Z67" s="7"/>
      <c r="AA67" s="7"/>
    </row>
    <row r="68" spans="1:27" ht="14.25" customHeight="1" x14ac:dyDescent="0.45">
      <c r="A68" s="8">
        <v>44049</v>
      </c>
      <c r="B68" s="9" t="s">
        <v>164</v>
      </c>
      <c r="C68" s="9" t="s">
        <v>165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20">
        <f t="shared" si="5"/>
        <v>14691</v>
      </c>
      <c r="N68" s="11">
        <f t="shared" si="1"/>
        <v>14691</v>
      </c>
      <c r="O68" s="13">
        <v>3966.57</v>
      </c>
      <c r="P68" s="11">
        <f t="shared" si="4"/>
        <v>10724.43</v>
      </c>
      <c r="Q68" s="9" t="s">
        <v>54</v>
      </c>
      <c r="R68" s="9"/>
      <c r="S68" s="7"/>
      <c r="T68" s="7"/>
      <c r="U68" s="7"/>
      <c r="V68" s="7"/>
      <c r="W68" s="7"/>
      <c r="X68" s="7"/>
      <c r="Y68" s="7"/>
      <c r="Z68" s="7"/>
      <c r="AA68" s="7"/>
    </row>
    <row r="69" spans="1:27" ht="14.25" customHeight="1" x14ac:dyDescent="0.45">
      <c r="A69" s="8">
        <v>44049</v>
      </c>
      <c r="B69" s="9" t="s">
        <v>164</v>
      </c>
      <c r="C69" s="9" t="s">
        <v>165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20">
        <f t="shared" si="5"/>
        <v>34460.720000000001</v>
      </c>
      <c r="N69" s="11">
        <f t="shared" si="1"/>
        <v>34460.720000000001</v>
      </c>
      <c r="O69" s="13">
        <v>9304.394400000001</v>
      </c>
      <c r="P69" s="11">
        <f t="shared" si="4"/>
        <v>25156.3256</v>
      </c>
      <c r="Q69" s="9" t="s">
        <v>54</v>
      </c>
      <c r="R69" s="9"/>
      <c r="S69" s="7"/>
      <c r="T69" s="7"/>
      <c r="U69" s="7"/>
      <c r="V69" s="7"/>
      <c r="W69" s="7"/>
      <c r="X69" s="7"/>
      <c r="Y69" s="7"/>
      <c r="Z69" s="7"/>
      <c r="AA69" s="7"/>
    </row>
    <row r="70" spans="1:27" ht="14.25" customHeight="1" x14ac:dyDescent="0.45">
      <c r="A70" s="8">
        <v>44052</v>
      </c>
      <c r="B70" s="9" t="s">
        <v>166</v>
      </c>
      <c r="C70" s="9" t="s">
        <v>167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20">
        <f t="shared" si="5"/>
        <v>8094.8</v>
      </c>
      <c r="N70" s="11">
        <f t="shared" si="1"/>
        <v>8094.8</v>
      </c>
      <c r="O70" s="13">
        <v>0</v>
      </c>
      <c r="P70" s="11">
        <f t="shared" si="4"/>
        <v>8094.8</v>
      </c>
      <c r="Q70" s="9" t="s">
        <v>59</v>
      </c>
      <c r="R70" s="9"/>
      <c r="S70" s="7"/>
      <c r="T70" s="7"/>
      <c r="U70" s="7"/>
      <c r="V70" s="7"/>
      <c r="W70" s="7"/>
      <c r="X70" s="7"/>
      <c r="Y70" s="7"/>
      <c r="Z70" s="7"/>
      <c r="AA70" s="7"/>
    </row>
    <row r="71" spans="1:27" ht="14.25" customHeight="1" x14ac:dyDescent="0.45">
      <c r="A71" s="8">
        <v>44056</v>
      </c>
      <c r="B71" s="9" t="s">
        <v>168</v>
      </c>
      <c r="C71" s="9" t="s">
        <v>169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20">
        <f t="shared" si="5"/>
        <v>14103.36</v>
      </c>
      <c r="N71" s="11">
        <f t="shared" si="1"/>
        <v>14103.36</v>
      </c>
      <c r="O71" s="13">
        <v>0</v>
      </c>
      <c r="P71" s="11">
        <f t="shared" si="4"/>
        <v>14103.36</v>
      </c>
      <c r="Q71" s="9" t="s">
        <v>32</v>
      </c>
      <c r="R71" s="9" t="s">
        <v>35</v>
      </c>
      <c r="S71" s="7"/>
      <c r="T71" s="7"/>
      <c r="U71" s="7"/>
      <c r="V71" s="7"/>
      <c r="W71" s="7"/>
      <c r="X71" s="7"/>
      <c r="Y71" s="7"/>
      <c r="Z71" s="7"/>
      <c r="AA71" s="7"/>
    </row>
    <row r="72" spans="1:27" ht="14.25" customHeight="1" x14ac:dyDescent="0.45">
      <c r="A72" s="8">
        <v>44056</v>
      </c>
      <c r="B72" s="9" t="s">
        <v>170</v>
      </c>
      <c r="C72" s="9" t="s">
        <v>171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20">
        <f t="shared" si="5"/>
        <v>88783.2</v>
      </c>
      <c r="N72" s="11">
        <f t="shared" si="1"/>
        <v>88783.2</v>
      </c>
      <c r="O72" s="13">
        <v>0</v>
      </c>
      <c r="P72" s="11">
        <f t="shared" si="4"/>
        <v>88783.2</v>
      </c>
      <c r="Q72" s="9" t="s">
        <v>32</v>
      </c>
      <c r="R72" s="9" t="s">
        <v>28</v>
      </c>
      <c r="S72" s="7"/>
      <c r="T72" s="7"/>
      <c r="U72" s="7"/>
      <c r="V72" s="7"/>
      <c r="W72" s="7"/>
      <c r="X72" s="7"/>
      <c r="Y72" s="7"/>
      <c r="Z72" s="7"/>
      <c r="AA72" s="7"/>
    </row>
    <row r="73" spans="1:27" ht="14.25" customHeight="1" x14ac:dyDescent="0.45">
      <c r="A73" s="8">
        <v>44058</v>
      </c>
      <c r="B73" s="9" t="s">
        <v>172</v>
      </c>
      <c r="C73" s="9" t="s">
        <v>173</v>
      </c>
      <c r="D73" s="9" t="s">
        <v>93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20">
        <f t="shared" si="5"/>
        <v>60038.400000000001</v>
      </c>
      <c r="N73" s="11">
        <f t="shared" si="1"/>
        <v>60038.400000000001</v>
      </c>
      <c r="O73" s="13">
        <v>0</v>
      </c>
      <c r="P73" s="11">
        <f t="shared" si="4"/>
        <v>60038.400000000001</v>
      </c>
      <c r="Q73" s="9" t="s">
        <v>59</v>
      </c>
      <c r="R73" s="9"/>
      <c r="S73" s="7"/>
      <c r="T73" s="7"/>
      <c r="U73" s="7"/>
      <c r="V73" s="7"/>
      <c r="W73" s="7"/>
      <c r="X73" s="7"/>
      <c r="Y73" s="7"/>
      <c r="Z73" s="7"/>
      <c r="AA73" s="7"/>
    </row>
    <row r="74" spans="1:27" ht="14.25" customHeight="1" x14ac:dyDescent="0.45">
      <c r="A74" s="8">
        <v>44063</v>
      </c>
      <c r="B74" s="9" t="s">
        <v>174</v>
      </c>
      <c r="C74" s="9" t="s">
        <v>175</v>
      </c>
      <c r="D74" s="9" t="s">
        <v>93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20">
        <f t="shared" si="5"/>
        <v>37908.089999999997</v>
      </c>
      <c r="N74" s="11">
        <f t="shared" si="1"/>
        <v>37908.089999999997</v>
      </c>
      <c r="O74" s="13">
        <v>10235.184299999999</v>
      </c>
      <c r="P74" s="11">
        <f t="shared" si="4"/>
        <v>27672.905699999996</v>
      </c>
      <c r="Q74" s="9" t="s">
        <v>54</v>
      </c>
      <c r="R74" s="9"/>
      <c r="S74" s="7"/>
      <c r="T74" s="7"/>
      <c r="U74" s="7"/>
      <c r="V74" s="7"/>
      <c r="W74" s="7"/>
      <c r="X74" s="7"/>
      <c r="Y74" s="7"/>
      <c r="Z74" s="7"/>
      <c r="AA74" s="7"/>
    </row>
    <row r="75" spans="1:27" ht="14.25" customHeight="1" x14ac:dyDescent="0.45">
      <c r="A75" s="8">
        <v>44063</v>
      </c>
      <c r="B75" s="9" t="s">
        <v>176</v>
      </c>
      <c r="C75" s="9" t="s">
        <v>177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20">
        <f t="shared" si="5"/>
        <v>8177.4</v>
      </c>
      <c r="N75" s="11">
        <f t="shared" si="1"/>
        <v>8177.4</v>
      </c>
      <c r="O75" s="13">
        <v>0</v>
      </c>
      <c r="P75" s="11">
        <f t="shared" si="4"/>
        <v>8177.4</v>
      </c>
      <c r="Q75" s="9" t="s">
        <v>32</v>
      </c>
      <c r="R75" s="9" t="s">
        <v>35</v>
      </c>
      <c r="S75" s="7"/>
      <c r="T75" s="7"/>
      <c r="U75" s="7"/>
      <c r="V75" s="7"/>
      <c r="W75" s="7"/>
      <c r="X75" s="7"/>
      <c r="Y75" s="7"/>
      <c r="Z75" s="7"/>
      <c r="AA75" s="7"/>
    </row>
    <row r="76" spans="1:27" ht="14.25" customHeight="1" x14ac:dyDescent="0.45">
      <c r="A76" s="8">
        <v>44065</v>
      </c>
      <c r="B76" s="9" t="s">
        <v>178</v>
      </c>
      <c r="C76" s="9" t="s">
        <v>179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20">
        <f t="shared" si="5"/>
        <v>60038.400000000001</v>
      </c>
      <c r="N76" s="11">
        <f t="shared" si="1"/>
        <v>60038.400000000001</v>
      </c>
      <c r="O76" s="13">
        <v>0</v>
      </c>
      <c r="P76" s="11">
        <f t="shared" si="4"/>
        <v>60038.400000000001</v>
      </c>
      <c r="Q76" s="9" t="s">
        <v>32</v>
      </c>
      <c r="R76" s="9" t="s">
        <v>35</v>
      </c>
      <c r="S76" s="7"/>
      <c r="T76" s="7"/>
      <c r="U76" s="7"/>
      <c r="V76" s="7"/>
      <c r="W76" s="7"/>
      <c r="X76" s="7"/>
      <c r="Y76" s="7"/>
      <c r="Z76" s="7"/>
      <c r="AA76" s="7"/>
    </row>
    <row r="77" spans="1:27" ht="14.25" customHeight="1" x14ac:dyDescent="0.45">
      <c r="A77" s="8">
        <v>44069</v>
      </c>
      <c r="B77" s="9" t="s">
        <v>180</v>
      </c>
      <c r="C77" s="9" t="s">
        <v>181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20">
        <f t="shared" si="5"/>
        <v>86092.800000000003</v>
      </c>
      <c r="N77" s="11">
        <f t="shared" si="1"/>
        <v>86092.800000000003</v>
      </c>
      <c r="O77" s="13">
        <v>23245.056000000004</v>
      </c>
      <c r="P77" s="11">
        <f t="shared" si="4"/>
        <v>62847.743999999999</v>
      </c>
      <c r="Q77" s="9" t="s">
        <v>54</v>
      </c>
      <c r="R77" s="9"/>
      <c r="S77" s="7"/>
      <c r="T77" s="7"/>
      <c r="U77" s="7"/>
      <c r="V77" s="7"/>
      <c r="W77" s="7"/>
      <c r="X77" s="7"/>
      <c r="Y77" s="7"/>
      <c r="Z77" s="7"/>
      <c r="AA77" s="7"/>
    </row>
    <row r="78" spans="1:27" ht="14.25" customHeight="1" x14ac:dyDescent="0.45">
      <c r="A78" s="8">
        <v>44074</v>
      </c>
      <c r="B78" s="9" t="s">
        <v>182</v>
      </c>
      <c r="C78" s="9" t="s">
        <v>183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20">
        <f t="shared" si="5"/>
        <v>37908.089999999997</v>
      </c>
      <c r="N78" s="11">
        <f t="shared" si="1"/>
        <v>37908.089999999997</v>
      </c>
      <c r="O78" s="13">
        <v>11372.426999999998</v>
      </c>
      <c r="P78" s="11">
        <f t="shared" si="4"/>
        <v>26535.663</v>
      </c>
      <c r="Q78" s="9" t="s">
        <v>39</v>
      </c>
      <c r="R78" s="9"/>
      <c r="S78" s="7"/>
      <c r="T78" s="7"/>
      <c r="U78" s="7"/>
      <c r="V78" s="7"/>
      <c r="W78" s="7"/>
      <c r="X78" s="7"/>
      <c r="Y78" s="7"/>
      <c r="Z78" s="7"/>
      <c r="AA78" s="7"/>
    </row>
    <row r="79" spans="1:27" ht="14.25" customHeight="1" x14ac:dyDescent="0.45">
      <c r="A79" s="8">
        <v>44074</v>
      </c>
      <c r="B79" s="9" t="s">
        <v>182</v>
      </c>
      <c r="C79" s="9" t="s">
        <v>183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20">
        <f t="shared" si="5"/>
        <v>60038.400000000001</v>
      </c>
      <c r="N79" s="11">
        <f t="shared" si="1"/>
        <v>60038.400000000001</v>
      </c>
      <c r="O79" s="13">
        <v>18011.52</v>
      </c>
      <c r="P79" s="11">
        <f t="shared" si="4"/>
        <v>42026.880000000005</v>
      </c>
      <c r="Q79" s="9" t="s">
        <v>39</v>
      </c>
      <c r="R79" s="9"/>
      <c r="S79" s="7"/>
      <c r="T79" s="7"/>
      <c r="U79" s="7"/>
      <c r="V79" s="7"/>
      <c r="W79" s="7"/>
      <c r="X79" s="7"/>
      <c r="Y79" s="7"/>
      <c r="Z79" s="7"/>
      <c r="AA79" s="7"/>
    </row>
    <row r="80" spans="1:27" ht="14.25" customHeight="1" x14ac:dyDescent="0.45">
      <c r="A80" s="8">
        <v>44076</v>
      </c>
      <c r="B80" s="9" t="s">
        <v>184</v>
      </c>
      <c r="C80" s="9" t="s">
        <v>185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20">
        <f t="shared" si="5"/>
        <v>28910</v>
      </c>
      <c r="N80" s="11">
        <f t="shared" si="1"/>
        <v>28910</v>
      </c>
      <c r="O80" s="13">
        <v>0</v>
      </c>
      <c r="P80" s="11">
        <f t="shared" si="4"/>
        <v>28910</v>
      </c>
      <c r="Q80" s="9" t="s">
        <v>32</v>
      </c>
      <c r="R80" s="9" t="s">
        <v>28</v>
      </c>
      <c r="S80" s="7"/>
      <c r="T80" s="7"/>
      <c r="U80" s="7"/>
      <c r="V80" s="7"/>
      <c r="W80" s="7"/>
      <c r="X80" s="7"/>
      <c r="Y80" s="7"/>
      <c r="Z80" s="7"/>
      <c r="AA80" s="7"/>
    </row>
    <row r="81" spans="1:27" ht="14.25" customHeight="1" x14ac:dyDescent="0.45">
      <c r="A81" s="8">
        <v>44078</v>
      </c>
      <c r="B81" s="9" t="s">
        <v>186</v>
      </c>
      <c r="C81" s="9" t="s">
        <v>187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20">
        <f t="shared" si="5"/>
        <v>8260</v>
      </c>
      <c r="N81" s="11">
        <f t="shared" si="1"/>
        <v>8260</v>
      </c>
      <c r="O81" s="13">
        <v>0</v>
      </c>
      <c r="P81" s="11">
        <f t="shared" si="4"/>
        <v>8260</v>
      </c>
      <c r="Q81" s="9" t="s">
        <v>32</v>
      </c>
      <c r="R81" s="9" t="s">
        <v>28</v>
      </c>
      <c r="S81" s="7"/>
      <c r="T81" s="7"/>
      <c r="U81" s="7"/>
      <c r="V81" s="7"/>
      <c r="W81" s="7"/>
      <c r="X81" s="7"/>
      <c r="Y81" s="7"/>
      <c r="Z81" s="7"/>
      <c r="AA81" s="7"/>
    </row>
    <row r="82" spans="1:27" ht="14.25" customHeight="1" x14ac:dyDescent="0.45">
      <c r="A82" s="8">
        <v>44084</v>
      </c>
      <c r="B82" s="9" t="s">
        <v>188</v>
      </c>
      <c r="C82" s="9" t="s">
        <v>189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20">
        <f t="shared" si="5"/>
        <v>15859.2</v>
      </c>
      <c r="N82" s="11">
        <f t="shared" si="1"/>
        <v>15859.2</v>
      </c>
      <c r="O82" s="13">
        <v>0</v>
      </c>
      <c r="P82" s="11">
        <f t="shared" si="4"/>
        <v>15859.2</v>
      </c>
      <c r="Q82" s="9" t="s">
        <v>32</v>
      </c>
      <c r="R82" s="9" t="s">
        <v>28</v>
      </c>
      <c r="S82" s="7"/>
      <c r="T82" s="7"/>
      <c r="U82" s="7"/>
      <c r="V82" s="7"/>
      <c r="W82" s="7"/>
      <c r="X82" s="7"/>
      <c r="Y82" s="7"/>
      <c r="Z82" s="7"/>
      <c r="AA82" s="7"/>
    </row>
    <row r="83" spans="1:27" ht="14.25" customHeight="1" x14ac:dyDescent="0.45">
      <c r="A83" s="8">
        <v>44087</v>
      </c>
      <c r="B83" s="9" t="s">
        <v>190</v>
      </c>
      <c r="C83" s="9" t="s">
        <v>191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20">
        <f t="shared" si="5"/>
        <v>38291</v>
      </c>
      <c r="N83" s="11">
        <f t="shared" si="1"/>
        <v>38291</v>
      </c>
      <c r="O83" s="13">
        <v>0</v>
      </c>
      <c r="P83" s="11">
        <f t="shared" si="4"/>
        <v>38291</v>
      </c>
      <c r="Q83" s="9" t="s">
        <v>32</v>
      </c>
      <c r="R83" s="9" t="s">
        <v>35</v>
      </c>
      <c r="S83" s="7"/>
      <c r="T83" s="7"/>
      <c r="U83" s="7"/>
      <c r="V83" s="7"/>
      <c r="W83" s="7"/>
      <c r="X83" s="7"/>
      <c r="Y83" s="7"/>
      <c r="Z83" s="7"/>
      <c r="AA83" s="7"/>
    </row>
    <row r="84" spans="1:27" ht="14.25" customHeight="1" x14ac:dyDescent="0.45">
      <c r="A84" s="8">
        <v>44088</v>
      </c>
      <c r="B84" s="9" t="s">
        <v>192</v>
      </c>
      <c r="C84" s="9" t="s">
        <v>193</v>
      </c>
      <c r="D84" s="9" t="s">
        <v>93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20">
        <f t="shared" si="5"/>
        <v>61289.2</v>
      </c>
      <c r="N84" s="11">
        <f t="shared" si="1"/>
        <v>61289.2</v>
      </c>
      <c r="O84" s="13">
        <v>18386.759999999998</v>
      </c>
      <c r="P84" s="11">
        <f t="shared" si="4"/>
        <v>42902.44</v>
      </c>
      <c r="Q84" s="9" t="s">
        <v>39</v>
      </c>
      <c r="R84" s="9"/>
      <c r="S84" s="7"/>
      <c r="T84" s="7"/>
      <c r="U84" s="7"/>
      <c r="V84" s="7"/>
      <c r="W84" s="7"/>
      <c r="X84" s="7"/>
      <c r="Y84" s="7"/>
      <c r="Z84" s="7"/>
      <c r="AA84" s="7"/>
    </row>
    <row r="85" spans="1:27" ht="14.25" customHeight="1" x14ac:dyDescent="0.45">
      <c r="A85" s="8">
        <v>44088</v>
      </c>
      <c r="B85" s="9" t="s">
        <v>192</v>
      </c>
      <c r="C85" s="9" t="s">
        <v>193</v>
      </c>
      <c r="D85" s="9" t="s">
        <v>93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20">
        <f t="shared" si="5"/>
        <v>38291</v>
      </c>
      <c r="N85" s="11">
        <f t="shared" si="1"/>
        <v>38291</v>
      </c>
      <c r="O85" s="13">
        <v>11487.3</v>
      </c>
      <c r="P85" s="11">
        <f t="shared" si="4"/>
        <v>26803.7</v>
      </c>
      <c r="Q85" s="9" t="s">
        <v>39</v>
      </c>
      <c r="R85" s="9"/>
      <c r="S85" s="7"/>
      <c r="T85" s="7"/>
      <c r="U85" s="7"/>
      <c r="V85" s="7"/>
      <c r="W85" s="7"/>
      <c r="X85" s="7"/>
      <c r="Y85" s="7"/>
      <c r="Z85" s="7"/>
      <c r="AA85" s="7"/>
    </row>
    <row r="86" spans="1:27" ht="14.25" customHeight="1" x14ac:dyDescent="0.45">
      <c r="A86" s="8">
        <v>44093</v>
      </c>
      <c r="B86" s="9" t="s">
        <v>194</v>
      </c>
      <c r="C86" s="9" t="s">
        <v>195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20">
        <f t="shared" si="5"/>
        <v>62540</v>
      </c>
      <c r="N86" s="11">
        <f t="shared" si="1"/>
        <v>62540</v>
      </c>
      <c r="O86" s="13">
        <v>0</v>
      </c>
      <c r="P86" s="11">
        <f t="shared" si="4"/>
        <v>62540</v>
      </c>
      <c r="Q86" s="9" t="s">
        <v>32</v>
      </c>
      <c r="R86" s="9" t="s">
        <v>28</v>
      </c>
      <c r="S86" s="7"/>
      <c r="T86" s="7"/>
      <c r="U86" s="7"/>
      <c r="V86" s="7"/>
      <c r="W86" s="7"/>
      <c r="X86" s="7"/>
      <c r="Y86" s="7"/>
      <c r="Z86" s="7"/>
      <c r="AA86" s="7"/>
    </row>
    <row r="87" spans="1:27" ht="14.25" customHeight="1" x14ac:dyDescent="0.45">
      <c r="A87" s="8">
        <v>44097</v>
      </c>
      <c r="B87" s="9" t="s">
        <v>196</v>
      </c>
      <c r="C87" s="9" t="s">
        <v>197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20">
        <f t="shared" si="5"/>
        <v>8260</v>
      </c>
      <c r="N87" s="11">
        <f t="shared" si="1"/>
        <v>8260</v>
      </c>
      <c r="O87" s="13">
        <v>0</v>
      </c>
      <c r="P87" s="11">
        <f t="shared" si="4"/>
        <v>8260</v>
      </c>
      <c r="Q87" s="9" t="s">
        <v>32</v>
      </c>
      <c r="R87" s="9" t="s">
        <v>35</v>
      </c>
      <c r="S87" s="7"/>
      <c r="T87" s="7"/>
      <c r="U87" s="7"/>
      <c r="V87" s="7"/>
      <c r="W87" s="7"/>
      <c r="X87" s="7"/>
      <c r="Y87" s="7"/>
      <c r="Z87" s="7"/>
      <c r="AA87" s="7"/>
    </row>
    <row r="88" spans="1:27" ht="14.25" customHeight="1" x14ac:dyDescent="0.45">
      <c r="A88" s="8">
        <v>44100</v>
      </c>
      <c r="B88" s="9" t="s">
        <v>198</v>
      </c>
      <c r="C88" s="9" t="s">
        <v>199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20">
        <f t="shared" si="5"/>
        <v>60038.400000000001</v>
      </c>
      <c r="N88" s="11">
        <f t="shared" si="1"/>
        <v>60038.400000000001</v>
      </c>
      <c r="O88" s="13">
        <v>0</v>
      </c>
      <c r="P88" s="11">
        <f t="shared" si="4"/>
        <v>60038.400000000001</v>
      </c>
      <c r="Q88" s="9" t="s">
        <v>59</v>
      </c>
      <c r="R88" s="9"/>
      <c r="S88" s="7"/>
      <c r="T88" s="7"/>
      <c r="U88" s="7"/>
      <c r="V88" s="7"/>
      <c r="W88" s="7"/>
      <c r="X88" s="7"/>
      <c r="Y88" s="7"/>
      <c r="Z88" s="7"/>
      <c r="AA88" s="7"/>
    </row>
    <row r="89" spans="1:27" ht="14.25" customHeight="1" x14ac:dyDescent="0.45">
      <c r="A89" s="8">
        <v>44105</v>
      </c>
      <c r="B89" s="9" t="s">
        <v>200</v>
      </c>
      <c r="C89" s="9" t="s">
        <v>201</v>
      </c>
      <c r="D89" s="9" t="s">
        <v>202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20">
        <f t="shared" si="5"/>
        <v>88783.2</v>
      </c>
      <c r="N89" s="11">
        <f t="shared" si="1"/>
        <v>88783.2</v>
      </c>
      <c r="O89" s="13">
        <v>0</v>
      </c>
      <c r="P89" s="11">
        <f t="shared" si="4"/>
        <v>88783.2</v>
      </c>
      <c r="Q89" s="9" t="s">
        <v>59</v>
      </c>
      <c r="R89" s="9"/>
      <c r="S89" s="7"/>
      <c r="T89" s="7"/>
      <c r="U89" s="7"/>
      <c r="V89" s="7"/>
      <c r="W89" s="7"/>
      <c r="X89" s="7"/>
      <c r="Y89" s="7"/>
      <c r="Z89" s="7"/>
      <c r="AA89" s="7"/>
    </row>
    <row r="90" spans="1:27" ht="14.25" customHeight="1" x14ac:dyDescent="0.45">
      <c r="A90" s="8">
        <v>44111</v>
      </c>
      <c r="B90" s="9" t="s">
        <v>203</v>
      </c>
      <c r="C90" s="9" t="s">
        <v>204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20">
        <f t="shared" si="5"/>
        <v>34109.08</v>
      </c>
      <c r="N90" s="11">
        <f t="shared" si="1"/>
        <v>34109.08</v>
      </c>
      <c r="O90" s="13">
        <v>10232.724</v>
      </c>
      <c r="P90" s="11">
        <f t="shared" si="4"/>
        <v>23876.356</v>
      </c>
      <c r="Q90" s="9" t="s">
        <v>39</v>
      </c>
      <c r="R90" s="9"/>
      <c r="S90" s="7"/>
      <c r="T90" s="7"/>
      <c r="U90" s="7"/>
      <c r="V90" s="7"/>
      <c r="W90" s="7"/>
      <c r="X90" s="7"/>
      <c r="Y90" s="7"/>
      <c r="Z90" s="7"/>
      <c r="AA90" s="7"/>
    </row>
    <row r="91" spans="1:27" ht="14.25" customHeight="1" x14ac:dyDescent="0.45">
      <c r="A91" s="8">
        <v>44111</v>
      </c>
      <c r="B91" s="9" t="s">
        <v>203</v>
      </c>
      <c r="C91" s="9" t="s">
        <v>204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20">
        <f t="shared" si="5"/>
        <v>68218.16</v>
      </c>
      <c r="N91" s="11">
        <f t="shared" si="1"/>
        <v>68218.16</v>
      </c>
      <c r="O91" s="13">
        <v>20465.448</v>
      </c>
      <c r="P91" s="11">
        <f t="shared" si="4"/>
        <v>47752.712</v>
      </c>
      <c r="Q91" s="9" t="s">
        <v>39</v>
      </c>
      <c r="R91" s="9"/>
      <c r="S91" s="7"/>
      <c r="T91" s="7"/>
      <c r="U91" s="7"/>
      <c r="V91" s="7"/>
      <c r="W91" s="7"/>
      <c r="X91" s="7"/>
      <c r="Y91" s="7"/>
      <c r="Z91" s="7"/>
      <c r="AA91" s="7"/>
    </row>
    <row r="92" spans="1:27" ht="14.25" customHeight="1" x14ac:dyDescent="0.45">
      <c r="A92" s="8">
        <v>44112</v>
      </c>
      <c r="B92" s="9" t="s">
        <v>205</v>
      </c>
      <c r="C92" s="9" t="s">
        <v>206</v>
      </c>
      <c r="D92" s="9" t="s">
        <v>93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20">
        <f t="shared" si="5"/>
        <v>7847</v>
      </c>
      <c r="N92" s="11">
        <f t="shared" si="1"/>
        <v>7847</v>
      </c>
      <c r="O92" s="13">
        <v>0</v>
      </c>
      <c r="P92" s="11">
        <f t="shared" si="4"/>
        <v>7847</v>
      </c>
      <c r="Q92" s="9" t="s">
        <v>59</v>
      </c>
      <c r="R92" s="9"/>
      <c r="S92" s="7"/>
      <c r="T92" s="7"/>
      <c r="U92" s="7"/>
      <c r="V92" s="7"/>
      <c r="W92" s="7"/>
      <c r="X92" s="7"/>
      <c r="Y92" s="7"/>
      <c r="Z92" s="7"/>
      <c r="AA92" s="7"/>
    </row>
    <row r="93" spans="1:27" ht="14.25" customHeight="1" x14ac:dyDescent="0.45">
      <c r="A93" s="8">
        <v>44112</v>
      </c>
      <c r="B93" s="9" t="s">
        <v>205</v>
      </c>
      <c r="C93" s="9" t="s">
        <v>206</v>
      </c>
      <c r="D93" s="9" t="s">
        <v>93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20">
        <f t="shared" si="5"/>
        <v>37908.089999999997</v>
      </c>
      <c r="N93" s="11">
        <f t="shared" si="1"/>
        <v>37908.089999999997</v>
      </c>
      <c r="O93" s="13">
        <v>0</v>
      </c>
      <c r="P93" s="11">
        <f t="shared" si="4"/>
        <v>37908.089999999997</v>
      </c>
      <c r="Q93" s="9" t="s">
        <v>59</v>
      </c>
      <c r="R93" s="9"/>
      <c r="S93" s="7"/>
      <c r="T93" s="7"/>
      <c r="U93" s="7"/>
      <c r="V93" s="7"/>
      <c r="W93" s="7"/>
      <c r="X93" s="7"/>
      <c r="Y93" s="7"/>
      <c r="Z93" s="7"/>
      <c r="AA93" s="7"/>
    </row>
    <row r="94" spans="1:27" ht="14.25" customHeight="1" x14ac:dyDescent="0.45">
      <c r="A94" s="8">
        <v>44113</v>
      </c>
      <c r="B94" s="9" t="s">
        <v>207</v>
      </c>
      <c r="C94" s="9" t="s">
        <v>208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20">
        <f t="shared" si="5"/>
        <v>8094.8</v>
      </c>
      <c r="N94" s="11">
        <f t="shared" si="1"/>
        <v>8094.8</v>
      </c>
      <c r="O94" s="13">
        <v>0</v>
      </c>
      <c r="P94" s="11">
        <f t="shared" si="4"/>
        <v>8094.8</v>
      </c>
      <c r="Q94" s="9" t="s">
        <v>32</v>
      </c>
      <c r="R94" s="9" t="s">
        <v>28</v>
      </c>
      <c r="S94" s="7"/>
      <c r="T94" s="7"/>
      <c r="U94" s="7"/>
      <c r="V94" s="7"/>
      <c r="W94" s="7"/>
      <c r="X94" s="7"/>
      <c r="Y94" s="7"/>
      <c r="Z94" s="7"/>
      <c r="AA94" s="7"/>
    </row>
    <row r="95" spans="1:27" ht="14.25" customHeight="1" x14ac:dyDescent="0.45">
      <c r="A95" s="8">
        <v>44127</v>
      </c>
      <c r="B95" s="9" t="s">
        <v>209</v>
      </c>
      <c r="C95" s="9" t="s">
        <v>210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20">
        <f t="shared" si="5"/>
        <v>60663.8</v>
      </c>
      <c r="N95" s="11">
        <f t="shared" si="1"/>
        <v>60663.8</v>
      </c>
      <c r="O95" s="13">
        <v>0</v>
      </c>
      <c r="P95" s="11">
        <f t="shared" si="4"/>
        <v>60663.8</v>
      </c>
      <c r="Q95" s="9" t="s">
        <v>32</v>
      </c>
      <c r="R95" s="9" t="s">
        <v>28</v>
      </c>
      <c r="S95" s="7"/>
      <c r="T95" s="7"/>
      <c r="U95" s="7"/>
      <c r="V95" s="7"/>
      <c r="W95" s="7"/>
      <c r="X95" s="7"/>
      <c r="Y95" s="7"/>
      <c r="Z95" s="7"/>
      <c r="AA95" s="7"/>
    </row>
    <row r="96" spans="1:27" ht="14.25" customHeight="1" x14ac:dyDescent="0.45">
      <c r="A96" s="8">
        <v>44141</v>
      </c>
      <c r="B96" s="9" t="s">
        <v>211</v>
      </c>
      <c r="C96" s="9" t="s">
        <v>212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20">
        <f t="shared" si="5"/>
        <v>14397.18</v>
      </c>
      <c r="N96" s="11">
        <f t="shared" si="1"/>
        <v>14397.18</v>
      </c>
      <c r="O96" s="13">
        <v>4319.1539999999995</v>
      </c>
      <c r="P96" s="11">
        <f t="shared" si="4"/>
        <v>10078.026000000002</v>
      </c>
      <c r="Q96" s="9" t="s">
        <v>39</v>
      </c>
      <c r="R96" s="9"/>
      <c r="S96" s="7"/>
      <c r="T96" s="7"/>
      <c r="U96" s="7"/>
      <c r="V96" s="7"/>
      <c r="W96" s="7"/>
      <c r="X96" s="7"/>
      <c r="Y96" s="7"/>
      <c r="Z96" s="7"/>
      <c r="AA96" s="7"/>
    </row>
    <row r="97" spans="1:27" ht="14.25" customHeight="1" x14ac:dyDescent="0.45">
      <c r="A97" s="8">
        <v>44147</v>
      </c>
      <c r="B97" s="9" t="s">
        <v>213</v>
      </c>
      <c r="C97" s="9" t="s">
        <v>214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20">
        <f t="shared" si="5"/>
        <v>14397.18</v>
      </c>
      <c r="N97" s="11">
        <f t="shared" si="1"/>
        <v>14397.18</v>
      </c>
      <c r="O97" s="13">
        <v>0</v>
      </c>
      <c r="P97" s="11">
        <f t="shared" si="4"/>
        <v>14397.18</v>
      </c>
      <c r="Q97" s="9" t="s">
        <v>32</v>
      </c>
      <c r="R97" s="9" t="s">
        <v>28</v>
      </c>
      <c r="S97" s="7"/>
      <c r="T97" s="7"/>
      <c r="U97" s="7"/>
      <c r="V97" s="7"/>
      <c r="W97" s="7"/>
      <c r="X97" s="7"/>
      <c r="Y97" s="7"/>
      <c r="Z97" s="7"/>
      <c r="AA97" s="7"/>
    </row>
    <row r="98" spans="1:27" ht="14.25" customHeight="1" x14ac:dyDescent="0.45">
      <c r="A98" s="8">
        <v>44155</v>
      </c>
      <c r="B98" s="9" t="s">
        <v>215</v>
      </c>
      <c r="C98" s="9" t="s">
        <v>216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20">
        <f t="shared" si="5"/>
        <v>38291</v>
      </c>
      <c r="N98" s="11">
        <f t="shared" si="1"/>
        <v>38291</v>
      </c>
      <c r="O98" s="13">
        <v>10338.570000000002</v>
      </c>
      <c r="P98" s="11">
        <f t="shared" si="4"/>
        <v>27952.43</v>
      </c>
      <c r="Q98" s="9" t="s">
        <v>54</v>
      </c>
      <c r="R98" s="9"/>
      <c r="S98" s="7"/>
      <c r="T98" s="7"/>
      <c r="U98" s="7"/>
      <c r="V98" s="7"/>
      <c r="W98" s="7"/>
      <c r="X98" s="7"/>
      <c r="Y98" s="7"/>
      <c r="Z98" s="7"/>
      <c r="AA98" s="7"/>
    </row>
    <row r="99" spans="1:27" ht="14.25" customHeight="1" x14ac:dyDescent="0.45">
      <c r="A99" s="8">
        <v>44160</v>
      </c>
      <c r="B99" s="9" t="s">
        <v>217</v>
      </c>
      <c r="C99" s="9" t="s">
        <v>218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20">
        <f t="shared" si="5"/>
        <v>34109.08</v>
      </c>
      <c r="N99" s="11">
        <f t="shared" si="1"/>
        <v>34109.08</v>
      </c>
      <c r="O99" s="13">
        <v>0</v>
      </c>
      <c r="P99" s="11">
        <f t="shared" si="4"/>
        <v>34109.08</v>
      </c>
      <c r="Q99" s="9" t="s">
        <v>32</v>
      </c>
      <c r="R99" s="9" t="s">
        <v>35</v>
      </c>
      <c r="S99" s="7"/>
      <c r="T99" s="7"/>
      <c r="U99" s="7"/>
      <c r="V99" s="7"/>
      <c r="W99" s="7"/>
      <c r="X99" s="7"/>
      <c r="Y99" s="7"/>
      <c r="Z99" s="7"/>
      <c r="AA99" s="7"/>
    </row>
    <row r="100" spans="1:27" ht="14.25" customHeight="1" x14ac:dyDescent="0.45">
      <c r="A100" s="8">
        <v>44161</v>
      </c>
      <c r="B100" s="9" t="s">
        <v>219</v>
      </c>
      <c r="C100" s="9" t="s">
        <v>220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20">
        <f t="shared" si="5"/>
        <v>14691</v>
      </c>
      <c r="N100" s="11">
        <f t="shared" si="1"/>
        <v>14691</v>
      </c>
      <c r="O100" s="13">
        <v>4407.3</v>
      </c>
      <c r="P100" s="11">
        <f t="shared" si="4"/>
        <v>10283.700000000001</v>
      </c>
      <c r="Q100" s="9" t="s">
        <v>39</v>
      </c>
      <c r="R100" s="9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4.25" customHeight="1" x14ac:dyDescent="0.45">
      <c r="A101" s="8">
        <v>44164</v>
      </c>
      <c r="B101" s="9" t="s">
        <v>221</v>
      </c>
      <c r="C101" s="9" t="s">
        <v>222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20">
        <f t="shared" si="5"/>
        <v>38291</v>
      </c>
      <c r="N101" s="11">
        <f t="shared" si="1"/>
        <v>38291</v>
      </c>
      <c r="O101" s="13">
        <v>10338.570000000002</v>
      </c>
      <c r="P101" s="11">
        <f t="shared" si="4"/>
        <v>27952.43</v>
      </c>
      <c r="Q101" s="9" t="s">
        <v>54</v>
      </c>
      <c r="R101" s="9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4.25" customHeight="1" x14ac:dyDescent="0.4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21">
        <f>SUM(P2:P101)</f>
        <v>3385797.4348000004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4.25" customHeight="1" x14ac:dyDescent="0.4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4.25" customHeight="1" x14ac:dyDescent="0.4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21">
        <f>SUM(P1:P101)</f>
        <v>3385797.4348000004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4.25" customHeight="1" x14ac:dyDescent="0.4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4.25" customHeight="1" x14ac:dyDescent="0.4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4.25" customHeight="1" x14ac:dyDescent="0.4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4.25" customHeight="1" x14ac:dyDescent="0.4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4.25" customHeight="1" x14ac:dyDescent="0.4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4.25" customHeight="1" x14ac:dyDescent="0.4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4.25" customHeight="1" x14ac:dyDescent="0.4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4.25" customHeight="1" x14ac:dyDescent="0.4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4.25" customHeight="1" x14ac:dyDescent="0.4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4.25" customHeight="1" x14ac:dyDescent="0.4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4.25" customHeight="1" x14ac:dyDescent="0.4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4.25" customHeight="1" x14ac:dyDescent="0.4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4.25" customHeight="1" x14ac:dyDescent="0.4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4.25" customHeight="1" x14ac:dyDescent="0.4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4.25" customHeight="1" x14ac:dyDescent="0.4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4.25" customHeight="1" x14ac:dyDescent="0.4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4.25" customHeight="1" x14ac:dyDescent="0.4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4.25" customHeight="1" x14ac:dyDescent="0.4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4.25" customHeight="1" x14ac:dyDescent="0.4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4.25" customHeight="1" x14ac:dyDescent="0.4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4.25" customHeight="1" x14ac:dyDescent="0.4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4.25" customHeight="1" x14ac:dyDescent="0.4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4.25" customHeight="1" x14ac:dyDescent="0.4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4.25" customHeight="1" x14ac:dyDescent="0.4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4.25" customHeight="1" x14ac:dyDescent="0.4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4.25" customHeight="1" x14ac:dyDescent="0.4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4.25" customHeight="1" x14ac:dyDescent="0.4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4.25" customHeight="1" x14ac:dyDescent="0.4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4.25" customHeight="1" x14ac:dyDescent="0.4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4.25" customHeight="1" x14ac:dyDescent="0.4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4.25" customHeight="1" x14ac:dyDescent="0.4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4.25" customHeight="1" x14ac:dyDescent="0.4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4.25" customHeight="1" x14ac:dyDescent="0.4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4.25" customHeight="1" x14ac:dyDescent="0.4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4.25" customHeight="1" x14ac:dyDescent="0.4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4.25" customHeight="1" x14ac:dyDescent="0.4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4.25" customHeight="1" x14ac:dyDescent="0.4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4.25" customHeight="1" x14ac:dyDescent="0.4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4.25" customHeight="1" x14ac:dyDescent="0.4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4.25" customHeight="1" x14ac:dyDescent="0.4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4.25" customHeight="1" x14ac:dyDescent="0.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4.25" customHeight="1" x14ac:dyDescent="0.4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4.25" customHeight="1" x14ac:dyDescent="0.4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4.25" customHeight="1" x14ac:dyDescent="0.4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4.25" customHeight="1" x14ac:dyDescent="0.4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4.25" customHeight="1" x14ac:dyDescent="0.4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4.25" customHeight="1" x14ac:dyDescent="0.4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4.25" customHeight="1" x14ac:dyDescent="0.4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4.25" customHeight="1" x14ac:dyDescent="0.4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4.25" customHeight="1" x14ac:dyDescent="0.4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4.25" customHeight="1" x14ac:dyDescent="0.4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4.25" customHeight="1" x14ac:dyDescent="0.4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4.25" customHeight="1" x14ac:dyDescent="0.4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4.25" customHeight="1" x14ac:dyDescent="0.4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4.25" customHeight="1" x14ac:dyDescent="0.4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4.25" customHeight="1" x14ac:dyDescent="0.4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4.25" customHeight="1" x14ac:dyDescent="0.4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4.25" customHeight="1" x14ac:dyDescent="0.4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4.25" customHeight="1" x14ac:dyDescent="0.4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4.25" customHeight="1" x14ac:dyDescent="0.4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4.25" customHeight="1" x14ac:dyDescent="0.4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4.25" customHeight="1" x14ac:dyDescent="0.4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4.25" customHeight="1" x14ac:dyDescent="0.4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4.25" customHeight="1" x14ac:dyDescent="0.4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4.25" customHeight="1" x14ac:dyDescent="0.4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4.25" customHeight="1" x14ac:dyDescent="0.4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4.25" customHeight="1" x14ac:dyDescent="0.4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4.25" customHeight="1" x14ac:dyDescent="0.4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4.25" customHeight="1" x14ac:dyDescent="0.4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4.25" customHeight="1" x14ac:dyDescent="0.4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4.25" customHeight="1" x14ac:dyDescent="0.4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4.25" customHeight="1" x14ac:dyDescent="0.4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4.25" customHeight="1" x14ac:dyDescent="0.4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4.25" customHeight="1" x14ac:dyDescent="0.4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4.25" customHeight="1" x14ac:dyDescent="0.4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4.25" customHeight="1" x14ac:dyDescent="0.4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4.25" customHeight="1" x14ac:dyDescent="0.4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4.25" customHeight="1" x14ac:dyDescent="0.4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4.25" customHeight="1" x14ac:dyDescent="0.4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4.25" customHeight="1" x14ac:dyDescent="0.4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4.25" customHeight="1" x14ac:dyDescent="0.4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4.25" customHeight="1" x14ac:dyDescent="0.4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4.25" customHeight="1" x14ac:dyDescent="0.4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4.25" customHeight="1" x14ac:dyDescent="0.4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4.25" customHeight="1" x14ac:dyDescent="0.4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4.25" customHeight="1" x14ac:dyDescent="0.4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4.25" customHeight="1" x14ac:dyDescent="0.4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4.25" customHeight="1" x14ac:dyDescent="0.4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4.25" customHeight="1" x14ac:dyDescent="0.4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4.25" customHeight="1" x14ac:dyDescent="0.4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4.25" customHeight="1" x14ac:dyDescent="0.4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4.25" customHeight="1" x14ac:dyDescent="0.4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4.25" customHeight="1" x14ac:dyDescent="0.4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4.25" customHeight="1" x14ac:dyDescent="0.4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4.25" customHeight="1" x14ac:dyDescent="0.4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4.25" customHeight="1" x14ac:dyDescent="0.4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4.25" customHeight="1" x14ac:dyDescent="0.4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4.25" customHeight="1" x14ac:dyDescent="0.4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4.25" customHeight="1" x14ac:dyDescent="0.4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4.25" customHeight="1" x14ac:dyDescent="0.4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4.25" customHeight="1" x14ac:dyDescent="0.4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4.25" customHeight="1" x14ac:dyDescent="0.4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4.25" customHeight="1" x14ac:dyDescent="0.4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4.25" customHeight="1" x14ac:dyDescent="0.4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4.25" customHeight="1" x14ac:dyDescent="0.4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4.25" customHeight="1" x14ac:dyDescent="0.4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4.25" customHeight="1" x14ac:dyDescent="0.4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4.25" customHeight="1" x14ac:dyDescent="0.4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4.25" customHeight="1" x14ac:dyDescent="0.4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4.25" customHeight="1" x14ac:dyDescent="0.4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4.25" customHeight="1" x14ac:dyDescent="0.4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4.25" customHeight="1" x14ac:dyDescent="0.4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4.25" customHeight="1" x14ac:dyDescent="0.4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4.25" customHeight="1" x14ac:dyDescent="0.4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4.25" customHeight="1" x14ac:dyDescent="0.4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4.25" customHeight="1" x14ac:dyDescent="0.4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4.25" customHeight="1" x14ac:dyDescent="0.4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4.25" customHeight="1" x14ac:dyDescent="0.4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4.25" customHeight="1" x14ac:dyDescent="0.4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4.25" customHeight="1" x14ac:dyDescent="0.4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4.25" customHeight="1" x14ac:dyDescent="0.4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4.25" customHeight="1" x14ac:dyDescent="0.4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4.25" customHeight="1" x14ac:dyDescent="0.4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4.25" customHeight="1" x14ac:dyDescent="0.4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4.25" customHeight="1" x14ac:dyDescent="0.4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4.25" customHeight="1" x14ac:dyDescent="0.4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4.25" customHeight="1" x14ac:dyDescent="0.4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4.25" customHeight="1" x14ac:dyDescent="0.4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4.25" customHeight="1" x14ac:dyDescent="0.4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4.25" customHeight="1" x14ac:dyDescent="0.4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4.25" customHeight="1" x14ac:dyDescent="0.4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4.25" customHeight="1" x14ac:dyDescent="0.4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4.25" customHeight="1" x14ac:dyDescent="0.4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4.25" customHeight="1" x14ac:dyDescent="0.4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4.25" customHeight="1" x14ac:dyDescent="0.4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4.25" customHeight="1" x14ac:dyDescent="0.4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4.25" customHeight="1" x14ac:dyDescent="0.4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4.25" customHeight="1" x14ac:dyDescent="0.4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4.25" customHeight="1" x14ac:dyDescent="0.4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4.25" customHeight="1" x14ac:dyDescent="0.4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4.25" customHeight="1" x14ac:dyDescent="0.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4.25" customHeight="1" x14ac:dyDescent="0.4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4.25" customHeight="1" x14ac:dyDescent="0.4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4.25" customHeight="1" x14ac:dyDescent="0.4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4.25" customHeight="1" x14ac:dyDescent="0.4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4.25" customHeight="1" x14ac:dyDescent="0.4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4.25" customHeight="1" x14ac:dyDescent="0.4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4.25" customHeight="1" x14ac:dyDescent="0.4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4.25" customHeight="1" x14ac:dyDescent="0.4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4.25" customHeight="1" x14ac:dyDescent="0.4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4.25" customHeight="1" x14ac:dyDescent="0.4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4.25" customHeight="1" x14ac:dyDescent="0.4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4.25" customHeight="1" x14ac:dyDescent="0.4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4.25" customHeight="1" x14ac:dyDescent="0.4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4.25" customHeight="1" x14ac:dyDescent="0.4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4.25" customHeight="1" x14ac:dyDescent="0.4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4.25" customHeight="1" x14ac:dyDescent="0.4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4.25" customHeight="1" x14ac:dyDescent="0.4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4.25" customHeight="1" x14ac:dyDescent="0.4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4.25" customHeight="1" x14ac:dyDescent="0.4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4.25" customHeight="1" x14ac:dyDescent="0.4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4.25" customHeight="1" x14ac:dyDescent="0.4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4.25" customHeight="1" x14ac:dyDescent="0.4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4.25" customHeight="1" x14ac:dyDescent="0.4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4.25" customHeight="1" x14ac:dyDescent="0.4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4.25" customHeight="1" x14ac:dyDescent="0.4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4.25" customHeight="1" x14ac:dyDescent="0.4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4.25" customHeight="1" x14ac:dyDescent="0.4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4.25" customHeight="1" x14ac:dyDescent="0.4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4.25" customHeight="1" x14ac:dyDescent="0.4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4.25" customHeight="1" x14ac:dyDescent="0.4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4.25" customHeight="1" x14ac:dyDescent="0.4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4.25" customHeight="1" x14ac:dyDescent="0.4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4.25" customHeight="1" x14ac:dyDescent="0.4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4.25" customHeight="1" x14ac:dyDescent="0.4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4.25" customHeight="1" x14ac:dyDescent="0.4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4.25" customHeight="1" x14ac:dyDescent="0.4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4.25" customHeight="1" x14ac:dyDescent="0.4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4.25" customHeight="1" x14ac:dyDescent="0.4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4.25" customHeight="1" x14ac:dyDescent="0.4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4.25" customHeight="1" x14ac:dyDescent="0.4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4.25" customHeight="1" x14ac:dyDescent="0.4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4.25" customHeight="1" x14ac:dyDescent="0.4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4.25" customHeight="1" x14ac:dyDescent="0.4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4.25" customHeight="1" x14ac:dyDescent="0.4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4.25" customHeight="1" x14ac:dyDescent="0.4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4.25" customHeight="1" x14ac:dyDescent="0.4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4.25" customHeight="1" x14ac:dyDescent="0.4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4.25" customHeight="1" x14ac:dyDescent="0.4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4.25" customHeight="1" x14ac:dyDescent="0.4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4.25" customHeight="1" x14ac:dyDescent="0.4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4.25" customHeight="1" x14ac:dyDescent="0.4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4.25" customHeight="1" x14ac:dyDescent="0.4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4.25" customHeight="1" x14ac:dyDescent="0.4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4.25" customHeight="1" x14ac:dyDescent="0.4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4.25" customHeight="1" x14ac:dyDescent="0.4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4.25" customHeight="1" x14ac:dyDescent="0.4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4.25" customHeight="1" x14ac:dyDescent="0.4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4.25" customHeight="1" x14ac:dyDescent="0.4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4.25" customHeight="1" x14ac:dyDescent="0.4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4.25" customHeight="1" x14ac:dyDescent="0.4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4.25" customHeight="1" x14ac:dyDescent="0.4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4.25" customHeight="1" x14ac:dyDescent="0.4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4.25" customHeight="1" x14ac:dyDescent="0.4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4.25" customHeight="1" x14ac:dyDescent="0.4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4.25" customHeight="1" x14ac:dyDescent="0.4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4.25" customHeight="1" x14ac:dyDescent="0.4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4.25" customHeight="1" x14ac:dyDescent="0.4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4.25" customHeight="1" x14ac:dyDescent="0.4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4.25" customHeight="1" x14ac:dyDescent="0.4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4.25" customHeight="1" x14ac:dyDescent="0.4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4.25" customHeight="1" x14ac:dyDescent="0.4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4.25" customHeight="1" x14ac:dyDescent="0.4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4.25" customHeight="1" x14ac:dyDescent="0.4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4.25" customHeight="1" x14ac:dyDescent="0.4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4.25" customHeight="1" x14ac:dyDescent="0.4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4.25" customHeight="1" x14ac:dyDescent="0.4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4.25" customHeight="1" x14ac:dyDescent="0.4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4.25" customHeight="1" x14ac:dyDescent="0.4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4.25" customHeight="1" x14ac:dyDescent="0.4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4.25" customHeight="1" x14ac:dyDescent="0.4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4.25" customHeight="1" x14ac:dyDescent="0.4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4.25" customHeight="1" x14ac:dyDescent="0.4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4.25" customHeight="1" x14ac:dyDescent="0.4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4.25" customHeight="1" x14ac:dyDescent="0.4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4.25" customHeight="1" x14ac:dyDescent="0.4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4.25" customHeight="1" x14ac:dyDescent="0.4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4.25" customHeight="1" x14ac:dyDescent="0.4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4.25" customHeight="1" x14ac:dyDescent="0.4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4.25" customHeight="1" x14ac:dyDescent="0.4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4.25" customHeight="1" x14ac:dyDescent="0.4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4.25" customHeight="1" x14ac:dyDescent="0.4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4.25" customHeight="1" x14ac:dyDescent="0.4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4.25" customHeight="1" x14ac:dyDescent="0.4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4.25" customHeight="1" x14ac:dyDescent="0.4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4.25" customHeight="1" x14ac:dyDescent="0.4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4.25" customHeight="1" x14ac:dyDescent="0.4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4.25" customHeight="1" x14ac:dyDescent="0.4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4.25" customHeight="1" x14ac:dyDescent="0.4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4.25" customHeight="1" x14ac:dyDescent="0.4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4.25" customHeight="1" x14ac:dyDescent="0.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4.25" customHeight="1" x14ac:dyDescent="0.4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4.25" customHeight="1" x14ac:dyDescent="0.4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4.25" customHeight="1" x14ac:dyDescent="0.4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4.25" customHeight="1" x14ac:dyDescent="0.4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4.25" customHeight="1" x14ac:dyDescent="0.4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4.25" customHeight="1" x14ac:dyDescent="0.4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4.25" customHeight="1" x14ac:dyDescent="0.4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4.25" customHeight="1" x14ac:dyDescent="0.4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4.25" customHeight="1" x14ac:dyDescent="0.4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4.25" customHeight="1" x14ac:dyDescent="0.4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4.25" customHeight="1" x14ac:dyDescent="0.4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4.25" customHeight="1" x14ac:dyDescent="0.4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4.25" customHeight="1" x14ac:dyDescent="0.4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4.25" customHeight="1" x14ac:dyDescent="0.4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4.25" customHeight="1" x14ac:dyDescent="0.4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4.25" customHeight="1" x14ac:dyDescent="0.4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4.25" customHeight="1" x14ac:dyDescent="0.4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4.25" customHeight="1" x14ac:dyDescent="0.4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4.25" customHeight="1" x14ac:dyDescent="0.4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4.25" customHeight="1" x14ac:dyDescent="0.4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4.25" customHeight="1" x14ac:dyDescent="0.4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4.25" customHeight="1" x14ac:dyDescent="0.4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4.25" customHeight="1" x14ac:dyDescent="0.4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4.25" customHeight="1" x14ac:dyDescent="0.4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4.25" customHeight="1" x14ac:dyDescent="0.4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4.25" customHeight="1" x14ac:dyDescent="0.4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4.25" customHeight="1" x14ac:dyDescent="0.4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4.25" customHeight="1" x14ac:dyDescent="0.4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4.25" customHeight="1" x14ac:dyDescent="0.4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4.25" customHeight="1" x14ac:dyDescent="0.4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4.25" customHeight="1" x14ac:dyDescent="0.4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4.25" customHeight="1" x14ac:dyDescent="0.4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4.25" customHeight="1" x14ac:dyDescent="0.4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4.25" customHeight="1" x14ac:dyDescent="0.4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4.25" customHeight="1" x14ac:dyDescent="0.4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4.25" customHeight="1" x14ac:dyDescent="0.4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4.25" customHeight="1" x14ac:dyDescent="0.4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4.25" customHeight="1" x14ac:dyDescent="0.4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4.25" customHeight="1" x14ac:dyDescent="0.4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4.25" customHeight="1" x14ac:dyDescent="0.4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4.25" customHeight="1" x14ac:dyDescent="0.4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4.25" customHeight="1" x14ac:dyDescent="0.4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4.25" customHeight="1" x14ac:dyDescent="0.4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4.25" customHeight="1" x14ac:dyDescent="0.4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4.25" customHeight="1" x14ac:dyDescent="0.4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4.25" customHeight="1" x14ac:dyDescent="0.4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4.25" customHeight="1" x14ac:dyDescent="0.4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4.25" customHeight="1" x14ac:dyDescent="0.4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4.25" customHeight="1" x14ac:dyDescent="0.4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4.25" customHeight="1" x14ac:dyDescent="0.4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4.25" customHeight="1" x14ac:dyDescent="0.4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4.25" customHeight="1" x14ac:dyDescent="0.4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4.25" customHeight="1" x14ac:dyDescent="0.4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4.25" customHeight="1" x14ac:dyDescent="0.4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4.25" customHeight="1" x14ac:dyDescent="0.4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4.25" customHeight="1" x14ac:dyDescent="0.4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4.25" customHeight="1" x14ac:dyDescent="0.4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4.25" customHeight="1" x14ac:dyDescent="0.4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4.25" customHeight="1" x14ac:dyDescent="0.4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4.25" customHeight="1" x14ac:dyDescent="0.4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4.25" customHeight="1" x14ac:dyDescent="0.4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4.25" customHeight="1" x14ac:dyDescent="0.4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4.25" customHeight="1" x14ac:dyDescent="0.4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4.25" customHeight="1" x14ac:dyDescent="0.4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4.25" customHeight="1" x14ac:dyDescent="0.4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4.25" customHeight="1" x14ac:dyDescent="0.4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4.25" customHeight="1" x14ac:dyDescent="0.4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4.25" customHeight="1" x14ac:dyDescent="0.4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4.25" customHeight="1" x14ac:dyDescent="0.4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4.25" customHeight="1" x14ac:dyDescent="0.4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4.25" customHeight="1" x14ac:dyDescent="0.4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4.25" customHeight="1" x14ac:dyDescent="0.4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4.25" customHeight="1" x14ac:dyDescent="0.4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4.25" customHeight="1" x14ac:dyDescent="0.4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4.25" customHeight="1" x14ac:dyDescent="0.4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4.25" customHeight="1" x14ac:dyDescent="0.4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4.25" customHeight="1" x14ac:dyDescent="0.4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4.25" customHeight="1" x14ac:dyDescent="0.4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4.25" customHeight="1" x14ac:dyDescent="0.4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4.25" customHeight="1" x14ac:dyDescent="0.4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4.25" customHeight="1" x14ac:dyDescent="0.4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4.25" customHeight="1" x14ac:dyDescent="0.4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4.25" customHeight="1" x14ac:dyDescent="0.4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4.25" customHeight="1" x14ac:dyDescent="0.4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4.25" customHeight="1" x14ac:dyDescent="0.4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4.25" customHeight="1" x14ac:dyDescent="0.4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4.25" customHeight="1" x14ac:dyDescent="0.4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4.25" customHeight="1" x14ac:dyDescent="0.4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4.25" customHeight="1" x14ac:dyDescent="0.4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4.25" customHeight="1" x14ac:dyDescent="0.4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4.25" customHeight="1" x14ac:dyDescent="0.4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4.25" customHeight="1" x14ac:dyDescent="0.4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4.25" customHeight="1" x14ac:dyDescent="0.4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4.25" customHeight="1" x14ac:dyDescent="0.4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4.25" customHeight="1" x14ac:dyDescent="0.4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4.25" customHeight="1" x14ac:dyDescent="0.4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4.25" customHeight="1" x14ac:dyDescent="0.4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4.25" customHeight="1" x14ac:dyDescent="0.4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4.25" customHeight="1" x14ac:dyDescent="0.4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4.25" customHeight="1" x14ac:dyDescent="0.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4.25" customHeight="1" x14ac:dyDescent="0.4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4.25" customHeight="1" x14ac:dyDescent="0.4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4.25" customHeight="1" x14ac:dyDescent="0.4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4.25" customHeight="1" x14ac:dyDescent="0.4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4.25" customHeight="1" x14ac:dyDescent="0.4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4.25" customHeight="1" x14ac:dyDescent="0.4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4.25" customHeight="1" x14ac:dyDescent="0.4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4.25" customHeight="1" x14ac:dyDescent="0.4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4.25" customHeight="1" x14ac:dyDescent="0.4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4.25" customHeight="1" x14ac:dyDescent="0.4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4.25" customHeight="1" x14ac:dyDescent="0.4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4.25" customHeight="1" x14ac:dyDescent="0.4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4.25" customHeight="1" x14ac:dyDescent="0.4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4.25" customHeight="1" x14ac:dyDescent="0.4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4.25" customHeight="1" x14ac:dyDescent="0.4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4.25" customHeight="1" x14ac:dyDescent="0.4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4.25" customHeight="1" x14ac:dyDescent="0.4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4.25" customHeight="1" x14ac:dyDescent="0.4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4.25" customHeight="1" x14ac:dyDescent="0.4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4.25" customHeight="1" x14ac:dyDescent="0.4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4.25" customHeight="1" x14ac:dyDescent="0.4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4.25" customHeight="1" x14ac:dyDescent="0.4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4.25" customHeight="1" x14ac:dyDescent="0.4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4.25" customHeight="1" x14ac:dyDescent="0.4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4.25" customHeight="1" x14ac:dyDescent="0.4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4.25" customHeight="1" x14ac:dyDescent="0.4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4.25" customHeight="1" x14ac:dyDescent="0.4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4.25" customHeight="1" x14ac:dyDescent="0.4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4.25" customHeight="1" x14ac:dyDescent="0.4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4.25" customHeight="1" x14ac:dyDescent="0.4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4.25" customHeight="1" x14ac:dyDescent="0.4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4.25" customHeight="1" x14ac:dyDescent="0.4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4.25" customHeight="1" x14ac:dyDescent="0.4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4.25" customHeight="1" x14ac:dyDescent="0.4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4.25" customHeight="1" x14ac:dyDescent="0.4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4.25" customHeight="1" x14ac:dyDescent="0.4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4.25" customHeight="1" x14ac:dyDescent="0.4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4.25" customHeight="1" x14ac:dyDescent="0.4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4.25" customHeight="1" x14ac:dyDescent="0.4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4.25" customHeight="1" x14ac:dyDescent="0.4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4.25" customHeight="1" x14ac:dyDescent="0.4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4.25" customHeight="1" x14ac:dyDescent="0.4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4.25" customHeight="1" x14ac:dyDescent="0.4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4.25" customHeight="1" x14ac:dyDescent="0.4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4.25" customHeight="1" x14ac:dyDescent="0.4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4.25" customHeight="1" x14ac:dyDescent="0.4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4.25" customHeight="1" x14ac:dyDescent="0.4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4.25" customHeight="1" x14ac:dyDescent="0.4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4.25" customHeight="1" x14ac:dyDescent="0.4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4.25" customHeight="1" x14ac:dyDescent="0.4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4.25" customHeight="1" x14ac:dyDescent="0.4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4.25" customHeight="1" x14ac:dyDescent="0.4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4.25" customHeight="1" x14ac:dyDescent="0.4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4.25" customHeight="1" x14ac:dyDescent="0.4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4.25" customHeight="1" x14ac:dyDescent="0.4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4.25" customHeight="1" x14ac:dyDescent="0.4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4.25" customHeight="1" x14ac:dyDescent="0.4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4.25" customHeight="1" x14ac:dyDescent="0.4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4.25" customHeight="1" x14ac:dyDescent="0.4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4.25" customHeight="1" x14ac:dyDescent="0.4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4.25" customHeight="1" x14ac:dyDescent="0.4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4.25" customHeight="1" x14ac:dyDescent="0.4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4.25" customHeight="1" x14ac:dyDescent="0.4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4.25" customHeight="1" x14ac:dyDescent="0.4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4.25" customHeight="1" x14ac:dyDescent="0.4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4.25" customHeight="1" x14ac:dyDescent="0.4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4.25" customHeight="1" x14ac:dyDescent="0.4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4.25" customHeight="1" x14ac:dyDescent="0.4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4.25" customHeight="1" x14ac:dyDescent="0.4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4.25" customHeight="1" x14ac:dyDescent="0.4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4.25" customHeight="1" x14ac:dyDescent="0.4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4.25" customHeight="1" x14ac:dyDescent="0.4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4.25" customHeight="1" x14ac:dyDescent="0.4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4.25" customHeight="1" x14ac:dyDescent="0.4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4.25" customHeight="1" x14ac:dyDescent="0.4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4.25" customHeight="1" x14ac:dyDescent="0.4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4.25" customHeight="1" x14ac:dyDescent="0.4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4.25" customHeight="1" x14ac:dyDescent="0.4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4.25" customHeight="1" x14ac:dyDescent="0.4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4.25" customHeight="1" x14ac:dyDescent="0.4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4.25" customHeight="1" x14ac:dyDescent="0.4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4.25" customHeight="1" x14ac:dyDescent="0.4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4.25" customHeight="1" x14ac:dyDescent="0.4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4.25" customHeight="1" x14ac:dyDescent="0.4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4.25" customHeight="1" x14ac:dyDescent="0.4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4.25" customHeight="1" x14ac:dyDescent="0.4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4.25" customHeight="1" x14ac:dyDescent="0.4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4.25" customHeight="1" x14ac:dyDescent="0.4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4.25" customHeight="1" x14ac:dyDescent="0.4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4.25" customHeight="1" x14ac:dyDescent="0.4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4.25" customHeight="1" x14ac:dyDescent="0.4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4.25" customHeight="1" x14ac:dyDescent="0.4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4.25" customHeight="1" x14ac:dyDescent="0.4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4.25" customHeight="1" x14ac:dyDescent="0.4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4.25" customHeight="1" x14ac:dyDescent="0.4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4.25" customHeight="1" x14ac:dyDescent="0.4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4.25" customHeight="1" x14ac:dyDescent="0.4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4.25" customHeight="1" x14ac:dyDescent="0.4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4.25" customHeight="1" x14ac:dyDescent="0.4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4.25" customHeight="1" x14ac:dyDescent="0.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4.25" customHeight="1" x14ac:dyDescent="0.4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4.25" customHeight="1" x14ac:dyDescent="0.4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4.25" customHeight="1" x14ac:dyDescent="0.4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4.25" customHeight="1" x14ac:dyDescent="0.4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4.25" customHeight="1" x14ac:dyDescent="0.4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4.25" customHeight="1" x14ac:dyDescent="0.4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4.25" customHeight="1" x14ac:dyDescent="0.4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4.25" customHeight="1" x14ac:dyDescent="0.4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4.25" customHeight="1" x14ac:dyDescent="0.4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4.25" customHeight="1" x14ac:dyDescent="0.4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4.25" customHeight="1" x14ac:dyDescent="0.4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4.25" customHeight="1" x14ac:dyDescent="0.4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4.25" customHeight="1" x14ac:dyDescent="0.4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4.25" customHeight="1" x14ac:dyDescent="0.4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4.25" customHeight="1" x14ac:dyDescent="0.4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4.25" customHeight="1" x14ac:dyDescent="0.4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4.25" customHeight="1" x14ac:dyDescent="0.4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4.25" customHeight="1" x14ac:dyDescent="0.4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4.25" customHeight="1" x14ac:dyDescent="0.4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4.25" customHeight="1" x14ac:dyDescent="0.4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4.25" customHeight="1" x14ac:dyDescent="0.4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4.25" customHeight="1" x14ac:dyDescent="0.4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4.25" customHeight="1" x14ac:dyDescent="0.4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4.25" customHeight="1" x14ac:dyDescent="0.4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4.25" customHeight="1" x14ac:dyDescent="0.4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4.25" customHeight="1" x14ac:dyDescent="0.4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4.25" customHeight="1" x14ac:dyDescent="0.4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4.25" customHeight="1" x14ac:dyDescent="0.4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4.25" customHeight="1" x14ac:dyDescent="0.4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4.25" customHeight="1" x14ac:dyDescent="0.4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4.25" customHeight="1" x14ac:dyDescent="0.4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4.25" customHeight="1" x14ac:dyDescent="0.4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4.25" customHeight="1" x14ac:dyDescent="0.4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4.25" customHeight="1" x14ac:dyDescent="0.4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4.25" customHeight="1" x14ac:dyDescent="0.4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4.25" customHeight="1" x14ac:dyDescent="0.4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4.25" customHeight="1" x14ac:dyDescent="0.4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4.25" customHeight="1" x14ac:dyDescent="0.4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4.25" customHeight="1" x14ac:dyDescent="0.4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4.25" customHeight="1" x14ac:dyDescent="0.4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4.25" customHeight="1" x14ac:dyDescent="0.4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4.25" customHeight="1" x14ac:dyDescent="0.4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4.25" customHeight="1" x14ac:dyDescent="0.4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4.25" customHeight="1" x14ac:dyDescent="0.4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4.25" customHeight="1" x14ac:dyDescent="0.4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4.25" customHeight="1" x14ac:dyDescent="0.4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4.25" customHeight="1" x14ac:dyDescent="0.4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4.25" customHeight="1" x14ac:dyDescent="0.4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4.25" customHeight="1" x14ac:dyDescent="0.4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4.25" customHeight="1" x14ac:dyDescent="0.4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4.25" customHeight="1" x14ac:dyDescent="0.4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4.25" customHeight="1" x14ac:dyDescent="0.4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4.25" customHeight="1" x14ac:dyDescent="0.4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4.25" customHeight="1" x14ac:dyDescent="0.4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4.25" customHeight="1" x14ac:dyDescent="0.4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4.25" customHeight="1" x14ac:dyDescent="0.4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4.25" customHeight="1" x14ac:dyDescent="0.4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4.25" customHeight="1" x14ac:dyDescent="0.4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4.25" customHeight="1" x14ac:dyDescent="0.4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4.25" customHeight="1" x14ac:dyDescent="0.4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4.25" customHeight="1" x14ac:dyDescent="0.4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4.25" customHeight="1" x14ac:dyDescent="0.4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4.25" customHeight="1" x14ac:dyDescent="0.4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4.25" customHeight="1" x14ac:dyDescent="0.4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4.25" customHeight="1" x14ac:dyDescent="0.4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4.25" customHeight="1" x14ac:dyDescent="0.4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4.25" customHeight="1" x14ac:dyDescent="0.4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4.25" customHeight="1" x14ac:dyDescent="0.4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4.25" customHeight="1" x14ac:dyDescent="0.4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4.25" customHeight="1" x14ac:dyDescent="0.4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4.25" customHeight="1" x14ac:dyDescent="0.4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4.25" customHeight="1" x14ac:dyDescent="0.4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4.25" customHeight="1" x14ac:dyDescent="0.4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4.25" customHeight="1" x14ac:dyDescent="0.4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4.25" customHeight="1" x14ac:dyDescent="0.4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4.25" customHeight="1" x14ac:dyDescent="0.4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4.25" customHeight="1" x14ac:dyDescent="0.4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4.25" customHeight="1" x14ac:dyDescent="0.4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4.25" customHeight="1" x14ac:dyDescent="0.4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4.25" customHeight="1" x14ac:dyDescent="0.4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4.25" customHeight="1" x14ac:dyDescent="0.4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4.25" customHeight="1" x14ac:dyDescent="0.4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4.25" customHeight="1" x14ac:dyDescent="0.4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4.25" customHeight="1" x14ac:dyDescent="0.4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4.25" customHeight="1" x14ac:dyDescent="0.4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4.25" customHeight="1" x14ac:dyDescent="0.4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4.25" customHeight="1" x14ac:dyDescent="0.4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4.25" customHeight="1" x14ac:dyDescent="0.4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4.25" customHeight="1" x14ac:dyDescent="0.4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4.25" customHeight="1" x14ac:dyDescent="0.4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4.25" customHeight="1" x14ac:dyDescent="0.4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4.25" customHeight="1" x14ac:dyDescent="0.4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4.25" customHeight="1" x14ac:dyDescent="0.4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4.25" customHeight="1" x14ac:dyDescent="0.4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4.25" customHeight="1" x14ac:dyDescent="0.4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4.25" customHeight="1" x14ac:dyDescent="0.4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4.25" customHeight="1" x14ac:dyDescent="0.4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4.25" customHeight="1" x14ac:dyDescent="0.4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4.25" customHeight="1" x14ac:dyDescent="0.4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4.25" customHeight="1" x14ac:dyDescent="0.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4.25" customHeight="1" x14ac:dyDescent="0.4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4.25" customHeight="1" x14ac:dyDescent="0.4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4.25" customHeight="1" x14ac:dyDescent="0.4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4.25" customHeight="1" x14ac:dyDescent="0.4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4.25" customHeight="1" x14ac:dyDescent="0.4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4.25" customHeight="1" x14ac:dyDescent="0.4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4.25" customHeight="1" x14ac:dyDescent="0.4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4.25" customHeight="1" x14ac:dyDescent="0.4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4.25" customHeight="1" x14ac:dyDescent="0.4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4.25" customHeight="1" x14ac:dyDescent="0.4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4.25" customHeight="1" x14ac:dyDescent="0.4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4.25" customHeight="1" x14ac:dyDescent="0.4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4.25" customHeight="1" x14ac:dyDescent="0.4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4.25" customHeight="1" x14ac:dyDescent="0.4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4.25" customHeight="1" x14ac:dyDescent="0.4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4.25" customHeight="1" x14ac:dyDescent="0.4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4.25" customHeight="1" x14ac:dyDescent="0.4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4.25" customHeight="1" x14ac:dyDescent="0.4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4.25" customHeight="1" x14ac:dyDescent="0.4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4.25" customHeight="1" x14ac:dyDescent="0.4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4.25" customHeight="1" x14ac:dyDescent="0.4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4.25" customHeight="1" x14ac:dyDescent="0.4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4.25" customHeight="1" x14ac:dyDescent="0.4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4.25" customHeight="1" x14ac:dyDescent="0.4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4.25" customHeight="1" x14ac:dyDescent="0.4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4.25" customHeight="1" x14ac:dyDescent="0.4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4.25" customHeight="1" x14ac:dyDescent="0.4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4.25" customHeight="1" x14ac:dyDescent="0.4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4.25" customHeight="1" x14ac:dyDescent="0.4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4.25" customHeight="1" x14ac:dyDescent="0.4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4.25" customHeight="1" x14ac:dyDescent="0.4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4.25" customHeight="1" x14ac:dyDescent="0.4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4.25" customHeight="1" x14ac:dyDescent="0.4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4.25" customHeight="1" x14ac:dyDescent="0.4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4.25" customHeight="1" x14ac:dyDescent="0.4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4.25" customHeight="1" x14ac:dyDescent="0.4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4.25" customHeight="1" x14ac:dyDescent="0.4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4.25" customHeight="1" x14ac:dyDescent="0.4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4.25" customHeight="1" x14ac:dyDescent="0.4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4.25" customHeight="1" x14ac:dyDescent="0.4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4.25" customHeight="1" x14ac:dyDescent="0.4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4.25" customHeight="1" x14ac:dyDescent="0.4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4.25" customHeight="1" x14ac:dyDescent="0.4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4.25" customHeight="1" x14ac:dyDescent="0.4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4.25" customHeight="1" x14ac:dyDescent="0.4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4.25" customHeight="1" x14ac:dyDescent="0.4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4.25" customHeight="1" x14ac:dyDescent="0.4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4.25" customHeight="1" x14ac:dyDescent="0.4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4.25" customHeight="1" x14ac:dyDescent="0.4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4.25" customHeight="1" x14ac:dyDescent="0.4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4.25" customHeight="1" x14ac:dyDescent="0.4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4.25" customHeight="1" x14ac:dyDescent="0.4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4.25" customHeight="1" x14ac:dyDescent="0.4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4.25" customHeight="1" x14ac:dyDescent="0.4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4.25" customHeight="1" x14ac:dyDescent="0.4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4.25" customHeight="1" x14ac:dyDescent="0.4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4.25" customHeight="1" x14ac:dyDescent="0.4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4.25" customHeight="1" x14ac:dyDescent="0.4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4.25" customHeight="1" x14ac:dyDescent="0.4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4.25" customHeight="1" x14ac:dyDescent="0.4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4.25" customHeight="1" x14ac:dyDescent="0.4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4.25" customHeight="1" x14ac:dyDescent="0.4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4.25" customHeight="1" x14ac:dyDescent="0.4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4.25" customHeight="1" x14ac:dyDescent="0.4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4.25" customHeight="1" x14ac:dyDescent="0.4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4.25" customHeight="1" x14ac:dyDescent="0.4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4.25" customHeight="1" x14ac:dyDescent="0.4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4.25" customHeight="1" x14ac:dyDescent="0.4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4.25" customHeight="1" x14ac:dyDescent="0.4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4.25" customHeight="1" x14ac:dyDescent="0.4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4.25" customHeight="1" x14ac:dyDescent="0.4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4.25" customHeight="1" x14ac:dyDescent="0.4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4.25" customHeight="1" x14ac:dyDescent="0.4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4.25" customHeight="1" x14ac:dyDescent="0.4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4.25" customHeight="1" x14ac:dyDescent="0.4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4.25" customHeight="1" x14ac:dyDescent="0.4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4.25" customHeight="1" x14ac:dyDescent="0.4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4.25" customHeight="1" x14ac:dyDescent="0.4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4.25" customHeight="1" x14ac:dyDescent="0.4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4.25" customHeight="1" x14ac:dyDescent="0.4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4.25" customHeight="1" x14ac:dyDescent="0.4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4.25" customHeight="1" x14ac:dyDescent="0.4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4.25" customHeight="1" x14ac:dyDescent="0.4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4.25" customHeight="1" x14ac:dyDescent="0.4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4.25" customHeight="1" x14ac:dyDescent="0.4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4.25" customHeight="1" x14ac:dyDescent="0.4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4.25" customHeight="1" x14ac:dyDescent="0.4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4.25" customHeight="1" x14ac:dyDescent="0.4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4.25" customHeight="1" x14ac:dyDescent="0.4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4.25" customHeight="1" x14ac:dyDescent="0.4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4.25" customHeight="1" x14ac:dyDescent="0.4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4.25" customHeight="1" x14ac:dyDescent="0.4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4.25" customHeight="1" x14ac:dyDescent="0.4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4.25" customHeight="1" x14ac:dyDescent="0.4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4.25" customHeight="1" x14ac:dyDescent="0.4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4.25" customHeight="1" x14ac:dyDescent="0.4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4.25" customHeight="1" x14ac:dyDescent="0.4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4.25" customHeight="1" x14ac:dyDescent="0.4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4.25" customHeight="1" x14ac:dyDescent="0.4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4.25" customHeight="1" x14ac:dyDescent="0.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4.25" customHeight="1" x14ac:dyDescent="0.4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4.25" customHeight="1" x14ac:dyDescent="0.4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4.25" customHeight="1" x14ac:dyDescent="0.4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4.25" customHeight="1" x14ac:dyDescent="0.4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4.25" customHeight="1" x14ac:dyDescent="0.4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4.25" customHeight="1" x14ac:dyDescent="0.4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4.25" customHeight="1" x14ac:dyDescent="0.4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4.25" customHeight="1" x14ac:dyDescent="0.4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4.25" customHeight="1" x14ac:dyDescent="0.4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4.25" customHeight="1" x14ac:dyDescent="0.4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4.25" customHeight="1" x14ac:dyDescent="0.4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4.25" customHeight="1" x14ac:dyDescent="0.4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4.25" customHeight="1" x14ac:dyDescent="0.4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4.25" customHeight="1" x14ac:dyDescent="0.4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4.25" customHeight="1" x14ac:dyDescent="0.4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4.25" customHeight="1" x14ac:dyDescent="0.4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4.25" customHeight="1" x14ac:dyDescent="0.4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4.25" customHeight="1" x14ac:dyDescent="0.4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4.25" customHeight="1" x14ac:dyDescent="0.4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4.25" customHeight="1" x14ac:dyDescent="0.4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4.25" customHeight="1" x14ac:dyDescent="0.4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4.25" customHeight="1" x14ac:dyDescent="0.4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4.25" customHeight="1" x14ac:dyDescent="0.4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4.25" customHeight="1" x14ac:dyDescent="0.4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4.25" customHeight="1" x14ac:dyDescent="0.4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4.25" customHeight="1" x14ac:dyDescent="0.4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4.25" customHeight="1" x14ac:dyDescent="0.4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4.25" customHeight="1" x14ac:dyDescent="0.4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4.25" customHeight="1" x14ac:dyDescent="0.4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4.25" customHeight="1" x14ac:dyDescent="0.4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4.25" customHeight="1" x14ac:dyDescent="0.4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4.25" customHeight="1" x14ac:dyDescent="0.4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4.25" customHeight="1" x14ac:dyDescent="0.4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4.25" customHeight="1" x14ac:dyDescent="0.4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4.25" customHeight="1" x14ac:dyDescent="0.4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4.25" customHeight="1" x14ac:dyDescent="0.4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4.25" customHeight="1" x14ac:dyDescent="0.4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4.25" customHeight="1" x14ac:dyDescent="0.4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4.25" customHeight="1" x14ac:dyDescent="0.4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4.25" customHeight="1" x14ac:dyDescent="0.4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4.25" customHeight="1" x14ac:dyDescent="0.4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4.25" customHeight="1" x14ac:dyDescent="0.4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4.25" customHeight="1" x14ac:dyDescent="0.4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4.25" customHeight="1" x14ac:dyDescent="0.4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4.25" customHeight="1" x14ac:dyDescent="0.4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4.25" customHeight="1" x14ac:dyDescent="0.4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4.25" customHeight="1" x14ac:dyDescent="0.4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4.25" customHeight="1" x14ac:dyDescent="0.4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4.25" customHeight="1" x14ac:dyDescent="0.4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4.25" customHeight="1" x14ac:dyDescent="0.4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4.25" customHeight="1" x14ac:dyDescent="0.4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4.25" customHeight="1" x14ac:dyDescent="0.4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4.25" customHeight="1" x14ac:dyDescent="0.4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4.25" customHeight="1" x14ac:dyDescent="0.4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4.25" customHeight="1" x14ac:dyDescent="0.4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4.25" customHeight="1" x14ac:dyDescent="0.4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4.25" customHeight="1" x14ac:dyDescent="0.4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4.25" customHeight="1" x14ac:dyDescent="0.4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4.25" customHeight="1" x14ac:dyDescent="0.4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4.25" customHeight="1" x14ac:dyDescent="0.4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4.25" customHeight="1" x14ac:dyDescent="0.4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4.25" customHeight="1" x14ac:dyDescent="0.4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4.25" customHeight="1" x14ac:dyDescent="0.4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4.25" customHeight="1" x14ac:dyDescent="0.4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4.25" customHeight="1" x14ac:dyDescent="0.4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4.25" customHeight="1" x14ac:dyDescent="0.4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4.25" customHeight="1" x14ac:dyDescent="0.4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4.25" customHeight="1" x14ac:dyDescent="0.4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4.25" customHeight="1" x14ac:dyDescent="0.4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4.25" customHeight="1" x14ac:dyDescent="0.4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4.25" customHeight="1" x14ac:dyDescent="0.4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4.25" customHeight="1" x14ac:dyDescent="0.4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4.25" customHeight="1" x14ac:dyDescent="0.4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4.25" customHeight="1" x14ac:dyDescent="0.4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4.25" customHeight="1" x14ac:dyDescent="0.4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4.25" customHeight="1" x14ac:dyDescent="0.4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4.25" customHeight="1" x14ac:dyDescent="0.4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4.25" customHeight="1" x14ac:dyDescent="0.4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4.25" customHeight="1" x14ac:dyDescent="0.4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4.25" customHeight="1" x14ac:dyDescent="0.4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4.25" customHeight="1" x14ac:dyDescent="0.4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4.25" customHeight="1" x14ac:dyDescent="0.4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4.25" customHeight="1" x14ac:dyDescent="0.4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4.25" customHeight="1" x14ac:dyDescent="0.4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4.25" customHeight="1" x14ac:dyDescent="0.4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4.25" customHeight="1" x14ac:dyDescent="0.4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4.25" customHeight="1" x14ac:dyDescent="0.4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4.25" customHeight="1" x14ac:dyDescent="0.4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4.25" customHeight="1" x14ac:dyDescent="0.4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4.25" customHeight="1" x14ac:dyDescent="0.4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4.25" customHeight="1" x14ac:dyDescent="0.4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4.25" customHeight="1" x14ac:dyDescent="0.4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4.25" customHeight="1" x14ac:dyDescent="0.4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4.25" customHeight="1" x14ac:dyDescent="0.4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4.25" customHeight="1" x14ac:dyDescent="0.4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4.25" customHeight="1" x14ac:dyDescent="0.4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4.25" customHeight="1" x14ac:dyDescent="0.4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4.25" customHeight="1" x14ac:dyDescent="0.4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4.25" customHeight="1" x14ac:dyDescent="0.4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4.25" customHeight="1" x14ac:dyDescent="0.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4.25" customHeight="1" x14ac:dyDescent="0.4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4.25" customHeight="1" x14ac:dyDescent="0.4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4.25" customHeight="1" x14ac:dyDescent="0.4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4.25" customHeight="1" x14ac:dyDescent="0.4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4.25" customHeight="1" x14ac:dyDescent="0.4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4.25" customHeight="1" x14ac:dyDescent="0.4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4.25" customHeight="1" x14ac:dyDescent="0.4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4.25" customHeight="1" x14ac:dyDescent="0.4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4.25" customHeight="1" x14ac:dyDescent="0.4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4.25" customHeight="1" x14ac:dyDescent="0.4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4.25" customHeight="1" x14ac:dyDescent="0.4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4.25" customHeight="1" x14ac:dyDescent="0.4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4.25" customHeight="1" x14ac:dyDescent="0.4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4.25" customHeight="1" x14ac:dyDescent="0.4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4.25" customHeight="1" x14ac:dyDescent="0.4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4.25" customHeight="1" x14ac:dyDescent="0.4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4.25" customHeight="1" x14ac:dyDescent="0.4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4.25" customHeight="1" x14ac:dyDescent="0.4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4.25" customHeight="1" x14ac:dyDescent="0.4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4.25" customHeight="1" x14ac:dyDescent="0.4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4.25" customHeight="1" x14ac:dyDescent="0.4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4.25" customHeight="1" x14ac:dyDescent="0.4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4.25" customHeight="1" x14ac:dyDescent="0.4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4.25" customHeight="1" x14ac:dyDescent="0.4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4.25" customHeight="1" x14ac:dyDescent="0.4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4.25" customHeight="1" x14ac:dyDescent="0.4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4.25" customHeight="1" x14ac:dyDescent="0.4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4.25" customHeight="1" x14ac:dyDescent="0.4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4.25" customHeight="1" x14ac:dyDescent="0.4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4.25" customHeight="1" x14ac:dyDescent="0.4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4.25" customHeight="1" x14ac:dyDescent="0.4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4.25" customHeight="1" x14ac:dyDescent="0.4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4.25" customHeight="1" x14ac:dyDescent="0.4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4.25" customHeight="1" x14ac:dyDescent="0.4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4.25" customHeight="1" x14ac:dyDescent="0.4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4.25" customHeight="1" x14ac:dyDescent="0.4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4.25" customHeight="1" x14ac:dyDescent="0.4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4.25" customHeight="1" x14ac:dyDescent="0.4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4.25" customHeight="1" x14ac:dyDescent="0.4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4.25" customHeight="1" x14ac:dyDescent="0.4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4.25" customHeight="1" x14ac:dyDescent="0.4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4.25" customHeight="1" x14ac:dyDescent="0.4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4.25" customHeight="1" x14ac:dyDescent="0.4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4.25" customHeight="1" x14ac:dyDescent="0.4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4.25" customHeight="1" x14ac:dyDescent="0.4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4.25" customHeight="1" x14ac:dyDescent="0.4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4.25" customHeight="1" x14ac:dyDescent="0.4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4.25" customHeight="1" x14ac:dyDescent="0.4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4.25" customHeight="1" x14ac:dyDescent="0.4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4.25" customHeight="1" x14ac:dyDescent="0.4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4.25" customHeight="1" x14ac:dyDescent="0.4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4.25" customHeight="1" x14ac:dyDescent="0.4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4.25" customHeight="1" x14ac:dyDescent="0.4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4.25" customHeight="1" x14ac:dyDescent="0.4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4.25" customHeight="1" x14ac:dyDescent="0.4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4.25" customHeight="1" x14ac:dyDescent="0.4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4.25" customHeight="1" x14ac:dyDescent="0.4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4.25" customHeight="1" x14ac:dyDescent="0.4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4.25" customHeight="1" x14ac:dyDescent="0.4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4.25" customHeight="1" x14ac:dyDescent="0.4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4.25" customHeight="1" x14ac:dyDescent="0.4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4.25" customHeight="1" x14ac:dyDescent="0.4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4.25" customHeight="1" x14ac:dyDescent="0.4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4.25" customHeight="1" x14ac:dyDescent="0.4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4.25" customHeight="1" x14ac:dyDescent="0.4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4.25" customHeight="1" x14ac:dyDescent="0.4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4.25" customHeight="1" x14ac:dyDescent="0.4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4.25" customHeight="1" x14ac:dyDescent="0.4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4.25" customHeight="1" x14ac:dyDescent="0.4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4.25" customHeight="1" x14ac:dyDescent="0.4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4.25" customHeight="1" x14ac:dyDescent="0.4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4.25" customHeight="1" x14ac:dyDescent="0.4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4.25" customHeight="1" x14ac:dyDescent="0.4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4.25" customHeight="1" x14ac:dyDescent="0.4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4.25" customHeight="1" x14ac:dyDescent="0.4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4.25" customHeight="1" x14ac:dyDescent="0.4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4.25" customHeight="1" x14ac:dyDescent="0.4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4.25" customHeight="1" x14ac:dyDescent="0.4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4.25" customHeight="1" x14ac:dyDescent="0.4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4.25" customHeight="1" x14ac:dyDescent="0.4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4.25" customHeight="1" x14ac:dyDescent="0.4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4.25" customHeight="1" x14ac:dyDescent="0.4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4.25" customHeight="1" x14ac:dyDescent="0.4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4.25" customHeight="1" x14ac:dyDescent="0.4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4.25" customHeight="1" x14ac:dyDescent="0.4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4.25" customHeight="1" x14ac:dyDescent="0.4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4.25" customHeight="1" x14ac:dyDescent="0.4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4.25" customHeight="1" x14ac:dyDescent="0.4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4.25" customHeight="1" x14ac:dyDescent="0.4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4.25" customHeight="1" x14ac:dyDescent="0.4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4.25" customHeight="1" x14ac:dyDescent="0.4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4.25" customHeight="1" x14ac:dyDescent="0.4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4.25" customHeight="1" x14ac:dyDescent="0.4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4.25" customHeight="1" x14ac:dyDescent="0.4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4.25" customHeight="1" x14ac:dyDescent="0.4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4.25" customHeight="1" x14ac:dyDescent="0.4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4.25" customHeight="1" x14ac:dyDescent="0.4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4.25" customHeight="1" x14ac:dyDescent="0.4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4.25" customHeight="1" x14ac:dyDescent="0.4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4.25" customHeight="1" x14ac:dyDescent="0.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4.25" customHeight="1" x14ac:dyDescent="0.4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4.25" customHeight="1" x14ac:dyDescent="0.4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4.25" customHeight="1" x14ac:dyDescent="0.4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4.25" customHeight="1" x14ac:dyDescent="0.4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4.25" customHeight="1" x14ac:dyDescent="0.4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4.25" customHeight="1" x14ac:dyDescent="0.4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4.25" customHeight="1" x14ac:dyDescent="0.4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4.25" customHeight="1" x14ac:dyDescent="0.4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4.25" customHeight="1" x14ac:dyDescent="0.4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4.25" customHeight="1" x14ac:dyDescent="0.4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4.25" customHeight="1" x14ac:dyDescent="0.4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4.25" customHeight="1" x14ac:dyDescent="0.4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4.25" customHeight="1" x14ac:dyDescent="0.4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4.25" customHeight="1" x14ac:dyDescent="0.4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4.25" customHeight="1" x14ac:dyDescent="0.4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4.25" customHeight="1" x14ac:dyDescent="0.4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4.25" customHeight="1" x14ac:dyDescent="0.4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4.25" customHeight="1" x14ac:dyDescent="0.4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4.25" customHeight="1" x14ac:dyDescent="0.4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4.25" customHeight="1" x14ac:dyDescent="0.4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4.25" customHeight="1" x14ac:dyDescent="0.4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4.25" customHeight="1" x14ac:dyDescent="0.4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4.25" customHeight="1" x14ac:dyDescent="0.4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4.25" customHeight="1" x14ac:dyDescent="0.4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4.25" customHeight="1" x14ac:dyDescent="0.4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4.25" customHeight="1" x14ac:dyDescent="0.4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4.25" customHeight="1" x14ac:dyDescent="0.4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4.25" customHeight="1" x14ac:dyDescent="0.4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4.25" customHeight="1" x14ac:dyDescent="0.4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4.25" customHeight="1" x14ac:dyDescent="0.4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4.25" customHeight="1" x14ac:dyDescent="0.4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4.25" customHeight="1" x14ac:dyDescent="0.4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4.25" customHeight="1" x14ac:dyDescent="0.4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4.25" customHeight="1" x14ac:dyDescent="0.4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4.25" customHeight="1" x14ac:dyDescent="0.4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4.25" customHeight="1" x14ac:dyDescent="0.4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4.25" customHeight="1" x14ac:dyDescent="0.4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4.25" customHeight="1" x14ac:dyDescent="0.4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4.25" customHeight="1" x14ac:dyDescent="0.4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4.25" customHeight="1" x14ac:dyDescent="0.4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4.25" customHeight="1" x14ac:dyDescent="0.4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4.25" customHeight="1" x14ac:dyDescent="0.4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4.25" customHeight="1" x14ac:dyDescent="0.4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4.25" customHeight="1" x14ac:dyDescent="0.4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4.25" customHeight="1" x14ac:dyDescent="0.4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4.25" customHeight="1" x14ac:dyDescent="0.4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4.25" customHeight="1" x14ac:dyDescent="0.4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4.25" customHeight="1" x14ac:dyDescent="0.4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4.25" customHeight="1" x14ac:dyDescent="0.4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4.25" customHeight="1" x14ac:dyDescent="0.4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4.25" customHeight="1" x14ac:dyDescent="0.4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4.25" customHeight="1" x14ac:dyDescent="0.4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4.25" customHeight="1" x14ac:dyDescent="0.4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4.25" customHeight="1" x14ac:dyDescent="0.4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4.25" customHeight="1" x14ac:dyDescent="0.4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1">
    <mergeCell ref="T3:V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soma shekar</cp:lastModifiedBy>
  <dcterms:created xsi:type="dcterms:W3CDTF">2021-07-31T10:23:29Z</dcterms:created>
  <dcterms:modified xsi:type="dcterms:W3CDTF">2024-11-17T02:08:29Z</dcterms:modified>
</cp:coreProperties>
</file>