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sablancafinancecity-my.sharepoint.com/personal/nassim_bensahal_cfca_ma/Documents/Bureau/"/>
    </mc:Choice>
  </mc:AlternateContent>
  <xr:revisionPtr revIDLastSave="39" documentId="8_{3836D1A9-7B42-4251-92D0-AE35ADC06556}" xr6:coauthVersionLast="47" xr6:coauthVersionMax="47" xr10:uidLastSave="{A04A8991-29BB-40A2-B42B-F270F836BFD4}"/>
  <bookViews>
    <workbookView xWindow="-110" yWindow="-110" windowWidth="19420" windowHeight="11500" activeTab="5" xr2:uid="{CE686EA5-FDCC-438A-8FF5-416AA9CDE346}"/>
  </bookViews>
  <sheets>
    <sheet name="Index" sheetId="1" r:id="rId1"/>
    <sheet name="Balance sheet" sheetId="2" r:id="rId2"/>
    <sheet name="P&amp;L" sheetId="3" r:id="rId3"/>
    <sheet name="Other info" sheetId="5" r:id="rId4"/>
    <sheet name="For Holdings" sheetId="6" r:id="rId5"/>
    <sheet name="For Asset Mgt &amp; PE" sheetId="7" r:id="rId6"/>
  </sheets>
  <externalReferences>
    <externalReference r:id="rId7"/>
    <externalReference r:id="rId8"/>
  </externalReferences>
  <definedNames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ssAmortToGwillbf">[1]Assumptions!$I$31:$S$31</definedName>
    <definedName name="AssAmortToIntang2bf">[1]Assumptions!$I$32:$S$32</definedName>
    <definedName name="AssCapexInvOther">[1]Assumptions!$I$55:$S$55</definedName>
    <definedName name="AssCapexJV">[1]Assumptions!$I$54:$S$54</definedName>
    <definedName name="AssCapexPPE">[1]Assumptions!$I$52:$S$52</definedName>
    <definedName name="AssCapexSubs">[1]Assumptions!$I$53:$S$53</definedName>
    <definedName name="AssCostOp2ToSales">[1]Assumptions!$I$20:$S$20</definedName>
    <definedName name="AssCostOp3ToSales">[1]Assumptions!$I$21:$S$21</definedName>
    <definedName name="AssCostOp4ToSales">[1]Assumptions!$I$22:$S$22</definedName>
    <definedName name="AssCostOp5ToSales">[1]Assumptions!$I$23:$S$23</definedName>
    <definedName name="AssCostOp6ToSales">[1]Assumptions!$I$24:$S$24</definedName>
    <definedName name="AssCostOp7ToSales">[1]Assumptions!$I$25:$S$25</definedName>
    <definedName name="AssCostOpLeaseToSales">[1]Assumptions!$I$19:$S$19</definedName>
    <definedName name="AssCostOpTotalToSales">[1]Assumptions!$I$18:$S$18</definedName>
    <definedName name="AssDepToPPEbf">[1]Assumptions!$I$30:$S$30</definedName>
    <definedName name="AssDiviEqPayout">[1]Assumptions!$I$49:$S$49</definedName>
    <definedName name="AssDiviPrefToPSCbf">[1]Assumptions!$I$48:$S$48</definedName>
    <definedName name="AssEbitdaMargin">[1]Assumptions!$I$29:$S$29</definedName>
    <definedName name="AssEquityIssue">[1]Assumptions!$I$56:$S$56</definedName>
    <definedName name="AssExcep3">[1]Assumptions!$I$36:$S$36</definedName>
    <definedName name="AssExcep4">[1]Assumptions!$I$37:$S$37</definedName>
    <definedName name="AssExcep5">[1]Assumptions!$I$38:$S$38</definedName>
    <definedName name="AssExcepJV">[1]Assumptions!$I$35:$S$35</definedName>
    <definedName name="AssExcepLossPPE">[1]Assumptions!$I$34:$S$34</definedName>
    <definedName name="AssIncomeOtherToInvOtherbf">[1]Assumptions!$I$44:$S$44</definedName>
    <definedName name="AssIntCapitalisedToCapex">[1]Assumptions!$I$42:$S$42</definedName>
    <definedName name="AssIntJVAssocsToJVAssocsbf">[1]Assumptions!$I$41:$S$41</definedName>
    <definedName name="AssIntTotalToNetDebtbf">[1]Assumptions!$I$43:$S$43</definedName>
    <definedName name="AssJVDivi">[1]Assumptions!$I$58:$S$58</definedName>
    <definedName name="AssJVToJVbf">[1]Assumptions!$I$39:$S$39</definedName>
    <definedName name="AssMIDivi">[1]Assumptions!$I$59:$S$59</definedName>
    <definedName name="AssMIToPAT">[1]Assumptions!$I$47:$S$47</definedName>
    <definedName name="AssOpInc1ToSales">[1]Assumptions!$I$27:$S$27</definedName>
    <definedName name="AssOpInc2ToSales">[1]Assumptions!$I$28:$S$28</definedName>
    <definedName name="AssPrefIssue">[1]Assumptions!$I$57:$S$57</definedName>
    <definedName name="AssSalesGrowth1">[1]Assumptions!$I$11:$S$11</definedName>
    <definedName name="AssSalesGrowth2">[1]Assumptions!$I$12:$S$12</definedName>
    <definedName name="AssSalesGrowth3">[1]Assumptions!$I$13:$S$13</definedName>
    <definedName name="AssSalesGrowth4">[1]Assumptions!$I$14:$S$14</definedName>
    <definedName name="AssSalesGrowth5">[1]Assumptions!$I$15:$S$15</definedName>
    <definedName name="AssSalesGrowth6">[1]Assumptions!$I$16:$S$16</definedName>
    <definedName name="AssSalesGrowthTotal">[1]Assumptions!$I$10:$S$10</definedName>
    <definedName name="AssTaxRateOnEbita">[1]Assumptions!$I$45:$S$45</definedName>
    <definedName name="AssTaxShield">[1]Assumptions!$I$46:$S$46</definedName>
    <definedName name="AssWkCapIncrToIncrSales">[1]Assumptions!$I$51:$S$51</definedName>
    <definedName name="BaseCurrencShare">'[1]Control (In)'!$F$14</definedName>
    <definedName name="BaseCurrency">'[1]Control (In)'!$F$11</definedName>
    <definedName name="BaseCurrUnits">'[1]Control (In)'!$F$13</definedName>
    <definedName name="BaseYear">'[1]Control (In)'!$F$10</definedName>
    <definedName name="BetaPub">'[1]Control (In)'!$F$38</definedName>
    <definedName name="BrAmort2">'[1]Broker (In)'!$I$35:$S$35</definedName>
    <definedName name="BrAmortGwill">'[1]Broker (In)'!$I$34:$S$34</definedName>
    <definedName name="BrCapexInvOther">'[1]Broker (In)'!$I$88:$S$88</definedName>
    <definedName name="BrCapexJv">'[1]Broker (In)'!$I$87:$S$87</definedName>
    <definedName name="BrCapexPPE">'[1]Broker (In)'!$I$85:$S$85</definedName>
    <definedName name="BrCapexSubs">'[1]Broker (In)'!$I$86:$S$86</definedName>
    <definedName name="BrCostOp2">'[1]Broker (In)'!$I$20:$S$20</definedName>
    <definedName name="BrCostOp3">'[1]Broker (In)'!$I$21:$S$21</definedName>
    <definedName name="BrCostOp4">'[1]Broker (In)'!$I$22:$S$22</definedName>
    <definedName name="BrCostOp5">'[1]Broker (In)'!$I$23:$S$23</definedName>
    <definedName name="BrCostOp6">'[1]Broker (In)'!$I$24:$S$24</definedName>
    <definedName name="BrCostOp7">'[1]Broker (In)'!$I$25:$S$25</definedName>
    <definedName name="BrCostOpLease">'[1]Broker (In)'!$I$19:$S$19</definedName>
    <definedName name="BrCostOpTotal">'[1]Broker (In)'!$I$18:$S$18</definedName>
    <definedName name="BrCostsFinance">'[1]Broker (In)'!$I$44:$S$44</definedName>
    <definedName name="BrDep">'[1]Broker (In)'!$I$31:$S$31</definedName>
    <definedName name="BrDiviCash">'[1]Broker (In)'!$I$95:$S$95</definedName>
    <definedName name="BrDiviEquity">'[1]Broker (In)'!$I$62:$S$62</definedName>
    <definedName name="BrDiviPref">'[1]Broker (In)'!$I$59:$S$59</definedName>
    <definedName name="BRDiviRecd">'[1]Broker (In)'!$I$92:$S$92</definedName>
    <definedName name="BrEbit">'[1]Broker (In)'!$I$36:$S$36</definedName>
    <definedName name="BrEbita">'[1]Broker (In)'!$I$32:$S$32</definedName>
    <definedName name="BrEbitda">'[1]Broker (In)'!$I$30:$S$30</definedName>
    <definedName name="BrEBT">'[1]Broker (In)'!$I$49:$S$49</definedName>
    <definedName name="BrEquityIssue">'[1]Broker (In)'!$I$97:$S$97</definedName>
    <definedName name="BrExcep3">'[1]Broker (In)'!$I$40:$S$40</definedName>
    <definedName name="BrExcep4">'[1]Broker (In)'!$I$41:$S$41</definedName>
    <definedName name="BrExcep5">'[1]Broker (In)'!$I$42:$S$42</definedName>
    <definedName name="BrExcepJV">'[1]Broker (In)'!$I$39:$S$39</definedName>
    <definedName name="BrExcepLossPPE">'[1]Broker (In)'!$I$38:$S$38</definedName>
    <definedName name="BrIncomeOther">'[1]Broker (In)'!$I$48:$S$48</definedName>
    <definedName name="BrIntCapitalised">'[1]Broker (In)'!$I$46:$S$46</definedName>
    <definedName name="BrIntCashPaid">'[1]Broker (In)'!$I$90:$S$90</definedName>
    <definedName name="BrIntJV">'[1]Broker (In)'!$I$45:$S$45</definedName>
    <definedName name="BrIntTotal">'[1]Broker (In)'!$I$47:$S$47</definedName>
    <definedName name="BrJVDivi">'[1]Broker (In)'!$I$91:$S$91</definedName>
    <definedName name="BrJVProfit">'[1]Broker (In)'!$I$43:$S$43</definedName>
    <definedName name="BrMIDivi">'[1]Broker (In)'!$I$93:$S$93</definedName>
    <definedName name="BrMIp_l">'[1]Broker (In)'!$I$58:$S$58</definedName>
    <definedName name="BrokerYear">'[1]Control (In)'!$F$53</definedName>
    <definedName name="BrOpInc1">'[1]Broker (In)'!$I$28:$S$28</definedName>
    <definedName name="BrOpInc2">'[1]Broker (In)'!$I$29:$S$29</definedName>
    <definedName name="BrPrefIssue">'[1]Broker (In)'!$I$98:$S$98</definedName>
    <definedName name="BrSalesTotal">'[1]Broker (In)'!$I$10:$S$10</definedName>
    <definedName name="BrTaxCashPaid">'[1]Broker (In)'!$I$83:$S$83</definedName>
    <definedName name="BrTaxDef">'[1]Broker (In)'!$I$55:$S$55</definedName>
    <definedName name="BrTaxExcep">'[1]Broker (In)'!$I$56:$S$56</definedName>
    <definedName name="BrTaxJV">'[1]Broker (In)'!$I$54:$S$54</definedName>
    <definedName name="BrWkCapDecr">'[1]Broker (In)'!$I$80:$S$80</definedName>
    <definedName name="Case">[2]Performance_Assumptions!$C$8</definedName>
    <definedName name="Cbmargin">'[1]Control (In)'!$F$39</definedName>
    <definedName name="CoBeta">'[1]Control (In)'!$F$40</definedName>
    <definedName name="CoGearingTarget">'[1]Control (In)'!$F$40</definedName>
    <definedName name="CompanyName">'[1]Control (In)'!$F$8</definedName>
    <definedName name="ComparableCos">'[1]Control (In)'!$D$64:$D$69</definedName>
    <definedName name="CompMultiples">'[1]Control (In)'!$D$61:$M$101</definedName>
    <definedName name="CompType">'[1]Control (In)'!$D$62:$E$94</definedName>
    <definedName name="CoND">'[1]Control (In)'!$F$20</definedName>
    <definedName name="CoTax">'[1]Control (In)'!$F$41</definedName>
    <definedName name="Countries" localSheetId="5">'For Asset Mgt &amp; PE'!$R$9:$R$36</definedName>
    <definedName name="Countries" localSheetId="4">'For Holdings'!$R$9:$R$23</definedName>
    <definedName name="Countries">'Other info'!$R$9:$R$225</definedName>
    <definedName name="Currency">Index!$O$5:$O$7</definedName>
    <definedName name="DateCompletion">'[1]Control (In)'!$F$15</definedName>
    <definedName name="Days">'[1]Control (In)'!$F$16</definedName>
    <definedName name="DenomAbbrev">'[1]Control (In)'!$F$12</definedName>
    <definedName name="EbitaMultiple">'[1]Control (In)'!$N$31</definedName>
    <definedName name="EBITDAMultiple">'[1]Control (In)'!$N$32</definedName>
    <definedName name="EbitMultiple">'[1]Control (In)'!$N$30</definedName>
    <definedName name="EquityValue">'[1]Control (In)'!$N$34</definedName>
    <definedName name="EquityValueShare">'[1]Control (In)'!$N$35</definedName>
    <definedName name="EV">'[1]DCF '!$F$49</definedName>
    <definedName name="EXIT_YEAR">[2]Returns_Calculation!$B$8</definedName>
    <definedName name="Growth">'[1]Control (In)'!$N$33</definedName>
    <definedName name="Increment">'[1]Control (In)'!$N$47</definedName>
    <definedName name="Incrementx">'[1]Control (In)'!$N$48</definedName>
    <definedName name="Kd">'[1]WACC (In)'!$H$33</definedName>
    <definedName name="Length">'[1]Control (In)'!$F$29</definedName>
    <definedName name="Mrp">'[1]Control (In)'!$F$37</definedName>
    <definedName name="NDEV">'[1]WACC (In)'!$J$17</definedName>
    <definedName name="ouinon" localSheetId="5">'For Asset Mgt &amp; PE'!$V$7:$V$8</definedName>
    <definedName name="ouinon" localSheetId="4">'For Holdings'!$V$7:$V$8</definedName>
    <definedName name="ouinon">'Other info'!$V$7:$V$8</definedName>
    <definedName name="PL">[1]PL!$F$7:$R$65</definedName>
    <definedName name="Point">[1]Check!$O$22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ojCode">'[1]Control (In)'!$F$9</definedName>
    <definedName name="PubDate">[1]Cover!$G$25</definedName>
    <definedName name="Quote">'[1]Control (In)'!$F$26</definedName>
    <definedName name="RfRate">'[1]Control (In)'!$F$36</definedName>
    <definedName name="sencount" hidden="1">1</definedName>
    <definedName name="SharePrAvgeLong">'[1]Control (In)'!$F$28</definedName>
    <definedName name="SharePrAvgeShort">'[1]Control (In)'!$F$27</definedName>
    <definedName name="SharePrNow">'[1]Control (In)'!$F$25</definedName>
    <definedName name="Shares">'[1]Control (In)'!$F$18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witchDiscount">'[1]Control (In)'!$R$31</definedName>
    <definedName name="SwitchExit">'[1]Control (In)'!$R$28</definedName>
    <definedName name="SwitchForecast">'[1]Control (In)'!$R$45</definedName>
    <definedName name="SwitchListed">'[1]Control (In)'!$R$24</definedName>
    <definedName name="SwitchPepet">'[1]Control (In)'!$R$33</definedName>
    <definedName name="SwitchScenario">'[1]Control (In)'!$R$20</definedName>
    <definedName name="SwitchWACC">'[1]Control (In)'!$R$2</definedName>
    <definedName name="TerminalYear">'[1]Control (In)'!$F$30</definedName>
    <definedName name="Type">Index!$N$5:$N$7</definedName>
    <definedName name="WACC">'[1]Control (In)'!$F$42</definedName>
    <definedName name="WACCScenario">'[1]Control (In)'!$R$3:$R$6</definedName>
    <definedName name="wrn.full." hidden="1">{#N/A,#N/A,FALSE,"Cover";#N/A,#N/A,FALSE,"Pres ";#N/A,#N/A,FALSE,"Outputs";#N/A,#N/A,FALSE,"Sensit";#N/A,#N/A,FALSE,"DCF ";#N/A,#N/A,FALSE,"Graphs";#N/A,#N/A,FALSE,"CFS";#N/A,#N/A,FALSE,"BS";#N/A,#N/A,FALSE,"PL";#N/A,#N/A,FALSE,"Control (In)";#N/A,#N/A,FALSE,"Broker (In)";#N/A,#N/A,FALSE,"In-House (In)";#N/A,#N/A,FALSE,"Assumptions";#N/A,#N/A,FALSE,"WACC";#N/A,#N/A,FALSE,"Check"}</definedName>
    <definedName name="YearsFirst">'[1]DCF '!$H$9:$L$9</definedName>
    <definedName name="yesno" localSheetId="5">'For Asset Mgt &amp; PE'!$V$7:$V$8</definedName>
    <definedName name="yesno" localSheetId="4">'For Holdings'!$V$7:$V$8</definedName>
    <definedName name="yesno">'Other info'!$V$7:$V$8</definedName>
    <definedName name="_xlnm.Print_Area" localSheetId="5">'For Asset Mgt &amp; PE'!$A$1:$O$36</definedName>
    <definedName name="_xlnm.Print_Area" localSheetId="4">'For Holdings'!$A$1:$O$23</definedName>
    <definedName name="_xlnm.Print_Area" localSheetId="3">'Other info'!$A$1:$O$150</definedName>
    <definedName name="_xlnm.Print_Area" localSheetId="2">'P&amp;L'!$A$1:$K$65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G10" i="7"/>
  <c r="I10" i="7"/>
  <c r="K10" i="7"/>
  <c r="M10" i="7"/>
  <c r="K10" i="6"/>
  <c r="M10" i="6"/>
  <c r="I10" i="6"/>
  <c r="G10" i="6"/>
  <c r="E10" i="6"/>
  <c r="E10" i="5"/>
  <c r="G10" i="5"/>
  <c r="I10" i="5"/>
  <c r="K10" i="5"/>
  <c r="M10" i="5"/>
  <c r="F10" i="3"/>
  <c r="G10" i="3"/>
  <c r="H10" i="3"/>
  <c r="I10" i="3"/>
  <c r="E10" i="3"/>
  <c r="G10" i="2"/>
  <c r="H10" i="2"/>
  <c r="I10" i="2"/>
  <c r="F10" i="2"/>
  <c r="E10" i="2"/>
  <c r="I62" i="1"/>
  <c r="J62" i="1"/>
  <c r="H62" i="1"/>
  <c r="G62" i="1"/>
  <c r="F62" i="1"/>
  <c r="F33" i="1"/>
  <c r="G33" i="1"/>
  <c r="H33" i="1"/>
  <c r="I33" i="1"/>
  <c r="J33" i="1"/>
  <c r="G17" i="1"/>
  <c r="H17" i="1"/>
  <c r="I17" i="1"/>
  <c r="J17" i="1"/>
  <c r="F17" i="1"/>
  <c r="K6" i="7"/>
  <c r="K5" i="7"/>
  <c r="E12" i="6"/>
  <c r="C10" i="6"/>
  <c r="U14" i="6"/>
  <c r="M12" i="6"/>
  <c r="K12" i="6"/>
  <c r="I12" i="6"/>
  <c r="G12" i="6"/>
  <c r="K6" i="6"/>
  <c r="K5" i="6"/>
  <c r="E42" i="3"/>
  <c r="F42" i="3"/>
  <c r="G42" i="3"/>
  <c r="H42" i="3"/>
  <c r="I42" i="3"/>
  <c r="E15" i="3"/>
  <c r="J49" i="1"/>
  <c r="J48" i="1"/>
  <c r="J47" i="1"/>
  <c r="J46" i="1"/>
  <c r="J45" i="1"/>
  <c r="J44" i="1"/>
  <c r="J43" i="1"/>
  <c r="I49" i="1"/>
  <c r="I48" i="1"/>
  <c r="I47" i="1"/>
  <c r="I46" i="1"/>
  <c r="I45" i="1"/>
  <c r="I44" i="1"/>
  <c r="I43" i="1"/>
  <c r="H49" i="1"/>
  <c r="H48" i="1"/>
  <c r="H47" i="1"/>
  <c r="H46" i="1"/>
  <c r="H45" i="1"/>
  <c r="H44" i="1"/>
  <c r="H43" i="1"/>
  <c r="G49" i="1"/>
  <c r="G48" i="1"/>
  <c r="G47" i="1"/>
  <c r="G46" i="1"/>
  <c r="G45" i="1"/>
  <c r="G44" i="1"/>
  <c r="G43" i="1"/>
  <c r="F49" i="1"/>
  <c r="F48" i="1"/>
  <c r="F47" i="1"/>
  <c r="F46" i="1"/>
  <c r="F45" i="1"/>
  <c r="F44" i="1"/>
  <c r="F43" i="1"/>
  <c r="E29" i="2"/>
  <c r="E23" i="2"/>
  <c r="E43" i="2"/>
  <c r="E25" i="2"/>
  <c r="E18" i="2"/>
  <c r="E14" i="2"/>
  <c r="E12" i="2"/>
  <c r="E33" i="2"/>
  <c r="C33" i="1"/>
  <c r="C17" i="1"/>
  <c r="I33" i="3"/>
  <c r="J40" i="1"/>
  <c r="H33" i="3"/>
  <c r="I40" i="1"/>
  <c r="G33" i="3"/>
  <c r="H40" i="1"/>
  <c r="F33" i="3"/>
  <c r="E33" i="3"/>
  <c r="F40" i="1"/>
  <c r="I24" i="3"/>
  <c r="J39" i="1"/>
  <c r="H24" i="3"/>
  <c r="G24" i="3"/>
  <c r="F24" i="3"/>
  <c r="G39" i="1"/>
  <c r="E24" i="3"/>
  <c r="F39" i="1"/>
  <c r="F15" i="3"/>
  <c r="F13" i="3"/>
  <c r="G15" i="3"/>
  <c r="G13" i="3"/>
  <c r="H37" i="1"/>
  <c r="H15" i="3"/>
  <c r="H13" i="3"/>
  <c r="I15" i="3"/>
  <c r="I13" i="3"/>
  <c r="J37" i="1"/>
  <c r="F38" i="1"/>
  <c r="K79" i="5"/>
  <c r="K78" i="5"/>
  <c r="H6" i="2"/>
  <c r="H6" i="3"/>
  <c r="K6" i="5"/>
  <c r="K5" i="5"/>
  <c r="H5" i="3"/>
  <c r="H5" i="2"/>
  <c r="U14" i="5"/>
  <c r="F73" i="1"/>
  <c r="M12" i="5"/>
  <c r="J65" i="1"/>
  <c r="J66" i="1"/>
  <c r="K12" i="5"/>
  <c r="I65" i="1"/>
  <c r="I66" i="1"/>
  <c r="I12" i="5"/>
  <c r="H65" i="1"/>
  <c r="H66" i="1"/>
  <c r="G12" i="5"/>
  <c r="G65" i="1"/>
  <c r="E12" i="5"/>
  <c r="F65" i="1"/>
  <c r="C10" i="3"/>
  <c r="I33" i="2"/>
  <c r="J26" i="1"/>
  <c r="H33" i="2"/>
  <c r="I26" i="1"/>
  <c r="G33" i="2"/>
  <c r="H26" i="1"/>
  <c r="F33" i="2"/>
  <c r="G26" i="1"/>
  <c r="F26" i="1"/>
  <c r="I29" i="2"/>
  <c r="H29" i="2"/>
  <c r="G29" i="2"/>
  <c r="F29" i="2"/>
  <c r="F23" i="2"/>
  <c r="I25" i="2"/>
  <c r="H25" i="2"/>
  <c r="H23" i="2"/>
  <c r="G25" i="2"/>
  <c r="G23" i="2"/>
  <c r="F25" i="2"/>
  <c r="I18" i="2"/>
  <c r="I12" i="2"/>
  <c r="I43" i="2"/>
  <c r="H18" i="2"/>
  <c r="G18" i="2"/>
  <c r="H22" i="1"/>
  <c r="F18" i="2"/>
  <c r="G22" i="1"/>
  <c r="I14" i="2"/>
  <c r="J20" i="1"/>
  <c r="H14" i="2"/>
  <c r="I20" i="1"/>
  <c r="G14" i="2"/>
  <c r="G12" i="2"/>
  <c r="F14" i="2"/>
  <c r="G20" i="1"/>
  <c r="F20" i="1"/>
  <c r="C10" i="2"/>
  <c r="F71" i="1"/>
  <c r="F68" i="1"/>
  <c r="J53" i="1"/>
  <c r="I53" i="1"/>
  <c r="H53" i="1"/>
  <c r="G53" i="1"/>
  <c r="F53" i="1"/>
  <c r="G40" i="1"/>
  <c r="I39" i="1"/>
  <c r="H39" i="1"/>
  <c r="J38" i="1"/>
  <c r="I38" i="1"/>
  <c r="I23" i="2"/>
  <c r="H20" i="1"/>
  <c r="F22" i="1"/>
  <c r="J22" i="1"/>
  <c r="I22" i="1"/>
  <c r="E13" i="3"/>
  <c r="E47" i="3"/>
  <c r="F37" i="1"/>
  <c r="I47" i="3"/>
  <c r="I53" i="3"/>
  <c r="I59" i="3"/>
  <c r="I62" i="3"/>
  <c r="J55" i="1"/>
  <c r="I37" i="1"/>
  <c r="H47" i="3"/>
  <c r="G47" i="3"/>
  <c r="G53" i="3"/>
  <c r="G59" i="3"/>
  <c r="G62" i="3"/>
  <c r="H55" i="1"/>
  <c r="J24" i="1"/>
  <c r="H38" i="1"/>
  <c r="H51" i="1"/>
  <c r="I51" i="1"/>
  <c r="H53" i="3"/>
  <c r="H59" i="3"/>
  <c r="H62" i="3"/>
  <c r="I55" i="1"/>
  <c r="G43" i="2"/>
  <c r="H24" i="1"/>
  <c r="H29" i="1"/>
  <c r="F47" i="3"/>
  <c r="G37" i="1"/>
  <c r="G24" i="1"/>
  <c r="G28" i="1"/>
  <c r="F51" i="1"/>
  <c r="E53" i="3"/>
  <c r="E59" i="3"/>
  <c r="E62" i="3"/>
  <c r="F55" i="1"/>
  <c r="G29" i="1"/>
  <c r="I24" i="1"/>
  <c r="I29" i="1"/>
  <c r="J28" i="1"/>
  <c r="J29" i="1"/>
  <c r="G66" i="1"/>
  <c r="G38" i="1"/>
  <c r="H12" i="2"/>
  <c r="H43" i="2"/>
  <c r="F24" i="1"/>
  <c r="F29" i="1"/>
  <c r="F12" i="2"/>
  <c r="F43" i="2"/>
  <c r="J51" i="1"/>
  <c r="H28" i="1"/>
  <c r="F28" i="1"/>
  <c r="I28" i="1"/>
  <c r="F53" i="3"/>
  <c r="F59" i="3"/>
  <c r="F62" i="3"/>
  <c r="G55" i="1"/>
  <c r="G51" i="1"/>
</calcChain>
</file>

<file path=xl/sharedStrings.xml><?xml version="1.0" encoding="utf-8"?>
<sst xmlns="http://schemas.openxmlformats.org/spreadsheetml/2006/main" count="428" uniqueCount="305">
  <si>
    <t>CFC Business Plan Template</t>
  </si>
  <si>
    <t>Type</t>
  </si>
  <si>
    <t>Currency</t>
  </si>
  <si>
    <t>Start year</t>
  </si>
  <si>
    <t xml:space="preserve"> MAD</t>
  </si>
  <si>
    <t xml:space="preserve"> EUR</t>
  </si>
  <si>
    <t xml:space="preserve"> USD</t>
  </si>
  <si>
    <t>1. Balance sheet highlights</t>
  </si>
  <si>
    <t>Projected</t>
  </si>
  <si>
    <t>Current Assets</t>
  </si>
  <si>
    <t>Non Current Assets</t>
  </si>
  <si>
    <t>Liabilities</t>
  </si>
  <si>
    <t>Equity</t>
  </si>
  <si>
    <t>check</t>
  </si>
  <si>
    <t>2. P&amp;L highlights</t>
  </si>
  <si>
    <t>Revenues</t>
  </si>
  <si>
    <t>Revenue from Morocco</t>
  </si>
  <si>
    <t>Revenue from the rest of Africa</t>
  </si>
  <si>
    <t>Revenue from outside Africa</t>
  </si>
  <si>
    <t>EBITDA</t>
  </si>
  <si>
    <t>Net income</t>
  </si>
  <si>
    <t>Employees</t>
  </si>
  <si>
    <t>Growth</t>
  </si>
  <si>
    <t>Change of legal structure ?</t>
  </si>
  <si>
    <t>Date</t>
  </si>
  <si>
    <t>Geographical expansion</t>
  </si>
  <si>
    <t>Number of new territories</t>
  </si>
  <si>
    <t>Balance sheet</t>
  </si>
  <si>
    <t>ASSETS</t>
  </si>
  <si>
    <t>Cash &amp; Short-term investments</t>
  </si>
  <si>
    <t>Other Current Assets</t>
  </si>
  <si>
    <t>Intangible assets</t>
  </si>
  <si>
    <t>Other Non Current Assets</t>
  </si>
  <si>
    <t>LIABILITIES</t>
  </si>
  <si>
    <t>Current Liabilities</t>
  </si>
  <si>
    <t>Short term debt</t>
  </si>
  <si>
    <t>Non Current Liabilities</t>
  </si>
  <si>
    <t>Long-Term Debts</t>
  </si>
  <si>
    <t>Other Non Current Liabilities</t>
  </si>
  <si>
    <t>EQUITY</t>
  </si>
  <si>
    <t xml:space="preserve">Shareholder Equity </t>
  </si>
  <si>
    <t>Retained Earnings</t>
  </si>
  <si>
    <t>Net result</t>
  </si>
  <si>
    <t>Other Equity</t>
  </si>
  <si>
    <t>Check</t>
  </si>
  <si>
    <t>Income statement</t>
  </si>
  <si>
    <t>Other expenses</t>
  </si>
  <si>
    <t>Depreciation</t>
  </si>
  <si>
    <t>Amortization</t>
  </si>
  <si>
    <t>EBIT</t>
  </si>
  <si>
    <t>Interest income</t>
  </si>
  <si>
    <t>Interest expense</t>
  </si>
  <si>
    <t>Gain (Loss) On Asset Sales</t>
  </si>
  <si>
    <t>EBT</t>
  </si>
  <si>
    <t>Other required information</t>
  </si>
  <si>
    <t>Lists</t>
  </si>
  <si>
    <t>Yes</t>
  </si>
  <si>
    <t>No</t>
  </si>
  <si>
    <t>Afghanistan</t>
  </si>
  <si>
    <t>Aland Islands</t>
  </si>
  <si>
    <t>Albania</t>
  </si>
  <si>
    <t>Algeria</t>
  </si>
  <si>
    <t>Management</t>
  </si>
  <si>
    <t>American Samoa</t>
  </si>
  <si>
    <t>Nb new countries</t>
  </si>
  <si>
    <t>Marketing</t>
  </si>
  <si>
    <t>Andorra</t>
  </si>
  <si>
    <t>Finance</t>
  </si>
  <si>
    <t>Angola</t>
  </si>
  <si>
    <t>Communication</t>
  </si>
  <si>
    <t>Anguilla</t>
  </si>
  <si>
    <t>HR</t>
  </si>
  <si>
    <t>Antarctica</t>
  </si>
  <si>
    <t>Legal</t>
  </si>
  <si>
    <t>Antigua And Barbuda</t>
  </si>
  <si>
    <t>Support staff</t>
  </si>
  <si>
    <t>Argentina</t>
  </si>
  <si>
    <t>Other staff</t>
  </si>
  <si>
    <t>Armenia</t>
  </si>
  <si>
    <t>Aruba</t>
  </si>
  <si>
    <t>Australia</t>
  </si>
  <si>
    <t>Austria</t>
  </si>
  <si>
    <t>Azerbaijan</t>
  </si>
  <si>
    <t>Bahamas</t>
  </si>
  <si>
    <t>Are you planning to change your legal structure?</t>
  </si>
  <si>
    <t>Bahrain</t>
  </si>
  <si>
    <t>Bangladesh</t>
  </si>
  <si>
    <t>Barbados</t>
  </si>
  <si>
    <t>Purpose, motives</t>
  </si>
  <si>
    <t>Benin</t>
  </si>
  <si>
    <t>Pre CFC legal structure</t>
  </si>
  <si>
    <t>Bermuda</t>
  </si>
  <si>
    <t>New legal structure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</si>
  <si>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</si>
  <si>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</si>
  <si>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</si>
  <si>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</si>
  <si>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</si>
  <si>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</si>
  <si>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</si>
  <si>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Are you planning to expand geographically?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</si>
  <si>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</si>
  <si>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</si>
  <si>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</si>
  <si>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</si>
  <si>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</si>
  <si>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</si>
  <si>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</si>
  <si>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</si>
  <si>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</si>
  <si>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</si>
  <si>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</si>
  <si>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</si>
  <si>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</si>
  <si>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</si>
  <si>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</si>
  <si>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</si>
  <si>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</si>
  <si>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</si>
  <si>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</si>
  <si>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</si>
  <si>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</si>
  <si>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</si>
  <si>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</si>
  <si>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</si>
  <si>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</si>
  <si>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</si>
  <si>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</si>
  <si>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</si>
  <si>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</si>
  <si>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</si>
  <si>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</si>
  <si>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</si>
  <si>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</si>
  <si>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</si>
  <si>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</si>
  <si>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</si>
  <si>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</si>
  <si>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</si>
  <si>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</si>
  <si>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</si>
  <si>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</si>
  <si>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</si>
  <si>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</si>
  <si>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</si>
  <si>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</si>
  <si>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</si>
  <si>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</si>
  <si>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</si>
  <si>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</si>
  <si>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</si>
  <si>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</si>
  <si>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</si>
  <si>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</si>
  <si>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</si>
  <si>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</si>
  <si>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</si>
  <si>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</si>
  <si>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</si>
  <si>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</si>
  <si>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</si>
  <si>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</si>
  <si>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</si>
  <si>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</si>
  <si>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</si>
  <si>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</si>
  <si>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</si>
  <si>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</si>
  <si>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</si>
  <si>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</si>
  <si>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</si>
  <si>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</si>
  <si>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</si>
  <si>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</si>
  <si>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</si>
  <si>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</si>
  <si>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</si>
  <si>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</si>
  <si>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</si>
  <si>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</si>
  <si>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</si>
  <si>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</si>
  <si>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</si>
  <si>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</si>
  <si>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</si>
  <si>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</si>
  <si>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</si>
  <si>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</si>
  <si>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</si>
  <si>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</si>
  <si>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</si>
  <si>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</si>
  <si>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</si>
  <si>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</si>
  <si>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</si>
  <si>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</si>
  <si>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</si>
  <si>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</si>
  <si>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</si>
  <si>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</si>
  <si>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</si>
  <si>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</si>
  <si>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</si>
  <si>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</si>
  <si>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</si>
  <si>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</si>
  <si>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</si>
  <si>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</si>
  <si>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</si>
  <si>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</si>
  <si>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</si>
  <si>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</si>
  <si>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</si>
  <si>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</si>
  <si>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</si>
  <si>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</si>
  <si>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</si>
  <si>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</si>
  <si>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</si>
  <si>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</si>
  <si>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</si>
  <si>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</si>
  <si>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</si>
  <si>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</si>
  <si>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</si>
  <si>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</si>
  <si>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</si>
  <si>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</si>
  <si>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</si>
  <si>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</si>
  <si>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</si>
  <si>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</si>
  <si>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</si>
  <si>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</si>
  <si>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</si>
  <si>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</si>
  <si>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</si>
  <si>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</si>
  <si>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</si>
  <si>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Yemen</t>
  </si>
  <si>
    <t>Zambia</t>
  </si>
  <si>
    <t>Zimbabwe</t>
  </si>
  <si>
    <t>Company name</t>
  </si>
  <si>
    <t>Please fill only this box on this page</t>
  </si>
  <si>
    <t>Tax</t>
  </si>
  <si>
    <t>Legal form</t>
  </si>
  <si>
    <t>Activity 1</t>
  </si>
  <si>
    <t>Activity 2</t>
  </si>
  <si>
    <t>Activity 3</t>
  </si>
  <si>
    <t>Activity 4</t>
  </si>
  <si>
    <t>Activity 5</t>
  </si>
  <si>
    <t>Activity 6</t>
  </si>
  <si>
    <t>Are you planning to expand your scope of activities</t>
  </si>
  <si>
    <t>New activity 1</t>
  </si>
  <si>
    <t>New activity 2</t>
  </si>
  <si>
    <t>New activity 3</t>
  </si>
  <si>
    <t>New activity 4</t>
  </si>
  <si>
    <t>New activity 5</t>
  </si>
  <si>
    <t>New activity 6</t>
  </si>
  <si>
    <t>Revenues from activity 1</t>
  </si>
  <si>
    <t>Revenues from activity 2</t>
  </si>
  <si>
    <t>Revenues from activity 3</t>
  </si>
  <si>
    <t xml:space="preserve"> </t>
  </si>
  <si>
    <t>Revenues from activity 4</t>
  </si>
  <si>
    <t>Revenues from activity 5</t>
  </si>
  <si>
    <t>Revenues from activity 6</t>
  </si>
  <si>
    <t>Revenues from other activities</t>
  </si>
  <si>
    <t>Property, plants and equipment</t>
  </si>
  <si>
    <t>Other current liabilities</t>
  </si>
  <si>
    <t>Revenues from Morocco</t>
  </si>
  <si>
    <t>Revenues from the rest of Africa</t>
  </si>
  <si>
    <t>Revenues from outside Africa</t>
  </si>
  <si>
    <t>Activity expansion</t>
  </si>
  <si>
    <t>(Drop-down menu)</t>
  </si>
  <si>
    <t>Main activities undertaken prior to obtaining CFC status 
(Please provide details for each activity and specify if you plan to keep this activity in the future)</t>
  </si>
  <si>
    <t>Other activities to be developed after obtaining CFC status (please provide details)</t>
  </si>
  <si>
    <t>Main geographies covered prior to obtaining CFC status</t>
  </si>
  <si>
    <t>Main geographies to cover after obtaining CFC status</t>
  </si>
  <si>
    <t>Please fill in the cells with blue numbers - do not change the calculated fields (grey numbers)</t>
  </si>
  <si>
    <t>Operational and SG&amp;A expenses</t>
  </si>
  <si>
    <t>Selling, General and Administrative expenses</t>
  </si>
  <si>
    <t>Operational expenses</t>
  </si>
  <si>
    <t>Other required information for Holdings</t>
  </si>
  <si>
    <t>Total equity</t>
  </si>
  <si>
    <t>Equity participations in Companies outside Morocco</t>
  </si>
  <si>
    <t>Equity participations in Moroccan Companies</t>
  </si>
  <si>
    <t>% of detention</t>
  </si>
  <si>
    <t>%</t>
  </si>
  <si>
    <t>Other required information for Asset Management Companies and Private Equity Firms</t>
  </si>
  <si>
    <t>Funds details</t>
  </si>
  <si>
    <t>Country of Incorporation</t>
  </si>
  <si>
    <t>Focus and investment strategy (asset/project types, targeted countries and areas, ..)</t>
  </si>
  <si>
    <t>3. Other information highlights</t>
  </si>
  <si>
    <t>Total revenues</t>
  </si>
  <si>
    <t>Do you hold more than 51% in each of your subsidiaries?</t>
  </si>
  <si>
    <t>Foreign investment ratio (for all funds under management / advisory)</t>
  </si>
  <si>
    <t>Fund name</t>
  </si>
  <si>
    <t>Fund total investment ($ million)</t>
  </si>
  <si>
    <t>Fund total investment in Moroccan assets ($ million)</t>
  </si>
  <si>
    <t>Fund total investment in foreign assets ($ million)</t>
  </si>
  <si>
    <t>Financial Business</t>
  </si>
  <si>
    <t>International Trading Company</t>
  </si>
  <si>
    <t>Professional Service Provider</t>
  </si>
  <si>
    <t>Technical Service Provider</t>
  </si>
  <si>
    <t>Administrative Service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</si>
</sst>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0&quot;e&quot;"/>
    <numFmt numFmtId="166" formatCode="#,##0.0_);[Red]\(#,##0.0\)"/>
    <numFmt numFmtId="167" formatCode="#,##0_);[Red]\(#,##0\)"/>
    <numFmt numFmtId="168" formatCode="0.0%;\(0.0%\)"/>
    <numFmt numFmtId="169" formatCode="_-* #,##0\ _€_-;\-* #,##0\ _€_-;_-* &quot;-&quot;??\ _€_-;_-@_-"/>
    <numFmt numFmtId="170" formatCode="[$-409]mmm\-yy;@"/>
    <numFmt numFmtId="171" formatCode="0&quot; years&quot;"/>
    <numFmt numFmtId="172" formatCode="0.0\x_);&quot;nm&quot;_);\-??"/>
    <numFmt numFmtId="173" formatCode="0.0%_);\(0.0%\)"/>
    <numFmt numFmtId="174" formatCode="yyyy"/>
    <numFmt numFmtId="175" formatCode="#,##0_);\(#,##0\);\-??"/>
    <numFmt numFmtId="176" formatCode="0.0\x_)"/>
    <numFmt numFmtId="177" formatCode="0&quot; years&quot;_)"/>
    <numFmt numFmtId="178" formatCode="#,##0.00_);\(#,##0.00\);\-??"/>
    <numFmt numFmtId="179" formatCode="d/mm/yyyy"/>
  </numFmts>
  <fonts count="3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8"/>
      <color indexed="8"/>
      <name val="Arial"/>
      <family val="2"/>
    </font>
    <font>
      <sz val="28"/>
      <color indexed="8"/>
      <name val="BakerSignet"/>
    </font>
    <font>
      <sz val="8"/>
      <color indexed="8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u/>
      <sz val="8"/>
      <color indexed="8"/>
      <name val="Arial"/>
      <family val="2"/>
    </font>
    <font>
      <i/>
      <sz val="7"/>
      <color indexed="10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i/>
      <sz val="8"/>
      <color indexed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rgb="FFC00000"/>
      <name val="Arial"/>
      <family val="2"/>
    </font>
    <font>
      <sz val="11"/>
      <name val="Calibri"/>
      <family val="2"/>
      <scheme val="minor"/>
    </font>
    <font>
      <b/>
      <sz val="10"/>
      <color rgb="FF9C3328"/>
      <name val="Arial"/>
      <family val="2"/>
    </font>
    <font>
      <b/>
      <sz val="10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0"/>
      <color theme="2"/>
      <name val="Arial"/>
      <family val="2"/>
    </font>
    <font>
      <b/>
      <sz val="10"/>
      <color rgb="FF008F83"/>
      <name val="Arial"/>
      <family val="2"/>
    </font>
    <font>
      <sz val="10"/>
      <color rgb="FF008F8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B677B"/>
        <bgColor indexed="64"/>
      </patternFill>
    </fill>
    <fill>
      <patternFill patternType="solid">
        <fgColor rgb="FF008F83"/>
        <bgColor indexed="64"/>
      </patternFill>
    </fill>
  </fills>
  <borders count="26">
    <border>
      <left/>
      <right/>
      <top/>
      <bottom/>
      <diagonal/>
    </border>
    <border>
      <left/>
      <right style="thick">
        <color indexed="9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theme="0"/>
      </bottom>
      <diagonal/>
    </border>
    <border>
      <left style="medium">
        <color indexed="64"/>
      </left>
      <right/>
      <top style="hair">
        <color theme="0"/>
      </top>
      <bottom style="hair">
        <color theme="0"/>
      </bottom>
      <diagonal/>
    </border>
    <border>
      <left style="medium">
        <color indexed="64"/>
      </left>
      <right/>
      <top style="hair">
        <color theme="0"/>
      </top>
      <bottom style="medium">
        <color indexed="64"/>
      </bottom>
      <diagonal/>
    </border>
    <border>
      <left/>
      <right style="hair">
        <color theme="0"/>
      </right>
      <top style="medium">
        <color indexed="64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theme="0"/>
      </bottom>
      <diagonal/>
    </border>
    <border>
      <left/>
      <right style="medium">
        <color indexed="64"/>
      </right>
      <top style="medium">
        <color indexed="64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medium">
        <color indexed="64"/>
      </right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medium">
        <color indexed="64"/>
      </bottom>
      <diagonal/>
    </border>
    <border>
      <left/>
      <right style="medium">
        <color indexed="64"/>
      </right>
      <top style="hair">
        <color theme="0"/>
      </top>
      <bottom style="medium">
        <color indexed="64"/>
      </bottom>
      <diagonal/>
    </border>
  </borders>
  <cellStyleXfs count="36">
    <xf numFmtId="0" fontId="0" fillId="0" borderId="0"/>
    <xf numFmtId="0" fontId="8" fillId="0" borderId="1">
      <alignment horizontal="right" vertical="center"/>
    </xf>
    <xf numFmtId="3" fontId="8" fillId="0" borderId="2">
      <alignment horizontal="right" vertical="center"/>
    </xf>
    <xf numFmtId="171" fontId="8" fillId="0" borderId="2">
      <alignment horizontal="right" vertical="center"/>
    </xf>
    <xf numFmtId="17" fontId="8" fillId="0" borderId="2">
      <alignment horizontal="right" vertical="center"/>
    </xf>
    <xf numFmtId="172" fontId="8" fillId="0" borderId="2">
      <alignment horizontal="right" vertical="center"/>
    </xf>
    <xf numFmtId="173" fontId="8" fillId="0" borderId="2">
      <alignment horizontal="right" vertical="center"/>
    </xf>
    <xf numFmtId="174" fontId="8" fillId="0" borderId="2">
      <alignment horizontal="right" vertical="center"/>
    </xf>
    <xf numFmtId="0" fontId="9" fillId="0" borderId="0">
      <alignment horizontal="left" vertical="center" indent="2"/>
    </xf>
    <xf numFmtId="15" fontId="10" fillId="0" borderId="0">
      <alignment horizontal="right" vertical="center"/>
    </xf>
    <xf numFmtId="175" fontId="11" fillId="0" borderId="3"/>
    <xf numFmtId="0" fontId="12" fillId="2" borderId="0">
      <alignment vertical="center"/>
    </xf>
    <xf numFmtId="0" fontId="13" fillId="2" borderId="0">
      <alignment horizontal="left" vertical="center"/>
    </xf>
    <xf numFmtId="15" fontId="14" fillId="3" borderId="0">
      <alignment horizontal="right" vertical="center"/>
      <protection locked="0"/>
    </xf>
    <xf numFmtId="176" fontId="14" fillId="3" borderId="0">
      <alignment horizontal="right" vertical="center"/>
      <protection locked="0"/>
    </xf>
    <xf numFmtId="175" fontId="14" fillId="3" borderId="0" applyProtection="0">
      <alignment horizontal="right" vertical="center"/>
      <protection locked="0"/>
    </xf>
    <xf numFmtId="173" fontId="14" fillId="3" borderId="0">
      <alignment horizontal="right" vertical="center"/>
      <protection locked="0"/>
    </xf>
    <xf numFmtId="177" fontId="14" fillId="3" borderId="0">
      <alignment horizontal="right" vertical="center"/>
      <protection locked="0"/>
    </xf>
    <xf numFmtId="164" fontId="20" fillId="0" borderId="0" applyFont="0" applyFill="0" applyBorder="0" applyAlignment="0" applyProtection="0"/>
    <xf numFmtId="172" fontId="10" fillId="0" borderId="0">
      <alignment horizontal="right" vertical="center"/>
    </xf>
    <xf numFmtId="175" fontId="15" fillId="0" borderId="0">
      <alignment horizontal="left" vertical="center"/>
    </xf>
    <xf numFmtId="175" fontId="10" fillId="0" borderId="0">
      <alignment vertical="center"/>
    </xf>
    <xf numFmtId="0" fontId="2" fillId="0" borderId="0"/>
    <xf numFmtId="0" fontId="2" fillId="0" borderId="0"/>
    <xf numFmtId="0" fontId="2" fillId="0" borderId="0"/>
    <xf numFmtId="175" fontId="16" fillId="0" borderId="0">
      <alignment vertical="center"/>
    </xf>
    <xf numFmtId="178" fontId="17" fillId="0" borderId="0"/>
    <xf numFmtId="173" fontId="10" fillId="0" borderId="0">
      <alignment horizontal="right" vertical="center"/>
    </xf>
    <xf numFmtId="9" fontId="20" fillId="0" borderId="0" applyFont="0" applyFill="0" applyBorder="0" applyAlignment="0" applyProtection="0"/>
    <xf numFmtId="178" fontId="17" fillId="0" borderId="0"/>
    <xf numFmtId="178" fontId="8" fillId="0" borderId="0">
      <alignment horizontal="left" vertical="center"/>
    </xf>
    <xf numFmtId="175" fontId="18" fillId="0" borderId="0">
      <alignment horizontal="left" vertical="center" indent="1"/>
    </xf>
    <xf numFmtId="0" fontId="16" fillId="0" borderId="0">
      <alignment vertical="center"/>
    </xf>
    <xf numFmtId="179" fontId="16" fillId="0" borderId="0">
      <alignment horizontal="left" vertical="center"/>
    </xf>
    <xf numFmtId="37" fontId="14" fillId="3" borderId="0">
      <alignment horizontal="right" vertical="center"/>
      <protection locked="0"/>
    </xf>
    <xf numFmtId="175" fontId="10" fillId="0" borderId="4">
      <alignment horizontal="right" vertical="center"/>
    </xf>
  </cellStyleXfs>
  <cellXfs count="156">
    <xf numFmtId="0" fontId="0" fillId="0" borderId="0" xfId="0"/>
    <xf numFmtId="0" fontId="22" fillId="4" borderId="0" xfId="0" applyFont="1" applyFill="1"/>
    <xf numFmtId="0" fontId="23" fillId="4" borderId="0" xfId="0" applyFont="1" applyFill="1"/>
    <xf numFmtId="0" fontId="24" fillId="0" borderId="0" xfId="0" applyFont="1"/>
    <xf numFmtId="0" fontId="24" fillId="0" borderId="5" xfId="0" applyFont="1" applyBorder="1"/>
    <xf numFmtId="0" fontId="24" fillId="4" borderId="5" xfId="0" applyFont="1" applyFill="1" applyBorder="1"/>
    <xf numFmtId="0" fontId="24" fillId="4" borderId="0" xfId="0" applyFont="1" applyFill="1"/>
    <xf numFmtId="0" fontId="25" fillId="0" borderId="0" xfId="0" applyFont="1"/>
    <xf numFmtId="0" fontId="1" fillId="4" borderId="0" xfId="0" applyFont="1" applyFill="1"/>
    <xf numFmtId="0" fontId="24" fillId="4" borderId="6" xfId="0" applyFont="1" applyFill="1" applyBorder="1"/>
    <xf numFmtId="0" fontId="24" fillId="4" borderId="7" xfId="0" applyFont="1" applyFill="1" applyBorder="1"/>
    <xf numFmtId="0" fontId="1" fillId="4" borderId="7" xfId="0" applyFont="1" applyFill="1" applyBorder="1"/>
    <xf numFmtId="0" fontId="24" fillId="4" borderId="8" xfId="0" applyFont="1" applyFill="1" applyBorder="1"/>
    <xf numFmtId="0" fontId="22" fillId="4" borderId="9" xfId="0" applyFont="1" applyFill="1" applyBorder="1"/>
    <xf numFmtId="0" fontId="22" fillId="4" borderId="10" xfId="0" applyFont="1" applyFill="1" applyBorder="1"/>
    <xf numFmtId="0" fontId="22" fillId="0" borderId="0" xfId="0" applyFont="1"/>
    <xf numFmtId="0" fontId="22" fillId="4" borderId="3" xfId="0" applyFont="1" applyFill="1" applyBorder="1"/>
    <xf numFmtId="0" fontId="24" fillId="4" borderId="9" xfId="0" applyFont="1" applyFill="1" applyBorder="1"/>
    <xf numFmtId="0" fontId="1" fillId="4" borderId="0" xfId="0" applyFont="1" applyFill="1" applyAlignment="1">
      <alignment horizontal="center"/>
    </xf>
    <xf numFmtId="0" fontId="24" fillId="4" borderId="10" xfId="0" applyFont="1" applyFill="1" applyBorder="1"/>
    <xf numFmtId="165" fontId="1" fillId="4" borderId="0" xfId="0" applyNumberFormat="1" applyFont="1" applyFill="1"/>
    <xf numFmtId="0" fontId="1" fillId="4" borderId="3" xfId="22" applyFont="1" applyFill="1" applyBorder="1"/>
    <xf numFmtId="0" fontId="2" fillId="4" borderId="3" xfId="22" applyFill="1" applyBorder="1"/>
    <xf numFmtId="166" fontId="3" fillId="4" borderId="3" xfId="22" applyNumberFormat="1" applyFont="1" applyFill="1" applyBorder="1"/>
    <xf numFmtId="0" fontId="1" fillId="4" borderId="0" xfId="22" applyFont="1" applyFill="1"/>
    <xf numFmtId="0" fontId="2" fillId="4" borderId="0" xfId="22" applyFill="1"/>
    <xf numFmtId="166" fontId="3" fillId="4" borderId="0" xfId="22" applyNumberFormat="1" applyFont="1" applyFill="1"/>
    <xf numFmtId="167" fontId="3" fillId="4" borderId="0" xfId="22" applyNumberFormat="1" applyFont="1" applyFill="1"/>
    <xf numFmtId="0" fontId="1" fillId="4" borderId="0" xfId="22" applyFont="1" applyFill="1" applyAlignment="1">
      <alignment horizontal="left"/>
    </xf>
    <xf numFmtId="0" fontId="22" fillId="4" borderId="11" xfId="0" applyFont="1" applyFill="1" applyBorder="1"/>
    <xf numFmtId="0" fontId="1" fillId="4" borderId="5" xfId="22" applyFont="1" applyFill="1" applyBorder="1" applyAlignment="1">
      <alignment horizontal="left"/>
    </xf>
    <xf numFmtId="166" fontId="3" fillId="4" borderId="5" xfId="22" applyNumberFormat="1" applyFont="1" applyFill="1" applyBorder="1"/>
    <xf numFmtId="0" fontId="22" fillId="4" borderId="12" xfId="0" applyFont="1" applyFill="1" applyBorder="1"/>
    <xf numFmtId="0" fontId="25" fillId="4" borderId="0" xfId="22" applyFont="1" applyFill="1" applyAlignment="1">
      <alignment horizontal="left"/>
    </xf>
    <xf numFmtId="0" fontId="22" fillId="4" borderId="6" xfId="0" applyFont="1" applyFill="1" applyBorder="1"/>
    <xf numFmtId="0" fontId="25" fillId="4" borderId="7" xfId="0" applyFont="1" applyFill="1" applyBorder="1"/>
    <xf numFmtId="0" fontId="23" fillId="4" borderId="7" xfId="0" applyFont="1" applyFill="1" applyBorder="1"/>
    <xf numFmtId="0" fontId="22" fillId="4" borderId="8" xfId="0" applyFont="1" applyFill="1" applyBorder="1"/>
    <xf numFmtId="0" fontId="25" fillId="4" borderId="0" xfId="0" applyFont="1" applyFill="1"/>
    <xf numFmtId="0" fontId="4" fillId="4" borderId="0" xfId="0" applyFont="1" applyFill="1"/>
    <xf numFmtId="0" fontId="25" fillId="4" borderId="3" xfId="0" applyFont="1" applyFill="1" applyBorder="1"/>
    <xf numFmtId="0" fontId="2" fillId="4" borderId="9" xfId="24" applyFill="1" applyBorder="1" applyAlignment="1">
      <alignment horizontal="left" vertical="center" indent="3"/>
    </xf>
    <xf numFmtId="167" fontId="4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2" fillId="4" borderId="0" xfId="24" applyFill="1" applyAlignment="1">
      <alignment horizontal="left" vertical="center" indent="1"/>
    </xf>
    <xf numFmtId="167" fontId="6" fillId="4" borderId="0" xfId="22" applyNumberFormat="1" applyFont="1" applyFill="1"/>
    <xf numFmtId="0" fontId="4" fillId="4" borderId="5" xfId="0" applyFont="1" applyFill="1" applyBorder="1"/>
    <xf numFmtId="0" fontId="5" fillId="4" borderId="5" xfId="0" applyFont="1" applyFill="1" applyBorder="1"/>
    <xf numFmtId="168" fontId="5" fillId="4" borderId="5" xfId="0" applyNumberFormat="1" applyFont="1" applyFill="1" applyBorder="1"/>
    <xf numFmtId="0" fontId="24" fillId="4" borderId="0" xfId="0" applyFont="1" applyFill="1" applyAlignment="1">
      <alignment horizontal="center"/>
    </xf>
    <xf numFmtId="0" fontId="22" fillId="4" borderId="7" xfId="0" applyFont="1" applyFill="1" applyBorder="1"/>
    <xf numFmtId="169" fontId="1" fillId="4" borderId="0" xfId="18" applyNumberFormat="1" applyFont="1" applyFill="1" applyBorder="1"/>
    <xf numFmtId="169" fontId="1" fillId="5" borderId="0" xfId="18" applyNumberFormat="1" applyFont="1" applyFill="1" applyBorder="1"/>
    <xf numFmtId="0" fontId="26" fillId="4" borderId="0" xfId="0" applyFont="1" applyFill="1" applyAlignment="1">
      <alignment horizontal="left" indent="1"/>
    </xf>
    <xf numFmtId="9" fontId="5" fillId="4" borderId="0" xfId="28" applyFont="1" applyFill="1" applyBorder="1"/>
    <xf numFmtId="0" fontId="24" fillId="5" borderId="0" xfId="0" applyFont="1" applyFill="1" applyAlignment="1">
      <alignment horizontal="center"/>
    </xf>
    <xf numFmtId="0" fontId="22" fillId="4" borderId="0" xfId="0" applyFont="1" applyFill="1" applyAlignment="1">
      <alignment horizontal="left" indent="1"/>
    </xf>
    <xf numFmtId="0" fontId="22" fillId="4" borderId="5" xfId="0" applyFont="1" applyFill="1" applyBorder="1"/>
    <xf numFmtId="0" fontId="27" fillId="4" borderId="0" xfId="0" applyFont="1" applyFill="1"/>
    <xf numFmtId="0" fontId="6" fillId="4" borderId="0" xfId="22" applyFont="1" applyFill="1"/>
    <xf numFmtId="167" fontId="2" fillId="4" borderId="0" xfId="22" applyNumberFormat="1" applyFill="1"/>
    <xf numFmtId="0" fontId="6" fillId="4" borderId="0" xfId="22" applyFont="1" applyFill="1" applyAlignment="1">
      <alignment horizontal="left" indent="1"/>
    </xf>
    <xf numFmtId="0" fontId="1" fillId="4" borderId="0" xfId="22" applyFont="1" applyFill="1" applyAlignment="1">
      <alignment horizontal="center"/>
    </xf>
    <xf numFmtId="165" fontId="25" fillId="4" borderId="3" xfId="0" applyNumberFormat="1" applyFont="1" applyFill="1" applyBorder="1"/>
    <xf numFmtId="0" fontId="1" fillId="4" borderId="3" xfId="24" applyFont="1" applyFill="1" applyBorder="1" applyAlignment="1">
      <alignment vertical="center"/>
    </xf>
    <xf numFmtId="0" fontId="1" fillId="4" borderId="0" xfId="24" applyFont="1" applyFill="1" applyAlignment="1">
      <alignment vertical="center"/>
    </xf>
    <xf numFmtId="0" fontId="7" fillId="4" borderId="0" xfId="24" applyFont="1" applyFill="1" applyAlignment="1">
      <alignment horizontal="left" vertical="center" indent="1"/>
    </xf>
    <xf numFmtId="167" fontId="2" fillId="4" borderId="0" xfId="28" applyNumberFormat="1" applyFont="1" applyFill="1" applyBorder="1"/>
    <xf numFmtId="166" fontId="6" fillId="4" borderId="0" xfId="22" applyNumberFormat="1" applyFont="1" applyFill="1"/>
    <xf numFmtId="0" fontId="7" fillId="4" borderId="3" xfId="24" applyFont="1" applyFill="1" applyBorder="1" applyAlignment="1">
      <alignment horizontal="left" vertical="center" indent="1"/>
    </xf>
    <xf numFmtId="9" fontId="2" fillId="4" borderId="0" xfId="28" applyFont="1" applyFill="1" applyBorder="1"/>
    <xf numFmtId="0" fontId="0" fillId="4" borderId="0" xfId="0" applyFill="1"/>
    <xf numFmtId="0" fontId="22" fillId="4" borderId="13" xfId="0" applyFont="1" applyFill="1" applyBorder="1"/>
    <xf numFmtId="0" fontId="2" fillId="4" borderId="0" xfId="0" applyFont="1" applyFill="1"/>
    <xf numFmtId="0" fontId="21" fillId="4" borderId="0" xfId="0" quotePrefix="1" applyFont="1" applyFill="1"/>
    <xf numFmtId="165" fontId="1" fillId="4" borderId="0" xfId="0" applyNumberFormat="1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3" xfId="0" applyFont="1" applyFill="1" applyBorder="1" applyAlignment="1">
      <alignment horizontal="left" indent="1"/>
    </xf>
    <xf numFmtId="167" fontId="6" fillId="4" borderId="3" xfId="22" applyNumberFormat="1" applyFont="1" applyFill="1" applyBorder="1"/>
    <xf numFmtId="0" fontId="26" fillId="4" borderId="5" xfId="0" applyFont="1" applyFill="1" applyBorder="1" applyAlignment="1">
      <alignment horizontal="left" indent="1"/>
    </xf>
    <xf numFmtId="0" fontId="1" fillId="5" borderId="0" xfId="0" applyFont="1" applyFill="1" applyAlignment="1">
      <alignment horizontal="center"/>
    </xf>
    <xf numFmtId="170" fontId="24" fillId="5" borderId="0" xfId="0" applyNumberFormat="1" applyFont="1" applyFill="1" applyAlignment="1">
      <alignment horizontal="center"/>
    </xf>
    <xf numFmtId="0" fontId="22" fillId="4" borderId="5" xfId="0" applyFont="1" applyFill="1" applyBorder="1" applyAlignment="1">
      <alignment horizontal="center" wrapText="1"/>
    </xf>
    <xf numFmtId="0" fontId="22" fillId="4" borderId="0" xfId="0" applyFont="1" applyFill="1" applyAlignment="1">
      <alignment horizontal="center" wrapText="1"/>
    </xf>
    <xf numFmtId="0" fontId="24" fillId="4" borderId="13" xfId="0" applyFont="1" applyFill="1" applyBorder="1"/>
    <xf numFmtId="0" fontId="24" fillId="4" borderId="13" xfId="0" applyFont="1" applyFill="1" applyBorder="1" applyAlignment="1">
      <alignment horizontal="center"/>
    </xf>
    <xf numFmtId="169" fontId="1" fillId="4" borderId="13" xfId="18" applyNumberFormat="1" applyFont="1" applyFill="1" applyBorder="1"/>
    <xf numFmtId="0" fontId="24" fillId="4" borderId="3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28" fillId="4" borderId="0" xfId="0" applyFont="1" applyFill="1"/>
    <xf numFmtId="0" fontId="21" fillId="4" borderId="0" xfId="0" applyFont="1" applyFill="1"/>
    <xf numFmtId="0" fontId="27" fillId="4" borderId="6" xfId="0" applyFont="1" applyFill="1" applyBorder="1"/>
    <xf numFmtId="0" fontId="27" fillId="4" borderId="10" xfId="0" applyFont="1" applyFill="1" applyBorder="1"/>
    <xf numFmtId="165" fontId="25" fillId="4" borderId="0" xfId="0" applyNumberFormat="1" applyFont="1" applyFill="1"/>
    <xf numFmtId="0" fontId="1" fillId="4" borderId="5" xfId="24" applyFont="1" applyFill="1" applyBorder="1" applyAlignment="1">
      <alignment vertical="center"/>
    </xf>
    <xf numFmtId="0" fontId="27" fillId="4" borderId="8" xfId="0" applyFont="1" applyFill="1" applyBorder="1"/>
    <xf numFmtId="0" fontId="29" fillId="4" borderId="0" xfId="0" applyFont="1" applyFill="1"/>
    <xf numFmtId="0" fontId="7" fillId="4" borderId="0" xfId="24" applyFont="1" applyFill="1" applyAlignment="1">
      <alignment horizontal="left" vertical="center" indent="2"/>
    </xf>
    <xf numFmtId="0" fontId="4" fillId="4" borderId="3" xfId="0" applyFont="1" applyFill="1" applyBorder="1"/>
    <xf numFmtId="167" fontId="4" fillId="4" borderId="3" xfId="0" applyNumberFormat="1" applyFont="1" applyFill="1" applyBorder="1"/>
    <xf numFmtId="166" fontId="4" fillId="4" borderId="3" xfId="0" applyNumberFormat="1" applyFont="1" applyFill="1" applyBorder="1"/>
    <xf numFmtId="166" fontId="4" fillId="4" borderId="0" xfId="0" applyNumberFormat="1" applyFont="1" applyFill="1"/>
    <xf numFmtId="166" fontId="5" fillId="4" borderId="0" xfId="0" applyNumberFormat="1" applyFont="1" applyFill="1"/>
    <xf numFmtId="0" fontId="19" fillId="4" borderId="0" xfId="0" applyFont="1" applyFill="1"/>
    <xf numFmtId="166" fontId="30" fillId="4" borderId="0" xfId="22" applyNumberFormat="1" applyFont="1" applyFill="1"/>
    <xf numFmtId="166" fontId="31" fillId="4" borderId="0" xfId="22" applyNumberFormat="1" applyFont="1" applyFill="1"/>
    <xf numFmtId="166" fontId="31" fillId="4" borderId="0" xfId="0" applyNumberFormat="1" applyFont="1" applyFill="1"/>
    <xf numFmtId="0" fontId="22" fillId="4" borderId="0" xfId="0" applyFont="1" applyFill="1" applyAlignment="1">
      <alignment horizontal="left" wrapText="1"/>
    </xf>
    <xf numFmtId="167" fontId="30" fillId="4" borderId="3" xfId="22" applyNumberFormat="1" applyFont="1" applyFill="1" applyBorder="1"/>
    <xf numFmtId="167" fontId="30" fillId="4" borderId="0" xfId="22" applyNumberFormat="1" applyFont="1" applyFill="1"/>
    <xf numFmtId="167" fontId="31" fillId="4" borderId="0" xfId="0" applyNumberFormat="1" applyFont="1" applyFill="1"/>
    <xf numFmtId="0" fontId="24" fillId="4" borderId="0" xfId="0" applyFont="1" applyFill="1" applyAlignment="1">
      <alignment horizontal="left"/>
    </xf>
    <xf numFmtId="9" fontId="6" fillId="4" borderId="0" xfId="28" applyFont="1" applyFill="1" applyBorder="1" applyAlignment="1">
      <alignment vertical="center"/>
    </xf>
    <xf numFmtId="0" fontId="22" fillId="4" borderId="0" xfId="0" applyFont="1" applyFill="1" applyAlignment="1">
      <alignment vertical="center"/>
    </xf>
    <xf numFmtId="169" fontId="1" fillId="4" borderId="0" xfId="18" applyNumberFormat="1" applyFont="1" applyFill="1" applyBorder="1" applyAlignment="1">
      <alignment wrapText="1"/>
    </xf>
    <xf numFmtId="0" fontId="22" fillId="4" borderId="0" xfId="0" applyFont="1" applyFill="1" applyAlignment="1">
      <alignment wrapText="1"/>
    </xf>
    <xf numFmtId="0" fontId="1" fillId="4" borderId="0" xfId="18" applyNumberFormat="1" applyFont="1" applyFill="1" applyBorder="1" applyAlignment="1">
      <alignment wrapText="1"/>
    </xf>
    <xf numFmtId="0" fontId="22" fillId="4" borderId="0" xfId="0" applyFont="1" applyFill="1" applyAlignment="1">
      <alignment horizontal="left" vertical="center" wrapText="1" indent="1"/>
    </xf>
    <xf numFmtId="0" fontId="22" fillId="5" borderId="0" xfId="0" applyFont="1" applyFill="1" applyAlignment="1">
      <alignment wrapText="1"/>
    </xf>
    <xf numFmtId="169" fontId="2" fillId="5" borderId="0" xfId="18" applyNumberFormat="1" applyFont="1" applyFill="1" applyBorder="1" applyAlignment="1">
      <alignment wrapText="1"/>
    </xf>
    <xf numFmtId="0" fontId="24" fillId="4" borderId="0" xfId="0" applyFont="1" applyFill="1" applyAlignment="1">
      <alignment wrapText="1"/>
    </xf>
    <xf numFmtId="0" fontId="24" fillId="0" borderId="3" xfId="0" applyFont="1" applyBorder="1"/>
    <xf numFmtId="0" fontId="25" fillId="8" borderId="14" xfId="0" applyFont="1" applyFill="1" applyBorder="1"/>
    <xf numFmtId="0" fontId="25" fillId="8" borderId="17" xfId="0" applyFont="1" applyFill="1" applyBorder="1"/>
    <xf numFmtId="0" fontId="25" fillId="8" borderId="15" xfId="0" applyFont="1" applyFill="1" applyBorder="1"/>
    <xf numFmtId="0" fontId="25" fillId="8" borderId="18" xfId="0" applyFont="1" applyFill="1" applyBorder="1"/>
    <xf numFmtId="0" fontId="25" fillId="8" borderId="16" xfId="0" applyFont="1" applyFill="1" applyBorder="1"/>
    <xf numFmtId="0" fontId="25" fillId="8" borderId="19" xfId="0" applyFont="1" applyFill="1" applyBorder="1"/>
    <xf numFmtId="0" fontId="23" fillId="7" borderId="0" xfId="0" applyFont="1" applyFill="1"/>
    <xf numFmtId="0" fontId="25" fillId="7" borderId="0" xfId="0" applyFont="1" applyFill="1"/>
    <xf numFmtId="0" fontId="22" fillId="7" borderId="0" xfId="0" applyFont="1" applyFill="1"/>
    <xf numFmtId="0" fontId="4" fillId="7" borderId="0" xfId="0" applyFont="1" applyFill="1"/>
    <xf numFmtId="0" fontId="33" fillId="4" borderId="5" xfId="0" applyFont="1" applyFill="1" applyBorder="1"/>
    <xf numFmtId="0" fontId="33" fillId="4" borderId="0" xfId="0" applyFont="1" applyFill="1"/>
    <xf numFmtId="0" fontId="34" fillId="4" borderId="0" xfId="22" applyFont="1" applyFill="1" applyAlignment="1">
      <alignment horizontal="left" indent="1"/>
    </xf>
    <xf numFmtId="0" fontId="25" fillId="7" borderId="5" xfId="0" applyFont="1" applyFill="1" applyBorder="1"/>
    <xf numFmtId="0" fontId="23" fillId="7" borderId="5" xfId="0" applyFont="1" applyFill="1" applyBorder="1"/>
    <xf numFmtId="0" fontId="25" fillId="7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32" fillId="8" borderId="20" xfId="0" applyFont="1" applyFill="1" applyBorder="1" applyAlignment="1">
      <alignment horizontal="center"/>
    </xf>
    <xf numFmtId="0" fontId="32" fillId="8" borderId="21" xfId="0" applyFont="1" applyFill="1" applyBorder="1" applyAlignment="1">
      <alignment horizontal="center"/>
    </xf>
    <xf numFmtId="0" fontId="32" fillId="8" borderId="22" xfId="0" applyFont="1" applyFill="1" applyBorder="1" applyAlignment="1">
      <alignment horizontal="center"/>
    </xf>
    <xf numFmtId="0" fontId="32" fillId="8" borderId="23" xfId="0" applyFont="1" applyFill="1" applyBorder="1" applyAlignment="1">
      <alignment horizontal="center"/>
    </xf>
    <xf numFmtId="0" fontId="32" fillId="8" borderId="24" xfId="0" applyFont="1" applyFill="1" applyBorder="1" applyAlignment="1">
      <alignment horizontal="center"/>
    </xf>
    <xf numFmtId="0" fontId="32" fillId="8" borderId="2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22" applyFont="1" applyFill="1" applyAlignment="1">
      <alignment horizontal="left"/>
    </xf>
    <xf numFmtId="0" fontId="1" fillId="4" borderId="3" xfId="22" applyFont="1" applyFill="1" applyBorder="1" applyAlignment="1">
      <alignment horizontal="left"/>
    </xf>
    <xf numFmtId="0" fontId="22" fillId="5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top" wrapText="1"/>
    </xf>
    <xf numFmtId="0" fontId="24" fillId="4" borderId="0" xfId="0" applyFont="1" applyFill="1" applyAlignment="1">
      <alignment horizontal="left" vertical="top"/>
    </xf>
    <xf numFmtId="0" fontId="22" fillId="5" borderId="0" xfId="0" applyFont="1" applyFill="1" applyAlignment="1">
      <alignment horizontal="left" wrapText="1"/>
    </xf>
  </cellXfs>
  <cellStyles count="36">
    <cellStyle name="Cat title white end" xfId="1" xr:uid="{0D905DD2-45F5-4726-A5A6-3638820CD2F3}"/>
    <cellStyle name="Col title" xfId="2" xr:uid="{3CB7D663-76A0-4562-A569-8D93DB42ED11}"/>
    <cellStyle name="Col title &quot;years&quot; (eg 4 years)" xfId="3" xr:uid="{A20435E7-06D8-434A-B1AB-43A3DB29CEBD}"/>
    <cellStyle name="Col title dates (m-y)" xfId="4" xr:uid="{F2C586C6-9D40-4372-A2CA-DA2C7305DD38}"/>
    <cellStyle name="Col title multplie" xfId="5" xr:uid="{CA111C01-98DE-4317-8096-EE0376570CF1}"/>
    <cellStyle name="Col title percent" xfId="6" xr:uid="{46FD818B-3E32-40E6-B4DB-01510F83E47D}"/>
    <cellStyle name="Col title year(eg 2004)" xfId="7" xr:uid="{8D942974-E104-497C-8153-811364BFDB79}"/>
    <cellStyle name="Cover presentation title" xfId="8" xr:uid="{59B6EA20-36BF-426C-91FD-237F62CA1955}"/>
    <cellStyle name="Dates" xfId="9" xr:uid="{4A91DB53-6577-494A-8C39-0A65559DF1ED}"/>
    <cellStyle name="Heading" xfId="10" xr:uid="{3954A458-398B-487A-9824-018D79A7208C}"/>
    <cellStyle name="Heading bar" xfId="11" xr:uid="{F8673483-44F6-4965-87D0-5A063D1FED7B}"/>
    <cellStyle name="Heading page" xfId="12" xr:uid="{B660DD18-17E2-4ED3-83D1-9537643C52E4}"/>
    <cellStyle name="Input dates" xfId="13" xr:uid="{14162417-27F0-4259-B1A1-61891834B322}"/>
    <cellStyle name="Input multiple" xfId="14" xr:uid="{16052815-DFDD-4C35-B9E6-06FFD64EA5DF}"/>
    <cellStyle name="Input normal" xfId="15" xr:uid="{C59C74DF-7BD2-4BE5-978A-4C8F4DA98B5B}"/>
    <cellStyle name="Input percent" xfId="16" xr:uid="{F988EEDA-557E-49B6-BDE0-6B3FC5EB03B7}"/>
    <cellStyle name="Input years" xfId="17" xr:uid="{0F397555-F389-466E-A8CB-FB0B46370DEF}"/>
    <cellStyle name="Milliers" xfId="18" builtinId="3"/>
    <cellStyle name="Multiple" xfId="19" xr:uid="{A5121501-E801-48A0-9D84-82AB6D6C252D}"/>
    <cellStyle name="Names" xfId="20" xr:uid="{F6D47EA8-4EF6-4F87-B422-FAE7EC4292B7}"/>
    <cellStyle name="Normal" xfId="0" builtinId="0"/>
    <cellStyle name="Normal 2" xfId="21" xr:uid="{4E89CCEE-4866-4618-BA66-34C9EB551C30}"/>
    <cellStyle name="Normal 3" xfId="22" xr:uid="{5C21A939-4A8D-4BB8-8EE4-705E998597B0}"/>
    <cellStyle name="Normal 4" xfId="23" xr:uid="{50864EA9-7C24-47D5-A98F-26504C91E467}"/>
    <cellStyle name="Normal_Coffee Retail_Trading multiples_new wip" xfId="24" xr:uid="{F1B177C6-9537-4B03-B1AB-FDE25BD8E1D1}"/>
    <cellStyle name="Notes" xfId="25" xr:uid="{03D8460E-E61E-4BDA-BB68-93964EF82A7D}"/>
    <cellStyle name="Number" xfId="26" xr:uid="{C8B09034-3828-4F2D-9991-F823334C1264}"/>
    <cellStyle name="Percent 2" xfId="27" xr:uid="{F28AB977-70E0-40DD-995D-0E12215524AF}"/>
    <cellStyle name="Pourcentage" xfId="28" builtinId="5"/>
    <cellStyle name="Price" xfId="29" xr:uid="{E128B1AA-D4A9-4A1F-88B9-E4E0706D9A7C}"/>
    <cellStyle name="Row title 1" xfId="30" xr:uid="{9C87AB0A-B054-41DC-B7AB-108C219C5DFC}"/>
    <cellStyle name="Row Title 3" xfId="31" xr:uid="{E4504E03-3A35-488A-9644-62CA321D40CD}"/>
    <cellStyle name="Source" xfId="32" xr:uid="{AC68550A-F590-41E5-B99F-62CD3F9445C0}"/>
    <cellStyle name="Source date" xfId="33" xr:uid="{215B4FEA-C80D-4A38-BE02-8FF1FBD2127E}"/>
    <cellStyle name="Switch" xfId="34" xr:uid="{DDDB1197-1490-41A7-AAE6-06D9710C8C5C}"/>
    <cellStyle name="Total 2" xfId="35" xr:uid="{69A9C61F-E2DA-414B-9378-0BEDF6E98C49}"/>
  </cellStyles>
  <dxfs count="6">
    <dxf>
      <fill>
        <patternFill>
          <fgColor indexed="28"/>
          <bgColor indexed="28"/>
        </patternFill>
      </fill>
    </dxf>
    <dxf>
      <font>
        <color theme="0"/>
      </font>
    </dxf>
    <dxf>
      <fill>
        <patternFill>
          <fgColor indexed="28"/>
          <bgColor indexed="28"/>
        </patternFill>
      </fill>
    </dxf>
    <dxf>
      <fill>
        <patternFill>
          <fgColor indexed="28"/>
          <bgColor indexed="28"/>
        </patternFill>
      </fill>
    </dxf>
    <dxf>
      <fill>
        <patternFill>
          <fgColor indexed="28"/>
          <bgColor indexed="28"/>
        </patternFill>
      </fill>
    </dxf>
    <dxf>
      <fill>
        <patternFill>
          <fgColor indexed="28"/>
          <bgColor indexed="28"/>
        </patternFill>
      </fill>
    </dxf>
  </dxfs>
  <tableStyles count="0" defaultTableStyle="TableStyleMedium9" defaultPivotStyle="PivotStyleLight16"/>
  <colors>
    <mruColors>
      <color rgb="FF008F83"/>
      <color rgb="FF1B677B"/>
      <color rgb="FF24AC8C"/>
      <color rgb="FF0FC1B0"/>
      <color rgb="FF1BAD9C"/>
      <color rgb="FF0CBC8A"/>
      <color rgb="FF18F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6297571272704E-2"/>
          <c:y val="5.9690940779383313E-2"/>
          <c:w val="0.89642201366695251"/>
          <c:h val="0.69041203521630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Index!$B$38</c:f>
              <c:strCache>
                <c:ptCount val="1"/>
                <c:pt idx="0">
                  <c:v>Revenue from Morocco</c:v>
                </c:pt>
              </c:strCache>
            </c:strRef>
          </c:tx>
          <c:invertIfNegative val="0"/>
          <c:cat>
            <c:numRef>
              <c:f>Index!$F$33:$J$33</c:f>
              <c:numCache>
                <c:formatCode>0"e"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Index!$F$38:$J$38</c:f>
              <c:numCache>
                <c:formatCode>#\ ##0.0_);[Red]\(#\ ##0.0\)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E-4930-97FA-442B28511426}"/>
            </c:ext>
          </c:extLst>
        </c:ser>
        <c:ser>
          <c:idx val="1"/>
          <c:order val="1"/>
          <c:tx>
            <c:strRef>
              <c:f>Index!$B$39</c:f>
              <c:strCache>
                <c:ptCount val="1"/>
                <c:pt idx="0">
                  <c:v>Revenue from the rest of Africa</c:v>
                </c:pt>
              </c:strCache>
            </c:strRef>
          </c:tx>
          <c:invertIfNegative val="0"/>
          <c:cat>
            <c:numRef>
              <c:f>Index!$F$33:$J$33</c:f>
              <c:numCache>
                <c:formatCode>0"e"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Index!$F$39:$J$39</c:f>
              <c:numCache>
                <c:formatCode>#\ ##0.0_);[Red]\(#\ ##0.0\)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E-4930-97FA-442B28511426}"/>
            </c:ext>
          </c:extLst>
        </c:ser>
        <c:ser>
          <c:idx val="2"/>
          <c:order val="2"/>
          <c:tx>
            <c:strRef>
              <c:f>Index!$B$40</c:f>
              <c:strCache>
                <c:ptCount val="1"/>
                <c:pt idx="0">
                  <c:v>Revenue from outside Africa</c:v>
                </c:pt>
              </c:strCache>
            </c:strRef>
          </c:tx>
          <c:invertIfNegative val="0"/>
          <c:cat>
            <c:numRef>
              <c:f>Index!$F$33:$J$33</c:f>
              <c:numCache>
                <c:formatCode>0"e"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Index!$F$40:$J$40</c:f>
              <c:numCache>
                <c:formatCode>#\ ##0.0_);[Red]\(#\ ##0.0\)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E-4930-97FA-442B2851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417903"/>
        <c:axId val="1"/>
      </c:barChart>
      <c:catAx>
        <c:axId val="1871417903"/>
        <c:scaling>
          <c:orientation val="minMax"/>
        </c:scaling>
        <c:delete val="0"/>
        <c:axPos val="b"/>
        <c:numFmt formatCode="0&quot;e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\ ##0.0_);[Red]\(#\ ##0.0\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7141790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9868801510145481E-2"/>
          <c:y val="0.85756113426943015"/>
          <c:w val="0.88916257057660508"/>
          <c:h val="0.1068526652923571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77</xdr:row>
      <xdr:rowOff>101600</xdr:rowOff>
    </xdr:from>
    <xdr:to>
      <xdr:col>9</xdr:col>
      <xdr:colOff>596900</xdr:colOff>
      <xdr:row>92</xdr:row>
      <xdr:rowOff>38100</xdr:rowOff>
    </xdr:to>
    <xdr:graphicFrame macro="">
      <xdr:nvGraphicFramePr>
        <xdr:cNvPr id="1161" name="Chart 1">
          <a:extLst>
            <a:ext uri="{FF2B5EF4-FFF2-40B4-BE49-F238E27FC236}">
              <a16:creationId xmlns:a16="http://schemas.microsoft.com/office/drawing/2014/main" id="{EA2F57DA-C3EB-121A-A823-4A99B40D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222250</xdr:colOff>
      <xdr:row>0</xdr:row>
      <xdr:rowOff>0</xdr:rowOff>
    </xdr:from>
    <xdr:to>
      <xdr:col>10</xdr:col>
      <xdr:colOff>133350</xdr:colOff>
      <xdr:row>4</xdr:row>
      <xdr:rowOff>26146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AC44DE-16FA-86B3-E0BF-B48BD7700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0"/>
          <a:ext cx="1409700" cy="1016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195693</xdr:colOff>
      <xdr:row>0</xdr:row>
      <xdr:rowOff>1032</xdr:rowOff>
    </xdr:from>
    <xdr:to>
      <xdr:col>9</xdr:col>
      <xdr:colOff>76200</xdr:colOff>
      <xdr:row>5</xdr:row>
      <xdr:rowOff>120650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DFB177F-9B77-4EA0-AB6E-8861F4E0F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793" y="1032"/>
          <a:ext cx="1753757" cy="12308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0</xdr:rowOff>
    </xdr:from>
    <xdr:to>
      <xdr:col>9</xdr:col>
      <xdr:colOff>12699</xdr:colOff>
      <xdr:row>5</xdr:row>
      <xdr:rowOff>153722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C10057E-B563-ACAE-18D2-5988DEB98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200" y="0"/>
          <a:ext cx="1841499" cy="12649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769935</xdr:colOff>
      <xdr:row>0</xdr:row>
      <xdr:rowOff>0</xdr:rowOff>
    </xdr:from>
    <xdr:to>
      <xdr:col>12</xdr:col>
      <xdr:colOff>625144</xdr:colOff>
      <xdr:row>5</xdr:row>
      <xdr:rowOff>150812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A359110-1C25-516A-78A5-F3F3CBE6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8" y="0"/>
          <a:ext cx="1823709" cy="1262062"/>
        </a:xfrm>
        <a:prstGeom prst="rect">
          <a:avLst/>
        </a:prstGeom>
      </xdr:spPr>
    </xdr:pic>
    <xdr:clientData/>
  </xdr:twoCellAnchor>
  <xdr:twoCellAnchor editAs="oneCell">
    <xdr:from>
      <xdr:col>8</xdr:col>
      <xdr:colOff>835022</xdr:colOff>
      <xdr:row>71</xdr:row>
      <xdr:rowOff>80962</xdr:rowOff>
    </xdr:from>
    <xdr:to>
      <xdr:col>12</xdr:col>
      <xdr:colOff>690231</xdr:colOff>
      <xdr:row>78</xdr:row>
      <xdr:rowOff>104774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71AC597-2914-4529-82E0-F9D871919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8335" y="10471150"/>
          <a:ext cx="1823709" cy="12620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746126</xdr:colOff>
      <xdr:row>0</xdr:row>
      <xdr:rowOff>0</xdr:rowOff>
    </xdr:from>
    <xdr:to>
      <xdr:col>12</xdr:col>
      <xdr:colOff>731675</xdr:colOff>
      <xdr:row>5</xdr:row>
      <xdr:rowOff>71438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26CC314-070F-C7A6-62A4-0603769D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3626" y="0"/>
          <a:ext cx="1954049" cy="11826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71437</xdr:colOff>
      <xdr:row>0</xdr:row>
      <xdr:rowOff>0</xdr:rowOff>
    </xdr:from>
    <xdr:to>
      <xdr:col>12</xdr:col>
      <xdr:colOff>79375</xdr:colOff>
      <xdr:row>6</xdr:row>
      <xdr:rowOff>34276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8D8F994-6968-1258-3B4A-75F215EB0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0"/>
          <a:ext cx="1682750" cy="13122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ri%20idriss\AppData\Roaming\Microsoft\Excel\Business%20Plan%20Template\bas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ri%20idriss\AppData\Roaming\Microsoft\Excel\Business%20Plan%20Template\LBO_Model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res "/>
      <sheetName val="Outputs"/>
      <sheetName val="Sensit"/>
      <sheetName val="DCF "/>
      <sheetName val="Graphs"/>
      <sheetName val="CFS"/>
      <sheetName val="BS"/>
      <sheetName val="PL"/>
      <sheetName val="Control (In)"/>
      <sheetName val="WACC (In)"/>
      <sheetName val="Broker (In)"/>
      <sheetName val="In-House (In)"/>
      <sheetName val="Assumptions"/>
      <sheetName val="Check"/>
    </sheetNames>
    <sheetDataSet>
      <sheetData sheetId="0">
        <row r="25">
          <cell r="G25">
            <v>39121</v>
          </cell>
        </row>
      </sheetData>
      <sheetData sheetId="1"/>
      <sheetData sheetId="2"/>
      <sheetData sheetId="3"/>
      <sheetData sheetId="4">
        <row r="9">
          <cell r="H9">
            <v>37311</v>
          </cell>
          <cell r="I9">
            <v>37676</v>
          </cell>
          <cell r="J9">
            <v>38041</v>
          </cell>
          <cell r="K9">
            <v>38407</v>
          </cell>
          <cell r="L9">
            <v>38772</v>
          </cell>
        </row>
        <row r="49">
          <cell r="F49">
            <v>16960.199138407974</v>
          </cell>
        </row>
      </sheetData>
      <sheetData sheetId="5"/>
      <sheetData sheetId="6"/>
      <sheetData sheetId="7"/>
      <sheetData sheetId="8">
        <row r="7">
          <cell r="F7">
            <v>36580</v>
          </cell>
          <cell r="G7">
            <v>36946</v>
          </cell>
          <cell r="H7">
            <v>37311</v>
          </cell>
          <cell r="I7">
            <v>37676</v>
          </cell>
          <cell r="J7">
            <v>38041</v>
          </cell>
          <cell r="K7">
            <v>38407</v>
          </cell>
          <cell r="L7">
            <v>38772</v>
          </cell>
          <cell r="M7">
            <v>39137</v>
          </cell>
          <cell r="N7">
            <v>39502</v>
          </cell>
          <cell r="O7">
            <v>39868</v>
          </cell>
          <cell r="P7">
            <v>40233</v>
          </cell>
          <cell r="Q7">
            <v>40598</v>
          </cell>
          <cell r="R7">
            <v>40963</v>
          </cell>
        </row>
        <row r="8">
          <cell r="I8">
            <v>1</v>
          </cell>
          <cell r="J8">
            <v>2</v>
          </cell>
          <cell r="K8">
            <v>3</v>
          </cell>
          <cell r="L8">
            <v>4</v>
          </cell>
          <cell r="M8">
            <v>5</v>
          </cell>
          <cell r="N8">
            <v>6</v>
          </cell>
          <cell r="O8">
            <v>7</v>
          </cell>
          <cell r="P8">
            <v>8</v>
          </cell>
          <cell r="Q8">
            <v>9</v>
          </cell>
          <cell r="R8">
            <v>10</v>
          </cell>
        </row>
        <row r="10">
          <cell r="F10">
            <v>17158</v>
          </cell>
          <cell r="G10">
            <v>18796</v>
          </cell>
          <cell r="H10">
            <v>20988</v>
          </cell>
          <cell r="I10">
            <v>23724</v>
          </cell>
          <cell r="J10">
            <v>26766</v>
          </cell>
          <cell r="K10">
            <v>30366.999999999996</v>
          </cell>
          <cell r="L10">
            <v>34314.709999999992</v>
          </cell>
          <cell r="M10">
            <v>38089.328099999992</v>
          </cell>
          <cell r="N10">
            <v>41517.367628999993</v>
          </cell>
          <cell r="O10">
            <v>44008.409686739993</v>
          </cell>
          <cell r="P10">
            <v>45768.746074209594</v>
          </cell>
          <cell r="Q10">
            <v>46455.277265322737</v>
          </cell>
          <cell r="R10">
            <v>46223.000878996121</v>
          </cell>
        </row>
        <row r="11">
          <cell r="G11">
            <v>9.5465671989742429E-2</v>
          </cell>
          <cell r="H11">
            <v>0.11662055756543954</v>
          </cell>
          <cell r="I11">
            <v>0.130360205831904</v>
          </cell>
          <cell r="J11">
            <v>0.12822458270106218</v>
          </cell>
          <cell r="K11">
            <v>0.13453635208847037</v>
          </cell>
          <cell r="L11">
            <v>0.12999999999999989</v>
          </cell>
          <cell r="M11">
            <v>0.1100000000000001</v>
          </cell>
          <cell r="N11">
            <v>9.000000000000008E-2</v>
          </cell>
          <cell r="O11">
            <v>6.0000000000000053E-2</v>
          </cell>
          <cell r="P11">
            <v>4.0000000000000036E-2</v>
          </cell>
          <cell r="Q11">
            <v>1.4999999999999902E-2</v>
          </cell>
          <cell r="R11">
            <v>-5.0000000000000044E-3</v>
          </cell>
        </row>
        <row r="12">
          <cell r="F12">
            <v>15835</v>
          </cell>
          <cell r="G12">
            <v>16958</v>
          </cell>
          <cell r="H12">
            <v>18372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F13">
            <v>1167</v>
          </cell>
          <cell r="G13">
            <v>1374</v>
          </cell>
          <cell r="H13">
            <v>1756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F14">
            <v>156</v>
          </cell>
          <cell r="G14">
            <v>464</v>
          </cell>
          <cell r="H14">
            <v>860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F18">
            <v>15792</v>
          </cell>
          <cell r="G18">
            <v>17325</v>
          </cell>
          <cell r="H18">
            <v>19346</v>
          </cell>
          <cell r="I18">
            <v>21812</v>
          </cell>
          <cell r="J18">
            <v>24615</v>
          </cell>
          <cell r="K18">
            <v>27976.999999999996</v>
          </cell>
          <cell r="L18">
            <v>31603.847909999993</v>
          </cell>
          <cell r="M18">
            <v>35080.271180099997</v>
          </cell>
          <cell r="N18">
            <v>38237.495586308993</v>
          </cell>
          <cell r="O18">
            <v>40531.745321487535</v>
          </cell>
          <cell r="P18">
            <v>42153.015134347035</v>
          </cell>
          <cell r="Q18">
            <v>42785.310361362244</v>
          </cell>
          <cell r="R18">
            <v>42571.383809555431</v>
          </cell>
        </row>
        <row r="19">
          <cell r="F19">
            <v>159</v>
          </cell>
          <cell r="G19">
            <v>158</v>
          </cell>
          <cell r="H19">
            <v>177</v>
          </cell>
          <cell r="I19">
            <v>180</v>
          </cell>
          <cell r="J19">
            <v>190</v>
          </cell>
          <cell r="K19">
            <v>199.99999999999997</v>
          </cell>
          <cell r="L19">
            <v>298.5379769999999</v>
          </cell>
          <cell r="M19">
            <v>335.18608727999992</v>
          </cell>
          <cell r="N19">
            <v>369.50457189810038</v>
          </cell>
          <cell r="O19">
            <v>396.07568718066034</v>
          </cell>
          <cell r="P19">
            <v>416.49558927530779</v>
          </cell>
          <cell r="Q19">
            <v>427.38855084096963</v>
          </cell>
          <cell r="R19">
            <v>429.87390817466439</v>
          </cell>
        </row>
        <row r="20">
          <cell r="F20">
            <v>13528</v>
          </cell>
          <cell r="G20">
            <v>14908</v>
          </cell>
          <cell r="H20">
            <v>16708</v>
          </cell>
          <cell r="I20">
            <v>18732</v>
          </cell>
          <cell r="J20">
            <v>21025</v>
          </cell>
          <cell r="K20">
            <v>23876.999999999996</v>
          </cell>
          <cell r="L20">
            <v>26995.382356999995</v>
          </cell>
          <cell r="M20">
            <v>29854.415364779994</v>
          </cell>
          <cell r="N20">
            <v>32420.912381486098</v>
          </cell>
          <cell r="O20">
            <v>34238.542736283714</v>
          </cell>
          <cell r="P20">
            <v>35475.355082119859</v>
          </cell>
          <cell r="Q20">
            <v>35872.765104282218</v>
          </cell>
          <cell r="R20">
            <v>35559.354576211721</v>
          </cell>
        </row>
        <row r="21">
          <cell r="F21">
            <v>1736</v>
          </cell>
          <cell r="G21">
            <v>1865</v>
          </cell>
          <cell r="H21">
            <v>2047</v>
          </cell>
          <cell r="I21">
            <v>2200</v>
          </cell>
          <cell r="J21">
            <v>2500</v>
          </cell>
          <cell r="K21">
            <v>2799.9999999999995</v>
          </cell>
          <cell r="L21">
            <v>3603.0445499999992</v>
          </cell>
          <cell r="M21">
            <v>4094.6027707499989</v>
          </cell>
          <cell r="N21">
            <v>4566.9104391899991</v>
          </cell>
          <cell r="O21">
            <v>4950.9460897582494</v>
          </cell>
          <cell r="P21">
            <v>5263.4057985341033</v>
          </cell>
          <cell r="Q21">
            <v>5458.4950786754216</v>
          </cell>
          <cell r="R21">
            <v>5546.7601054795341</v>
          </cell>
        </row>
        <row r="22">
          <cell r="F22">
            <v>369</v>
          </cell>
          <cell r="G22">
            <v>394</v>
          </cell>
          <cell r="H22">
            <v>414</v>
          </cell>
          <cell r="I22">
            <v>700</v>
          </cell>
          <cell r="J22">
            <v>900</v>
          </cell>
          <cell r="K22">
            <v>1099.9999999999998</v>
          </cell>
          <cell r="L22">
            <v>706.88302599999986</v>
          </cell>
          <cell r="M22">
            <v>796.06695728999978</v>
          </cell>
          <cell r="N22">
            <v>880.16819373479984</v>
          </cell>
          <cell r="O22">
            <v>946.18080826490973</v>
          </cell>
          <cell r="P22">
            <v>997.75866441776918</v>
          </cell>
          <cell r="Q22">
            <v>1026.6616275636325</v>
          </cell>
          <cell r="R22">
            <v>1035.3952196895132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F29">
            <v>1366</v>
          </cell>
          <cell r="G29">
            <v>1471</v>
          </cell>
          <cell r="H29">
            <v>1642</v>
          </cell>
          <cell r="I29">
            <v>1912</v>
          </cell>
          <cell r="J29">
            <v>2151</v>
          </cell>
          <cell r="K29">
            <v>2389.9999999999995</v>
          </cell>
          <cell r="L29">
            <v>2710.8620899999978</v>
          </cell>
          <cell r="M29">
            <v>3009.0569198999938</v>
          </cell>
          <cell r="N29">
            <v>3279.8720426909977</v>
          </cell>
          <cell r="O29">
            <v>3476.6643652524576</v>
          </cell>
          <cell r="P29">
            <v>3615.7309398625562</v>
          </cell>
          <cell r="Q29">
            <v>3669.9669039604942</v>
          </cell>
          <cell r="R29">
            <v>3651.6170694406915</v>
          </cell>
        </row>
        <row r="30">
          <cell r="F30">
            <v>7.9613008509150249E-2</v>
          </cell>
          <cell r="G30">
            <v>7.8261332198340069E-2</v>
          </cell>
          <cell r="H30">
            <v>7.8235182008766918E-2</v>
          </cell>
          <cell r="I30">
            <v>8.0593491822626873E-2</v>
          </cell>
          <cell r="J30">
            <v>8.036314727639543E-2</v>
          </cell>
          <cell r="K30">
            <v>7.8703856159646979E-2</v>
          </cell>
          <cell r="L30">
            <v>7.8999999999999959E-2</v>
          </cell>
          <cell r="M30">
            <v>7.8999999999999848E-2</v>
          </cell>
          <cell r="N30">
            <v>7.8999999999999959E-2</v>
          </cell>
          <cell r="O30">
            <v>7.8999999999999959E-2</v>
          </cell>
          <cell r="P30">
            <v>7.8999999999999959E-2</v>
          </cell>
          <cell r="Q30">
            <v>7.8999999999999959E-2</v>
          </cell>
          <cell r="R30">
            <v>7.8999999999999959E-2</v>
          </cell>
        </row>
        <row r="31">
          <cell r="F31">
            <v>401</v>
          </cell>
          <cell r="G31">
            <v>428</v>
          </cell>
          <cell r="H31">
            <v>468</v>
          </cell>
          <cell r="I31">
            <v>522</v>
          </cell>
          <cell r="J31">
            <v>572</v>
          </cell>
          <cell r="K31">
            <v>622</v>
          </cell>
          <cell r="L31">
            <v>715.87099999999998</v>
          </cell>
          <cell r="M31">
            <v>759.81483700000001</v>
          </cell>
          <cell r="N31">
            <v>877.03622145400004</v>
          </cell>
          <cell r="O31">
            <v>975.2575103173981</v>
          </cell>
          <cell r="P31">
            <v>1025.3113484610878</v>
          </cell>
          <cell r="Q31">
            <v>1087.7796357937261</v>
          </cell>
          <cell r="R31">
            <v>1114.6989201821127</v>
          </cell>
        </row>
        <row r="32">
          <cell r="F32">
            <v>965</v>
          </cell>
          <cell r="G32">
            <v>1043</v>
          </cell>
          <cell r="H32">
            <v>1174</v>
          </cell>
          <cell r="I32">
            <v>1390</v>
          </cell>
          <cell r="J32">
            <v>1579</v>
          </cell>
          <cell r="K32">
            <v>1767.9999999999995</v>
          </cell>
          <cell r="L32">
            <v>1994.9910899999977</v>
          </cell>
          <cell r="M32">
            <v>2249.2420828999939</v>
          </cell>
          <cell r="N32">
            <v>2402.8358212369976</v>
          </cell>
          <cell r="O32">
            <v>2501.4068549350595</v>
          </cell>
          <cell r="P32">
            <v>2590.4195914014681</v>
          </cell>
          <cell r="Q32">
            <v>2582.1872681667683</v>
          </cell>
          <cell r="R32">
            <v>2536.9181492585785</v>
          </cell>
        </row>
        <row r="33">
          <cell r="F33">
            <v>5.6241986245483155E-2</v>
          </cell>
          <cell r="G33">
            <v>5.549052989997872E-2</v>
          </cell>
          <cell r="H33">
            <v>5.5936725748046499E-2</v>
          </cell>
          <cell r="I33">
            <v>5.8590456921261171E-2</v>
          </cell>
          <cell r="J33">
            <v>5.8992751998804452E-2</v>
          </cell>
          <cell r="K33">
            <v>5.8221095267889475E-2</v>
          </cell>
          <cell r="L33">
            <v>5.8138072272794911E-2</v>
          </cell>
          <cell r="M33">
            <v>5.9051765812062049E-2</v>
          </cell>
          <cell r="N33">
            <v>5.7875437641152626E-2</v>
          </cell>
          <cell r="O33">
            <v>5.6839292143036672E-2</v>
          </cell>
          <cell r="P33">
            <v>5.659800220878574E-2</v>
          </cell>
          <cell r="Q33">
            <v>5.5584368884916378E-2</v>
          </cell>
          <cell r="R33">
            <v>5.4884323843443106E-2</v>
          </cell>
        </row>
        <row r="34">
          <cell r="F34">
            <v>5</v>
          </cell>
          <cell r="G34">
            <v>7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7.7</v>
          </cell>
          <cell r="M34">
            <v>7.2765000000000004</v>
          </cell>
          <cell r="N34">
            <v>6.8762925000000008</v>
          </cell>
          <cell r="O34">
            <v>6.4980964125000007</v>
          </cell>
          <cell r="P34">
            <v>6.1407011098125004</v>
          </cell>
          <cell r="Q34">
            <v>5.8029625487728129</v>
          </cell>
          <cell r="R34">
            <v>5.4837996085903082</v>
          </cell>
        </row>
        <row r="35">
          <cell r="F35">
            <v>5</v>
          </cell>
          <cell r="G35">
            <v>7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7.7</v>
          </cell>
          <cell r="M35">
            <v>7.2765000000000004</v>
          </cell>
          <cell r="N35">
            <v>6.8762925000000008</v>
          </cell>
          <cell r="O35">
            <v>6.4980964125000007</v>
          </cell>
          <cell r="P35">
            <v>6.1407011098125004</v>
          </cell>
          <cell r="Q35">
            <v>5.8029625487728129</v>
          </cell>
          <cell r="R35">
            <v>5.4837996085903082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F37">
            <v>960</v>
          </cell>
          <cell r="G37">
            <v>1036</v>
          </cell>
          <cell r="H37">
            <v>1166</v>
          </cell>
          <cell r="I37">
            <v>1382</v>
          </cell>
          <cell r="J37">
            <v>1571</v>
          </cell>
          <cell r="K37">
            <v>1759.9999999999995</v>
          </cell>
          <cell r="L37">
            <v>1987.2910899999977</v>
          </cell>
          <cell r="M37">
            <v>2241.9655828999939</v>
          </cell>
          <cell r="N37">
            <v>2395.9595287369975</v>
          </cell>
          <cell r="O37">
            <v>2494.9087585225593</v>
          </cell>
          <cell r="P37">
            <v>2584.2788902916554</v>
          </cell>
          <cell r="Q37">
            <v>2576.3843056179953</v>
          </cell>
          <cell r="R37">
            <v>2531.4343496499882</v>
          </cell>
        </row>
        <row r="38">
          <cell r="F38">
            <v>5.5950576990325213E-2</v>
          </cell>
          <cell r="G38">
            <v>5.5118110236220472E-2</v>
          </cell>
          <cell r="H38">
            <v>5.5555555555555552E-2</v>
          </cell>
          <cell r="I38">
            <v>5.8253245658404992E-2</v>
          </cell>
          <cell r="J38">
            <v>5.869386535156542E-2</v>
          </cell>
          <cell r="K38">
            <v>5.7957651397899025E-2</v>
          </cell>
          <cell r="L38">
            <v>5.7913678710966761E-2</v>
          </cell>
          <cell r="M38">
            <v>5.8860728049965116E-2</v>
          </cell>
          <cell r="N38">
            <v>5.7709813159334634E-2</v>
          </cell>
          <cell r="O38">
            <v>5.6691636355000824E-2</v>
          </cell>
          <cell r="P38">
            <v>5.6463834209080084E-2</v>
          </cell>
          <cell r="Q38">
            <v>5.5459453850707663E-2</v>
          </cell>
          <cell r="R38">
            <v>5.4765685946631823E-2</v>
          </cell>
        </row>
        <row r="39">
          <cell r="F39">
            <v>34</v>
          </cell>
          <cell r="G39">
            <v>15</v>
          </cell>
          <cell r="H39">
            <v>8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F40">
            <v>8</v>
          </cell>
          <cell r="G40">
            <v>9</v>
          </cell>
          <cell r="H40">
            <v>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F42">
            <v>26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F45">
            <v>6</v>
          </cell>
          <cell r="G45">
            <v>11</v>
          </cell>
          <cell r="H45">
            <v>21</v>
          </cell>
          <cell r="I45">
            <v>21</v>
          </cell>
          <cell r="J45">
            <v>21</v>
          </cell>
          <cell r="K45">
            <v>21</v>
          </cell>
          <cell r="L45">
            <v>35.897399999999998</v>
          </cell>
          <cell r="M45">
            <v>37.427090778</v>
          </cell>
          <cell r="N45">
            <v>39.087524226795665</v>
          </cell>
          <cell r="O45">
            <v>40.889874922459889</v>
          </cell>
          <cell r="P45">
            <v>0</v>
          </cell>
          <cell r="Q45">
            <v>0</v>
          </cell>
          <cell r="R45">
            <v>0</v>
          </cell>
        </row>
        <row r="46">
          <cell r="F46">
            <v>966</v>
          </cell>
          <cell r="G46">
            <v>1047</v>
          </cell>
          <cell r="H46">
            <v>1187</v>
          </cell>
          <cell r="I46">
            <v>1403</v>
          </cell>
          <cell r="J46">
            <v>1592</v>
          </cell>
          <cell r="K46">
            <v>1780.9999999999995</v>
          </cell>
          <cell r="L46">
            <v>2023.1884899999977</v>
          </cell>
          <cell r="M46">
            <v>2279.392673677994</v>
          </cell>
          <cell r="N46">
            <v>2435.0470529637932</v>
          </cell>
          <cell r="O46">
            <v>2535.7986334450193</v>
          </cell>
          <cell r="P46">
            <v>2584.2788902916554</v>
          </cell>
          <cell r="Q46">
            <v>2576.3843056179953</v>
          </cell>
          <cell r="R46">
            <v>2531.4343496499882</v>
          </cell>
        </row>
        <row r="47">
          <cell r="F47">
            <v>90</v>
          </cell>
          <cell r="G47">
            <v>99</v>
          </cell>
          <cell r="H47">
            <v>125</v>
          </cell>
          <cell r="I47">
            <v>179</v>
          </cell>
          <cell r="J47">
            <v>210.44890202702703</v>
          </cell>
          <cell r="K47">
            <v>225.04535644041215</v>
          </cell>
          <cell r="L47">
            <v>269.3133794278163</v>
          </cell>
          <cell r="M47">
            <v>287.76680887833413</v>
          </cell>
          <cell r="N47">
            <v>310.17917424096083</v>
          </cell>
          <cell r="O47">
            <v>303.52233890258691</v>
          </cell>
          <cell r="P47">
            <v>272.0541915842561</v>
          </cell>
          <cell r="Q47">
            <v>236.79959003900385</v>
          </cell>
          <cell r="R47">
            <v>200.84340882083114</v>
          </cell>
        </row>
        <row r="48">
          <cell r="F48">
            <v>8</v>
          </cell>
          <cell r="G48">
            <v>8</v>
          </cell>
          <cell r="H48">
            <v>18</v>
          </cell>
          <cell r="I48">
            <v>18</v>
          </cell>
          <cell r="J48">
            <v>18</v>
          </cell>
          <cell r="K48">
            <v>18</v>
          </cell>
          <cell r="L48">
            <v>18</v>
          </cell>
          <cell r="M48">
            <v>18</v>
          </cell>
          <cell r="N48">
            <v>18</v>
          </cell>
          <cell r="O48">
            <v>18</v>
          </cell>
          <cell r="P48">
            <v>18</v>
          </cell>
          <cell r="Q48">
            <v>18</v>
          </cell>
          <cell r="R48">
            <v>18</v>
          </cell>
        </row>
        <row r="49">
          <cell r="F49">
            <v>-35</v>
          </cell>
          <cell r="G49">
            <v>-41</v>
          </cell>
          <cell r="H49">
            <v>-52</v>
          </cell>
          <cell r="I49">
            <v>-54</v>
          </cell>
          <cell r="J49">
            <v>-57</v>
          </cell>
          <cell r="K49">
            <v>-52</v>
          </cell>
          <cell r="L49">
            <v>-45</v>
          </cell>
          <cell r="M49">
            <v>-45</v>
          </cell>
          <cell r="N49">
            <v>-36</v>
          </cell>
          <cell r="O49">
            <v>-30</v>
          </cell>
          <cell r="P49">
            <v>-30</v>
          </cell>
          <cell r="Q49">
            <v>-30</v>
          </cell>
          <cell r="R49">
            <v>-32.633389073811784</v>
          </cell>
        </row>
        <row r="50">
          <cell r="F50">
            <v>117</v>
          </cell>
          <cell r="G50">
            <v>132</v>
          </cell>
          <cell r="H50">
            <v>159</v>
          </cell>
          <cell r="I50">
            <v>215</v>
          </cell>
          <cell r="J50">
            <v>249.44890202702703</v>
          </cell>
          <cell r="K50">
            <v>259.04535644041215</v>
          </cell>
          <cell r="L50">
            <v>296.3133794278163</v>
          </cell>
          <cell r="M50">
            <v>314.76680887833413</v>
          </cell>
          <cell r="N50">
            <v>328.17917424096083</v>
          </cell>
          <cell r="O50">
            <v>315.52233890258691</v>
          </cell>
          <cell r="P50">
            <v>284.0541915842561</v>
          </cell>
          <cell r="Q50">
            <v>248.79959003900385</v>
          </cell>
          <cell r="R50">
            <v>215.47679789464291</v>
          </cell>
        </row>
        <row r="51"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F52">
            <v>842</v>
          </cell>
          <cell r="G52">
            <v>933</v>
          </cell>
          <cell r="H52">
            <v>1054</v>
          </cell>
          <cell r="I52">
            <v>1224</v>
          </cell>
          <cell r="J52">
            <v>1381.5510979729729</v>
          </cell>
          <cell r="K52">
            <v>1555.9546435595873</v>
          </cell>
          <cell r="L52">
            <v>1753.8751105721815</v>
          </cell>
          <cell r="M52">
            <v>1991.6258647996599</v>
          </cell>
          <cell r="N52">
            <v>2124.8678787228323</v>
          </cell>
          <cell r="O52">
            <v>2232.2762945424324</v>
          </cell>
          <cell r="P52">
            <v>2312.2246987073995</v>
          </cell>
          <cell r="Q52">
            <v>2339.5847155789916</v>
          </cell>
          <cell r="R52">
            <v>2330.5909408291573</v>
          </cell>
        </row>
        <row r="53">
          <cell r="F53">
            <v>237</v>
          </cell>
          <cell r="G53">
            <v>259</v>
          </cell>
          <cell r="H53">
            <v>288</v>
          </cell>
          <cell r="I53">
            <v>373.99999999999994</v>
          </cell>
          <cell r="J53">
            <v>424</v>
          </cell>
          <cell r="K53">
            <v>490.99999999999989</v>
          </cell>
          <cell r="L53">
            <v>583.91663609999932</v>
          </cell>
          <cell r="M53">
            <v>680.60075210339812</v>
          </cell>
          <cell r="N53">
            <v>756.01103349398193</v>
          </cell>
          <cell r="O53">
            <v>782.3030875066064</v>
          </cell>
          <cell r="P53">
            <v>797.63007333445512</v>
          </cell>
          <cell r="Q53">
            <v>795.0780531316982</v>
          </cell>
          <cell r="R53">
            <v>755.6754447775736</v>
          </cell>
        </row>
        <row r="54">
          <cell r="F54">
            <v>0.28147268408551068</v>
          </cell>
          <cell r="G54">
            <v>0.27759914255091106</v>
          </cell>
          <cell r="H54">
            <v>0.27324478178368122</v>
          </cell>
          <cell r="I54">
            <v>0.30555555555555552</v>
          </cell>
          <cell r="J54">
            <v>0.30690142450908803</v>
          </cell>
          <cell r="K54">
            <v>0.31556189766350112</v>
          </cell>
          <cell r="L54">
            <v>0.33292942728943981</v>
          </cell>
          <cell r="M54">
            <v>0.34173122780360188</v>
          </cell>
          <cell r="N54">
            <v>0.35579201938352423</v>
          </cell>
          <cell r="O54">
            <v>0.35045083326791376</v>
          </cell>
          <cell r="P54">
            <v>0.34496218026749448</v>
          </cell>
          <cell r="Q54">
            <v>0.33983725737194997</v>
          </cell>
          <cell r="R54">
            <v>0.32424199010604837</v>
          </cell>
        </row>
        <row r="55">
          <cell r="F55">
            <v>-2</v>
          </cell>
          <cell r="G55">
            <v>0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5.3692199999999994</v>
          </cell>
          <cell r="M55">
            <v>5.8281272334000001</v>
          </cell>
          <cell r="N55">
            <v>6.3262572680386997</v>
          </cell>
          <cell r="O55">
            <v>6.8669624767379664</v>
          </cell>
          <cell r="P55">
            <v>-5.3999999999999995</v>
          </cell>
          <cell r="Q55">
            <v>-5.3999999999999995</v>
          </cell>
          <cell r="R55">
            <v>-5.3999999999999995</v>
          </cell>
        </row>
        <row r="56">
          <cell r="F56">
            <v>7</v>
          </cell>
          <cell r="G56">
            <v>2</v>
          </cell>
          <cell r="H56">
            <v>5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F58">
            <v>232</v>
          </cell>
          <cell r="G58">
            <v>257</v>
          </cell>
          <cell r="H58">
            <v>282</v>
          </cell>
          <cell r="I58">
            <v>372.99999999999994</v>
          </cell>
          <cell r="J58">
            <v>423</v>
          </cell>
          <cell r="K58">
            <v>489.99999999999989</v>
          </cell>
          <cell r="L58">
            <v>578.54741609999928</v>
          </cell>
          <cell r="M58">
            <v>674.77262486999814</v>
          </cell>
          <cell r="N58">
            <v>749.68477622594321</v>
          </cell>
          <cell r="O58">
            <v>775.43612502986844</v>
          </cell>
          <cell r="P58">
            <v>803.0300733344551</v>
          </cell>
          <cell r="Q58">
            <v>800.47805313169818</v>
          </cell>
          <cell r="R58">
            <v>761.07544477757358</v>
          </cell>
        </row>
        <row r="59">
          <cell r="F59">
            <v>-1</v>
          </cell>
          <cell r="G59">
            <v>0</v>
          </cell>
          <cell r="H59">
            <v>-1</v>
          </cell>
          <cell r="I59">
            <v>18.941951470588265</v>
          </cell>
          <cell r="J59">
            <v>25.643710662076987</v>
          </cell>
          <cell r="K59">
            <v>3.8255730817433311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F61">
            <v>606</v>
          </cell>
          <cell r="G61">
            <v>674</v>
          </cell>
          <cell r="H61">
            <v>767</v>
          </cell>
          <cell r="I61">
            <v>831.05804852941174</v>
          </cell>
          <cell r="J61">
            <v>931.90738731089596</v>
          </cell>
          <cell r="K61">
            <v>1061.1290704778442</v>
          </cell>
          <cell r="L61">
            <v>1169.9584744721822</v>
          </cell>
          <cell r="M61">
            <v>1311.0251126962617</v>
          </cell>
          <cell r="N61">
            <v>1368.8568452288505</v>
          </cell>
          <cell r="O61">
            <v>1449.9732070358259</v>
          </cell>
          <cell r="P61">
            <v>1514.5946253729444</v>
          </cell>
          <cell r="Q61">
            <v>1544.5066624472934</v>
          </cell>
          <cell r="R61">
            <v>1574.9154960515837</v>
          </cell>
        </row>
        <row r="62">
          <cell r="F62">
            <v>645</v>
          </cell>
          <cell r="G62">
            <v>696</v>
          </cell>
          <cell r="H62">
            <v>783</v>
          </cell>
          <cell r="I62">
            <v>839.05804852941174</v>
          </cell>
          <cell r="J62">
            <v>939.90738731089596</v>
          </cell>
          <cell r="K62">
            <v>1069.1290704778442</v>
          </cell>
          <cell r="L62">
            <v>1177.6584744721822</v>
          </cell>
          <cell r="M62">
            <v>1318.3016126962616</v>
          </cell>
          <cell r="N62">
            <v>1375.7331377288506</v>
          </cell>
          <cell r="O62">
            <v>1456.4713034483259</v>
          </cell>
          <cell r="P62">
            <v>1520.7353264827568</v>
          </cell>
          <cell r="Q62">
            <v>1550.3096249960661</v>
          </cell>
          <cell r="R62">
            <v>1580.3992956601739</v>
          </cell>
        </row>
        <row r="63">
          <cell r="G63">
            <v>7.9069767441860561E-2</v>
          </cell>
          <cell r="H63">
            <v>0.125</v>
          </cell>
          <cell r="I63">
            <v>7.1593931710615344E-2</v>
          </cell>
          <cell r="J63">
            <v>0.12019351814602031</v>
          </cell>
          <cell r="K63">
            <v>0.13748342114498691</v>
          </cell>
          <cell r="L63">
            <v>0.10151197548658097</v>
          </cell>
          <cell r="M63">
            <v>0.11942608258061793</v>
          </cell>
          <cell r="N63">
            <v>4.3564784021713265E-2</v>
          </cell>
          <cell r="O63">
            <v>5.8687374393527447E-2</v>
          </cell>
          <cell r="P63">
            <v>4.4123095925254541E-2</v>
          </cell>
          <cell r="Q63">
            <v>1.9447367334926247E-2</v>
          </cell>
          <cell r="R63">
            <v>1.9408813684030468E-2</v>
          </cell>
        </row>
        <row r="64">
          <cell r="F64">
            <v>277</v>
          </cell>
          <cell r="G64">
            <v>302</v>
          </cell>
          <cell r="H64">
            <v>340</v>
          </cell>
          <cell r="I64">
            <v>367.52129398395721</v>
          </cell>
          <cell r="J64">
            <v>414.64870156087147</v>
          </cell>
          <cell r="K64">
            <v>469.00771070603901</v>
          </cell>
          <cell r="L64">
            <v>678.57591519386563</v>
          </cell>
          <cell r="M64">
            <v>786.61506761775695</v>
          </cell>
          <cell r="N64">
            <v>889.75694939875279</v>
          </cell>
          <cell r="O64">
            <v>985.98178078436172</v>
          </cell>
          <cell r="P64">
            <v>1060.2162377610609</v>
          </cell>
          <cell r="Q64">
            <v>1158.3799968354701</v>
          </cell>
          <cell r="R64">
            <v>1259.9323968412671</v>
          </cell>
        </row>
        <row r="65">
          <cell r="F65">
            <v>329</v>
          </cell>
          <cell r="G65">
            <v>372</v>
          </cell>
          <cell r="H65">
            <v>427</v>
          </cell>
          <cell r="I65">
            <v>463.53675454545453</v>
          </cell>
          <cell r="J65">
            <v>517.25868575002448</v>
          </cell>
          <cell r="K65">
            <v>592.12135977180515</v>
          </cell>
          <cell r="L65">
            <v>491.38255927831653</v>
          </cell>
          <cell r="M65">
            <v>524.41004507850471</v>
          </cell>
          <cell r="N65">
            <v>479.09989583009769</v>
          </cell>
          <cell r="O65">
            <v>463.99142625146419</v>
          </cell>
          <cell r="P65">
            <v>454.37838761188345</v>
          </cell>
          <cell r="Q65">
            <v>386.12666561182323</v>
          </cell>
          <cell r="R65">
            <v>314.9830992103166</v>
          </cell>
        </row>
      </sheetData>
      <sheetData sheetId="9">
        <row r="2">
          <cell r="R2">
            <v>2</v>
          </cell>
        </row>
        <row r="3">
          <cell r="R3" t="str">
            <v>Published beta - standard MV WACC</v>
          </cell>
        </row>
        <row r="4">
          <cell r="R4" t="str">
            <v>Comparable beta - MV WACC with tax</v>
          </cell>
        </row>
        <row r="5">
          <cell r="R5" t="str">
            <v>Comparable beta - MV WACC with no tax</v>
          </cell>
        </row>
        <row r="6">
          <cell r="R6" t="str">
            <v>Comparable beta - M&amp;M WACC with tax</v>
          </cell>
        </row>
        <row r="8">
          <cell r="F8" t="str">
            <v>Tesco</v>
          </cell>
        </row>
        <row r="9">
          <cell r="F9" t="str">
            <v>Glasgow</v>
          </cell>
        </row>
        <row r="10">
          <cell r="F10">
            <v>37676</v>
          </cell>
        </row>
        <row r="11">
          <cell r="F11" t="str">
            <v>£</v>
          </cell>
        </row>
        <row r="12">
          <cell r="F12" t="str">
            <v>m</v>
          </cell>
        </row>
        <row r="13">
          <cell r="F13" t="str">
            <v>£m</v>
          </cell>
        </row>
        <row r="14">
          <cell r="F14" t="str">
            <v>p</v>
          </cell>
        </row>
        <row r="15">
          <cell r="F15">
            <v>37652</v>
          </cell>
        </row>
        <row r="16">
          <cell r="F16">
            <v>24</v>
          </cell>
        </row>
        <row r="18">
          <cell r="F18">
            <v>6932.225203</v>
          </cell>
        </row>
        <row r="20">
          <cell r="F20">
            <v>3033</v>
          </cell>
          <cell r="R20">
            <v>2</v>
          </cell>
        </row>
        <row r="24">
          <cell r="R24" t="b">
            <v>1</v>
          </cell>
        </row>
        <row r="25">
          <cell r="F25">
            <v>233.75</v>
          </cell>
        </row>
        <row r="26">
          <cell r="F26">
            <v>37286</v>
          </cell>
        </row>
        <row r="27">
          <cell r="F27">
            <v>236</v>
          </cell>
        </row>
        <row r="28">
          <cell r="F28">
            <v>240</v>
          </cell>
          <cell r="R28">
            <v>3</v>
          </cell>
        </row>
        <row r="29">
          <cell r="F29">
            <v>10</v>
          </cell>
        </row>
        <row r="30">
          <cell r="F30">
            <v>40963</v>
          </cell>
          <cell r="N30">
            <v>7.5</v>
          </cell>
        </row>
        <row r="31">
          <cell r="N31">
            <v>7.5</v>
          </cell>
          <cell r="R31" t="b">
            <v>1</v>
          </cell>
        </row>
        <row r="32">
          <cell r="N32">
            <v>6.9</v>
          </cell>
        </row>
        <row r="33">
          <cell r="N33">
            <v>-5.0000000000000001E-3</v>
          </cell>
          <cell r="R33" t="b">
            <v>1</v>
          </cell>
        </row>
        <row r="34">
          <cell r="N34">
            <v>14231.199138407974</v>
          </cell>
        </row>
        <row r="35">
          <cell r="N35">
            <v>205.29049073952845</v>
          </cell>
        </row>
        <row r="36">
          <cell r="F36">
            <v>4.4999999999999998E-2</v>
          </cell>
        </row>
        <row r="37">
          <cell r="F37">
            <v>5.5E-2</v>
          </cell>
        </row>
        <row r="38">
          <cell r="F38">
            <v>0.98</v>
          </cell>
        </row>
        <row r="39">
          <cell r="F39">
            <v>7.4999999999999997E-3</v>
          </cell>
        </row>
        <row r="40">
          <cell r="F40">
            <v>0.35</v>
          </cell>
        </row>
        <row r="41">
          <cell r="F41">
            <v>0.3</v>
          </cell>
        </row>
        <row r="42">
          <cell r="F42">
            <v>8.0379075923519921E-2</v>
          </cell>
        </row>
        <row r="45">
          <cell r="R45">
            <v>1</v>
          </cell>
        </row>
        <row r="47">
          <cell r="N47">
            <v>0.5</v>
          </cell>
        </row>
        <row r="48">
          <cell r="N48">
            <v>0.5</v>
          </cell>
        </row>
        <row r="53">
          <cell r="F53">
            <v>3</v>
          </cell>
        </row>
        <row r="61">
          <cell r="E61">
            <v>1</v>
          </cell>
          <cell r="H61">
            <v>37311</v>
          </cell>
          <cell r="I61">
            <v>37676</v>
          </cell>
          <cell r="J61">
            <v>38041</v>
          </cell>
          <cell r="K61">
            <v>38407</v>
          </cell>
          <cell r="L61">
            <v>38772</v>
          </cell>
          <cell r="M61" t="str">
            <v>source</v>
          </cell>
        </row>
        <row r="62">
          <cell r="D62" t="str">
            <v>EV/Sales</v>
          </cell>
          <cell r="E62">
            <v>2</v>
          </cell>
          <cell r="F62">
            <v>3</v>
          </cell>
          <cell r="G62">
            <v>4</v>
          </cell>
          <cell r="H62">
            <v>5</v>
          </cell>
          <cell r="I62">
            <v>6</v>
          </cell>
          <cell r="J62">
            <v>7</v>
          </cell>
          <cell r="K62">
            <v>8</v>
          </cell>
          <cell r="L62">
            <v>9</v>
          </cell>
          <cell r="M62">
            <v>10</v>
          </cell>
        </row>
        <row r="63">
          <cell r="D63" t="str">
            <v>Tesco (implied multiples)</v>
          </cell>
          <cell r="E63">
            <v>3</v>
          </cell>
          <cell r="H63">
            <v>0.80809029628397056</v>
          </cell>
          <cell r="I63">
            <v>0.71489627121935484</v>
          </cell>
          <cell r="J63">
            <v>0.63364713212314028</v>
          </cell>
          <cell r="K63">
            <v>0.55850756210386199</v>
          </cell>
          <cell r="L63">
            <v>0.49425447973793096</v>
          </cell>
        </row>
        <row r="64">
          <cell r="D64" t="str">
            <v>J Sainsbury</v>
          </cell>
          <cell r="E64">
            <v>4</v>
          </cell>
          <cell r="H64">
            <v>0.42699999999999999</v>
          </cell>
          <cell r="I64">
            <v>0.438</v>
          </cell>
          <cell r="J64">
            <v>0.439</v>
          </cell>
          <cell r="K64">
            <v>0.42</v>
          </cell>
          <cell r="L64" t="str">
            <v>na</v>
          </cell>
          <cell r="M64" t="str">
            <v>HSBC 17/9/02</v>
          </cell>
        </row>
        <row r="65">
          <cell r="D65" t="str">
            <v>Carrefour</v>
          </cell>
          <cell r="E65">
            <v>5</v>
          </cell>
          <cell r="H65">
            <v>0.61299999999999999</v>
          </cell>
          <cell r="I65">
            <v>0.60099999999999998</v>
          </cell>
          <cell r="J65">
            <v>0.55000000000000004</v>
          </cell>
          <cell r="K65">
            <v>0.51</v>
          </cell>
          <cell r="L65" t="str">
            <v>na</v>
          </cell>
          <cell r="M65" t="str">
            <v>ABN AMRO 18/9/02</v>
          </cell>
        </row>
        <row r="66">
          <cell r="D66" t="str">
            <v>Safeway</v>
          </cell>
          <cell r="E66">
            <v>6</v>
          </cell>
          <cell r="H66">
            <v>0.40500000000000003</v>
          </cell>
          <cell r="I66">
            <v>0.39300000000000002</v>
          </cell>
          <cell r="J66">
            <v>0.38100000000000001</v>
          </cell>
          <cell r="K66">
            <v>0.36</v>
          </cell>
          <cell r="L66" t="str">
            <v>na</v>
          </cell>
          <cell r="M66" t="str">
            <v>HSBC 19/9/02</v>
          </cell>
        </row>
        <row r="67">
          <cell r="D67" t="str">
            <v>Ahold</v>
          </cell>
          <cell r="E67">
            <v>7</v>
          </cell>
          <cell r="H67">
            <v>0.39100000000000001</v>
          </cell>
          <cell r="I67">
            <v>0.37</v>
          </cell>
          <cell r="J67">
            <v>0.35299999999999998</v>
          </cell>
          <cell r="K67">
            <v>0.32</v>
          </cell>
          <cell r="L67" t="str">
            <v>na</v>
          </cell>
          <cell r="M67" t="str">
            <v>HSBC 20/9/02</v>
          </cell>
        </row>
        <row r="68">
          <cell r="D68" t="str">
            <v>Metro</v>
          </cell>
          <cell r="E68">
            <v>8</v>
          </cell>
          <cell r="H68">
            <v>0.223</v>
          </cell>
          <cell r="I68">
            <v>0.216</v>
          </cell>
          <cell r="J68">
            <v>0.20100000000000001</v>
          </cell>
          <cell r="K68">
            <v>0.18</v>
          </cell>
          <cell r="L68" t="str">
            <v>na</v>
          </cell>
          <cell r="M68" t="str">
            <v>Merrill Lynch 21/9/02</v>
          </cell>
        </row>
        <row r="69">
          <cell r="D69" t="str">
            <v>Sector</v>
          </cell>
          <cell r="E69">
            <v>9</v>
          </cell>
          <cell r="H69">
            <v>0.41180000000000005</v>
          </cell>
          <cell r="I69">
            <v>0.40360000000000007</v>
          </cell>
          <cell r="J69">
            <v>0.38480000000000003</v>
          </cell>
          <cell r="K69">
            <v>0.35799999999999998</v>
          </cell>
          <cell r="L69" t="str">
            <v>na</v>
          </cell>
        </row>
        <row r="70">
          <cell r="D70" t="str">
            <v>EV/EBITDA</v>
          </cell>
          <cell r="E70">
            <v>10</v>
          </cell>
        </row>
        <row r="71">
          <cell r="D71" t="str">
            <v>Tesco (implied multiples)</v>
          </cell>
          <cell r="E71">
            <v>11</v>
          </cell>
          <cell r="H71">
            <v>10.328988513037743</v>
          </cell>
          <cell r="I71">
            <v>8.8703970389163036</v>
          </cell>
          <cell r="J71">
            <v>7.8847973679256036</v>
          </cell>
          <cell r="K71">
            <v>7.0963176311330445</v>
          </cell>
          <cell r="L71">
            <v>6.2563858194674848</v>
          </cell>
        </row>
        <row r="72">
          <cell r="D72" t="str">
            <v>J Sainsbury</v>
          </cell>
          <cell r="E72">
            <v>12</v>
          </cell>
          <cell r="H72">
            <v>7.1</v>
          </cell>
          <cell r="I72">
            <v>6.7</v>
          </cell>
          <cell r="J72">
            <v>6.2</v>
          </cell>
          <cell r="K72">
            <v>5.8</v>
          </cell>
          <cell r="L72" t="str">
            <v>na</v>
          </cell>
        </row>
        <row r="73">
          <cell r="D73" t="str">
            <v>Carrefour</v>
          </cell>
          <cell r="E73">
            <v>13</v>
          </cell>
          <cell r="H73">
            <v>9</v>
          </cell>
          <cell r="I73">
            <v>8.5</v>
          </cell>
          <cell r="J73">
            <v>7.6</v>
          </cell>
          <cell r="K73">
            <v>6.9</v>
          </cell>
          <cell r="L73" t="str">
            <v>na</v>
          </cell>
        </row>
        <row r="74">
          <cell r="D74" t="str">
            <v>Safeway</v>
          </cell>
          <cell r="E74">
            <v>14</v>
          </cell>
          <cell r="H74">
            <v>5.5</v>
          </cell>
          <cell r="I74">
            <v>5.2</v>
          </cell>
          <cell r="J74">
            <v>5</v>
          </cell>
          <cell r="K74">
            <v>4.8</v>
          </cell>
          <cell r="L74" t="str">
            <v>na</v>
          </cell>
        </row>
        <row r="75">
          <cell r="D75" t="str">
            <v>Ahold</v>
          </cell>
          <cell r="E75">
            <v>15</v>
          </cell>
          <cell r="H75">
            <v>6.1</v>
          </cell>
          <cell r="I75">
            <v>5.5</v>
          </cell>
          <cell r="J75">
            <v>5.0999999999999996</v>
          </cell>
          <cell r="K75">
            <v>4.8</v>
          </cell>
          <cell r="L75" t="str">
            <v>na</v>
          </cell>
        </row>
        <row r="76">
          <cell r="D76" t="str">
            <v>Metro</v>
          </cell>
          <cell r="E76">
            <v>16</v>
          </cell>
          <cell r="H76">
            <v>4.5999999999999996</v>
          </cell>
          <cell r="I76">
            <v>4.5</v>
          </cell>
          <cell r="J76">
            <v>4.2</v>
          </cell>
          <cell r="K76">
            <v>4</v>
          </cell>
          <cell r="L76" t="str">
            <v>na</v>
          </cell>
        </row>
        <row r="77">
          <cell r="D77" t="str">
            <v>Sector</v>
          </cell>
          <cell r="E77">
            <v>17</v>
          </cell>
          <cell r="H77">
            <v>6.4600000000000009</v>
          </cell>
          <cell r="I77">
            <v>6.08</v>
          </cell>
          <cell r="J77">
            <v>5.6199999999999992</v>
          </cell>
          <cell r="K77">
            <v>5.26</v>
          </cell>
          <cell r="L77" t="str">
            <v>na</v>
          </cell>
        </row>
        <row r="78">
          <cell r="D78" t="str">
            <v>EV/EBITA</v>
          </cell>
          <cell r="E78">
            <v>18</v>
          </cell>
        </row>
        <row r="79">
          <cell r="D79" t="str">
            <v>Tesco (implied multiples)</v>
          </cell>
          <cell r="E79">
            <v>19</v>
          </cell>
          <cell r="H79">
            <v>14.446506932204407</v>
          </cell>
          <cell r="I79">
            <v>12.201582113962571</v>
          </cell>
          <cell r="J79">
            <v>10.74110141761113</v>
          </cell>
          <cell r="K79">
            <v>9.5928728158416163</v>
          </cell>
          <cell r="L79">
            <v>8.5013909202010485</v>
          </cell>
        </row>
        <row r="80">
          <cell r="D80" t="str">
            <v>J Sainsbury</v>
          </cell>
          <cell r="E80">
            <v>20</v>
          </cell>
          <cell r="H80">
            <v>12.81458326444166</v>
          </cell>
          <cell r="I80">
            <v>11.122490988051265</v>
          </cell>
          <cell r="J80">
            <v>9.8817178027715808</v>
          </cell>
          <cell r="K80">
            <v>9.4159649180054981</v>
          </cell>
          <cell r="L80" t="str">
            <v>na</v>
          </cell>
        </row>
        <row r="81">
          <cell r="D81" t="str">
            <v>Carrefour</v>
          </cell>
          <cell r="E81">
            <v>21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 t="str">
            <v>Safeway</v>
          </cell>
          <cell r="E82">
            <v>22</v>
          </cell>
          <cell r="H82" t="str">
            <v>na</v>
          </cell>
          <cell r="I82" t="str">
            <v>na</v>
          </cell>
          <cell r="J82" t="str">
            <v>na</v>
          </cell>
          <cell r="K82" t="str">
            <v>na</v>
          </cell>
          <cell r="L82" t="str">
            <v>na</v>
          </cell>
        </row>
        <row r="83">
          <cell r="D83" t="str">
            <v>Ahold</v>
          </cell>
          <cell r="E83">
            <v>23</v>
          </cell>
          <cell r="H83">
            <v>6.1</v>
          </cell>
          <cell r="I83">
            <v>5.5</v>
          </cell>
          <cell r="J83">
            <v>5.0999999999999996</v>
          </cell>
          <cell r="K83" t="str">
            <v>na</v>
          </cell>
          <cell r="L83" t="str">
            <v>na</v>
          </cell>
        </row>
        <row r="84">
          <cell r="D84" t="str">
            <v>Metro</v>
          </cell>
          <cell r="E84">
            <v>24</v>
          </cell>
          <cell r="H84" t="str">
            <v>na</v>
          </cell>
          <cell r="I84" t="str">
            <v>na</v>
          </cell>
          <cell r="J84" t="str">
            <v>na</v>
          </cell>
          <cell r="K84" t="str">
            <v>na</v>
          </cell>
          <cell r="L84" t="str">
            <v>na</v>
          </cell>
        </row>
        <row r="85">
          <cell r="D85" t="str">
            <v>Sector</v>
          </cell>
          <cell r="E85">
            <v>25</v>
          </cell>
          <cell r="H85">
            <v>9.45729163222083</v>
          </cell>
          <cell r="I85">
            <v>8.3112454940256324</v>
          </cell>
          <cell r="J85">
            <v>7.4908589013857902</v>
          </cell>
          <cell r="K85">
            <v>9.4159649180054981</v>
          </cell>
          <cell r="L85" t="str">
            <v>na</v>
          </cell>
        </row>
        <row r="86">
          <cell r="D86" t="str">
            <v>EV/EBIT</v>
          </cell>
          <cell r="E86">
            <v>26</v>
          </cell>
        </row>
        <row r="87">
          <cell r="D87" t="str">
            <v>Tesco (implied multiples)</v>
          </cell>
          <cell r="E87">
            <v>27</v>
          </cell>
          <cell r="H87">
            <v>14.54562533311147</v>
          </cell>
          <cell r="I87">
            <v>12.272213558905914</v>
          </cell>
          <cell r="J87">
            <v>10.795798305797565</v>
          </cell>
          <cell r="K87">
            <v>9.6364767831863514</v>
          </cell>
          <cell r="L87">
            <v>8.5343305888861973</v>
          </cell>
        </row>
        <row r="88">
          <cell r="D88" t="str">
            <v>J Sainsbury</v>
          </cell>
          <cell r="E88">
            <v>28</v>
          </cell>
          <cell r="H88">
            <v>13.135442967996546</v>
          </cell>
          <cell r="I88">
            <v>11.36341319267477</v>
          </cell>
          <cell r="J88">
            <v>10.071427462021594</v>
          </cell>
          <cell r="K88">
            <v>9.5950157050369231</v>
          </cell>
          <cell r="L88" t="str">
            <v>na</v>
          </cell>
        </row>
        <row r="89">
          <cell r="D89" t="str">
            <v>Carrefour</v>
          </cell>
          <cell r="E89">
            <v>29</v>
          </cell>
          <cell r="H89">
            <v>16.809660411706837</v>
          </cell>
          <cell r="I89">
            <v>14.586437632316686</v>
          </cell>
          <cell r="J89">
            <v>13.282657247002575</v>
          </cell>
          <cell r="K89">
            <v>14.789726357612066</v>
          </cell>
          <cell r="L89" t="str">
            <v>na</v>
          </cell>
        </row>
        <row r="90">
          <cell r="D90" t="str">
            <v>Safeway</v>
          </cell>
          <cell r="E90">
            <v>30</v>
          </cell>
          <cell r="H90" t="str">
            <v>na</v>
          </cell>
          <cell r="I90" t="str">
            <v>na</v>
          </cell>
          <cell r="J90" t="str">
            <v>na</v>
          </cell>
          <cell r="K90" t="str">
            <v>na</v>
          </cell>
          <cell r="L90" t="str">
            <v>na</v>
          </cell>
        </row>
        <row r="91">
          <cell r="D91" t="str">
            <v>Ahold</v>
          </cell>
          <cell r="E91">
            <v>31</v>
          </cell>
          <cell r="H91" t="str">
            <v>na</v>
          </cell>
          <cell r="I91" t="str">
            <v>na</v>
          </cell>
          <cell r="J91" t="str">
            <v>na</v>
          </cell>
          <cell r="K91" t="str">
            <v>na</v>
          </cell>
          <cell r="L91" t="str">
            <v>na</v>
          </cell>
        </row>
        <row r="92">
          <cell r="D92" t="str">
            <v>Metro</v>
          </cell>
          <cell r="E92">
            <v>32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na</v>
          </cell>
          <cell r="L92" t="str">
            <v>na</v>
          </cell>
        </row>
        <row r="93">
          <cell r="D93" t="str">
            <v>Sector</v>
          </cell>
          <cell r="E93">
            <v>33</v>
          </cell>
          <cell r="H93">
            <v>14.972551689851691</v>
          </cell>
          <cell r="I93">
            <v>12.974925412495729</v>
          </cell>
          <cell r="J93">
            <v>11.677042354512086</v>
          </cell>
          <cell r="K93">
            <v>12.192371031324495</v>
          </cell>
          <cell r="L93" t="str">
            <v>na</v>
          </cell>
        </row>
        <row r="94">
          <cell r="D94" t="str">
            <v>PE (EPS pre exceptionals &amp; goodwill)</v>
          </cell>
          <cell r="E94">
            <v>34</v>
          </cell>
        </row>
        <row r="95">
          <cell r="D95" t="str">
            <v>Tesco (implied multiples)</v>
          </cell>
          <cell r="E95">
            <v>35</v>
          </cell>
          <cell r="H95">
            <v>18.175222398988474</v>
          </cell>
          <cell r="I95">
            <v>16.960923220211651</v>
          </cell>
          <cell r="J95">
            <v>15.141065311896179</v>
          </cell>
          <cell r="K95">
            <v>13.311020653518831</v>
          </cell>
          <cell r="L95">
            <v>12.084317692178365</v>
          </cell>
        </row>
        <row r="96">
          <cell r="D96" t="str">
            <v>J Sainsbury</v>
          </cell>
          <cell r="E96">
            <v>36</v>
          </cell>
          <cell r="H96">
            <v>15</v>
          </cell>
          <cell r="I96">
            <v>14.1</v>
          </cell>
          <cell r="J96">
            <v>12.7</v>
          </cell>
          <cell r="K96">
            <v>12</v>
          </cell>
          <cell r="L96" t="str">
            <v>na</v>
          </cell>
        </row>
        <row r="97">
          <cell r="D97" t="str">
            <v>Carrefour</v>
          </cell>
          <cell r="E97">
            <v>37</v>
          </cell>
          <cell r="H97">
            <v>20.8</v>
          </cell>
          <cell r="I97">
            <v>19</v>
          </cell>
          <cell r="J97">
            <v>16.5</v>
          </cell>
          <cell r="K97">
            <v>14.8</v>
          </cell>
          <cell r="L97" t="str">
            <v>na</v>
          </cell>
        </row>
        <row r="98">
          <cell r="D98" t="str">
            <v>Safeway</v>
          </cell>
          <cell r="E98">
            <v>38</v>
          </cell>
          <cell r="H98">
            <v>8.9</v>
          </cell>
          <cell r="I98">
            <v>8.5</v>
          </cell>
          <cell r="J98">
            <v>8</v>
          </cell>
          <cell r="K98">
            <v>7.6</v>
          </cell>
          <cell r="L98" t="str">
            <v>na</v>
          </cell>
        </row>
        <row r="99">
          <cell r="D99" t="str">
            <v>Ahold</v>
          </cell>
          <cell r="E99">
            <v>39</v>
          </cell>
          <cell r="H99">
            <v>9.1999999999999993</v>
          </cell>
          <cell r="I99">
            <v>9.3000000000000007</v>
          </cell>
          <cell r="J99">
            <v>8.6</v>
          </cell>
          <cell r="K99">
            <v>8.3000000000000007</v>
          </cell>
          <cell r="L99" t="str">
            <v>na</v>
          </cell>
        </row>
        <row r="100">
          <cell r="D100" t="str">
            <v>Metro</v>
          </cell>
          <cell r="E100">
            <v>40</v>
          </cell>
          <cell r="H100">
            <v>11.4</v>
          </cell>
          <cell r="I100">
            <v>10.7</v>
          </cell>
          <cell r="J100">
            <v>9.9</v>
          </cell>
          <cell r="K100">
            <v>9.1</v>
          </cell>
          <cell r="L100" t="str">
            <v>na</v>
          </cell>
        </row>
        <row r="101">
          <cell r="D101" t="str">
            <v>Sector</v>
          </cell>
          <cell r="E101">
            <v>41</v>
          </cell>
          <cell r="H101">
            <v>13.059999999999999</v>
          </cell>
          <cell r="I101">
            <v>12.320000000000002</v>
          </cell>
          <cell r="J101">
            <v>11.14</v>
          </cell>
          <cell r="K101">
            <v>10.360000000000001</v>
          </cell>
          <cell r="L101" t="str">
            <v>na</v>
          </cell>
        </row>
      </sheetData>
      <sheetData sheetId="10">
        <row r="17">
          <cell r="J17">
            <v>0.25925925925925924</v>
          </cell>
        </row>
        <row r="33">
          <cell r="H33">
            <v>3.6749999999999998E-2</v>
          </cell>
        </row>
      </sheetData>
      <sheetData sheetId="11">
        <row r="10">
          <cell r="I10">
            <v>23724</v>
          </cell>
          <cell r="J10">
            <v>26766</v>
          </cell>
          <cell r="K10">
            <v>30367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8">
          <cell r="I18">
            <v>21812</v>
          </cell>
          <cell r="J18">
            <v>24615</v>
          </cell>
          <cell r="K18">
            <v>27977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I19">
            <v>180</v>
          </cell>
          <cell r="J19">
            <v>190</v>
          </cell>
          <cell r="K19">
            <v>200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I20">
            <v>18732</v>
          </cell>
          <cell r="J20">
            <v>21025</v>
          </cell>
          <cell r="K20">
            <v>23877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I21">
            <v>2200</v>
          </cell>
          <cell r="J21">
            <v>2500</v>
          </cell>
          <cell r="K21">
            <v>2800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I22">
            <v>700</v>
          </cell>
          <cell r="J22">
            <v>900</v>
          </cell>
          <cell r="K22">
            <v>1100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I30">
            <v>1912</v>
          </cell>
          <cell r="J30">
            <v>2151</v>
          </cell>
          <cell r="K30">
            <v>2390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I31">
            <v>522</v>
          </cell>
          <cell r="J31">
            <v>572</v>
          </cell>
          <cell r="K31">
            <v>622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I32">
            <v>1390</v>
          </cell>
          <cell r="J32">
            <v>1579</v>
          </cell>
          <cell r="K32">
            <v>1768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4">
          <cell r="I34">
            <v>8</v>
          </cell>
          <cell r="J34">
            <v>8</v>
          </cell>
          <cell r="K34">
            <v>8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I36">
            <v>1382</v>
          </cell>
          <cell r="J36">
            <v>1571</v>
          </cell>
          <cell r="K36">
            <v>1760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I43">
            <v>21</v>
          </cell>
          <cell r="J43">
            <v>21</v>
          </cell>
          <cell r="K43">
            <v>21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I44">
            <v>179</v>
          </cell>
          <cell r="J44">
            <v>206</v>
          </cell>
          <cell r="K44">
            <v>216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I45">
            <v>18</v>
          </cell>
          <cell r="J45">
            <v>18</v>
          </cell>
          <cell r="K45">
            <v>18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I46">
            <v>-54</v>
          </cell>
          <cell r="J46">
            <v>-57</v>
          </cell>
          <cell r="K46">
            <v>-52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I47">
            <v>215</v>
          </cell>
          <cell r="J47">
            <v>245</v>
          </cell>
          <cell r="K47">
            <v>250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I49">
            <v>1224</v>
          </cell>
          <cell r="J49">
            <v>1386</v>
          </cell>
          <cell r="K49">
            <v>1565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4">
          <cell r="I54">
            <v>1</v>
          </cell>
          <cell r="J54">
            <v>1</v>
          </cell>
          <cell r="K54">
            <v>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8">
          <cell r="I58">
            <v>18.941951470588265</v>
          </cell>
          <cell r="J58">
            <v>25.762854545454616</v>
          </cell>
          <cell r="K58">
            <v>3.8580661764704018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2">
          <cell r="I62">
            <v>367.52129398395721</v>
          </cell>
          <cell r="J62">
            <v>416.57521122994649</v>
          </cell>
          <cell r="K62">
            <v>472.99130000000002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80">
          <cell r="I80">
            <v>150</v>
          </cell>
          <cell r="J80">
            <v>200</v>
          </cell>
          <cell r="K80">
            <v>200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3">
          <cell r="I83">
            <v>-300</v>
          </cell>
          <cell r="J83">
            <v>-325</v>
          </cell>
          <cell r="K83">
            <v>-375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5">
          <cell r="I85">
            <v>-1960</v>
          </cell>
          <cell r="J85">
            <v>-1760</v>
          </cell>
          <cell r="K85">
            <v>-1760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I86">
            <v>-10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I87">
            <v>-45</v>
          </cell>
          <cell r="J87">
            <v>-20</v>
          </cell>
          <cell r="K87">
            <v>-20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90">
          <cell r="I90">
            <v>-215</v>
          </cell>
          <cell r="J90">
            <v>-245</v>
          </cell>
          <cell r="K90">
            <v>-250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I95">
            <v>-290</v>
          </cell>
          <cell r="J95">
            <v>-330</v>
          </cell>
          <cell r="K95">
            <v>-380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7">
          <cell r="I97">
            <v>10</v>
          </cell>
          <cell r="J97">
            <v>30</v>
          </cell>
          <cell r="K97">
            <v>30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</sheetData>
      <sheetData sheetId="12"/>
      <sheetData sheetId="13">
        <row r="10">
          <cell r="I10">
            <v>0.130360205831904</v>
          </cell>
          <cell r="J10">
            <v>0.12822458270106218</v>
          </cell>
          <cell r="K10">
            <v>0.13453635208847037</v>
          </cell>
          <cell r="L10">
            <v>0.13</v>
          </cell>
          <cell r="M10">
            <v>0.11</v>
          </cell>
          <cell r="N10">
            <v>0.09</v>
          </cell>
          <cell r="O10">
            <v>0.06</v>
          </cell>
          <cell r="P10">
            <v>0.04</v>
          </cell>
          <cell r="Q10">
            <v>1.4999999999999999E-2</v>
          </cell>
          <cell r="R10">
            <v>-5.0000000000000001E-3</v>
          </cell>
        </row>
        <row r="11"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8">
          <cell r="I18">
            <v>0.91940650817737313</v>
          </cell>
          <cell r="J18">
            <v>0.91963685272360463</v>
          </cell>
          <cell r="K18">
            <v>0.92129614384035297</v>
          </cell>
          <cell r="L18">
            <v>0.92100000000000004</v>
          </cell>
          <cell r="M18">
            <v>0.92100000000000015</v>
          </cell>
          <cell r="N18">
            <v>0.92100000000000004</v>
          </cell>
          <cell r="O18">
            <v>0.92100000000000004</v>
          </cell>
          <cell r="P18">
            <v>0.92100000000000004</v>
          </cell>
          <cell r="Q18">
            <v>0.92100000000000004</v>
          </cell>
          <cell r="R18">
            <v>0.92100000000000004</v>
          </cell>
        </row>
        <row r="19">
          <cell r="I19">
            <v>7.5872534142640367E-3</v>
          </cell>
          <cell r="J19">
            <v>7.0985578719270715E-3</v>
          </cell>
          <cell r="K19">
            <v>6.5860967497612536E-3</v>
          </cell>
          <cell r="L19">
            <v>8.6999999999999994E-3</v>
          </cell>
          <cell r="M19">
            <v>8.8000000000000005E-3</v>
          </cell>
          <cell r="N19">
            <v>8.9000000000000103E-3</v>
          </cell>
          <cell r="O19">
            <v>9.0000000000000097E-3</v>
          </cell>
          <cell r="P19">
            <v>9.1000000000000109E-3</v>
          </cell>
          <cell r="Q19">
            <v>9.2000000000000103E-3</v>
          </cell>
          <cell r="R19">
            <v>9.3000000000000096E-3</v>
          </cell>
        </row>
        <row r="20">
          <cell r="I20">
            <v>0.78958017197774411</v>
          </cell>
          <cell r="J20">
            <v>0.78551146977508779</v>
          </cell>
          <cell r="K20">
            <v>0.78628116047024732</v>
          </cell>
          <cell r="L20">
            <v>0.78670000000000007</v>
          </cell>
          <cell r="M20">
            <v>0.78380000000000005</v>
          </cell>
          <cell r="N20">
            <v>0.78090000000000004</v>
          </cell>
          <cell r="O20">
            <v>0.77800000000000002</v>
          </cell>
          <cell r="P20">
            <v>0.77510000000000001</v>
          </cell>
          <cell r="Q20">
            <v>0.7722</v>
          </cell>
          <cell r="R20">
            <v>0.76930000000000009</v>
          </cell>
        </row>
        <row r="21">
          <cell r="I21">
            <v>9.2733097285449331E-2</v>
          </cell>
          <cell r="J21">
            <v>9.3402077262198305E-2</v>
          </cell>
          <cell r="K21">
            <v>9.2205354496657552E-2</v>
          </cell>
          <cell r="L21">
            <v>0.105</v>
          </cell>
          <cell r="M21">
            <v>0.1075</v>
          </cell>
          <cell r="N21">
            <v>0.11</v>
          </cell>
          <cell r="O21">
            <v>0.1125</v>
          </cell>
          <cell r="P21">
            <v>0.115</v>
          </cell>
          <cell r="Q21">
            <v>0.11749999999999999</v>
          </cell>
          <cell r="R21">
            <v>0.12</v>
          </cell>
        </row>
        <row r="22">
          <cell r="I22">
            <v>2.9505985499915698E-2</v>
          </cell>
          <cell r="J22">
            <v>3.3624747814391391E-2</v>
          </cell>
          <cell r="K22">
            <v>3.6223532123686897E-2</v>
          </cell>
          <cell r="L22">
            <v>2.06E-2</v>
          </cell>
          <cell r="M22">
            <v>2.0899999999999998E-2</v>
          </cell>
          <cell r="N22">
            <v>2.12E-2</v>
          </cell>
          <cell r="O22">
            <v>2.1499999999999998E-2</v>
          </cell>
          <cell r="P22">
            <v>2.18E-2</v>
          </cell>
          <cell r="Q22">
            <v>2.2100000000000002E-2</v>
          </cell>
          <cell r="R22">
            <v>2.24E-2</v>
          </cell>
        </row>
        <row r="23"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I29">
            <v>8.0593491822626873E-2</v>
          </cell>
          <cell r="J29">
            <v>8.036314727639543E-2</v>
          </cell>
          <cell r="K29">
            <v>7.8703856159646979E-2</v>
          </cell>
          <cell r="L29">
            <v>7.8999999999999959E-2</v>
          </cell>
          <cell r="M29">
            <v>7.8999999999999848E-2</v>
          </cell>
          <cell r="N29">
            <v>7.8999999999999959E-2</v>
          </cell>
          <cell r="O29">
            <v>7.8999999999999959E-2</v>
          </cell>
          <cell r="P29">
            <v>7.8999999999999959E-2</v>
          </cell>
          <cell r="Q29">
            <v>7.8999999999999959E-2</v>
          </cell>
          <cell r="R29">
            <v>7.8999999999999959E-2</v>
          </cell>
        </row>
        <row r="30">
          <cell r="I30">
            <v>5.4488517745302716E-2</v>
          </cell>
          <cell r="J30">
            <v>5.1661849710982657E-2</v>
          </cell>
          <cell r="K30">
            <v>5.0499309896890478E-2</v>
          </cell>
          <cell r="L30">
            <v>5.2999999999999999E-2</v>
          </cell>
          <cell r="M30">
            <v>5.2999999999999999E-2</v>
          </cell>
          <cell r="N30">
            <v>5.8000000000000003E-2</v>
          </cell>
          <cell r="O30">
            <v>6.3E-2</v>
          </cell>
          <cell r="P30">
            <v>6.6000000000000003E-2</v>
          </cell>
          <cell r="Q30">
            <v>7.0000000000000007E-2</v>
          </cell>
          <cell r="R30">
            <v>7.1999999999999995E-2</v>
          </cell>
        </row>
        <row r="31">
          <cell r="I31">
            <v>5.1948051948051951E-2</v>
          </cell>
          <cell r="J31">
            <v>5.128205128205128E-2</v>
          </cell>
          <cell r="K31">
            <v>5.4054054054054057E-2</v>
          </cell>
          <cell r="L31">
            <v>5.5E-2</v>
          </cell>
          <cell r="M31">
            <v>5.5E-2</v>
          </cell>
          <cell r="N31">
            <v>5.5E-2</v>
          </cell>
          <cell r="O31">
            <v>5.5E-2</v>
          </cell>
          <cell r="P31">
            <v>5.5E-2</v>
          </cell>
          <cell r="Q31">
            <v>5.5E-2</v>
          </cell>
          <cell r="R31">
            <v>5.5E-2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I39">
            <v>0.10344827586206896</v>
          </cell>
          <cell r="J39">
            <v>8.4000000000000005E-2</v>
          </cell>
          <cell r="K39">
            <v>7.720588235294118E-2</v>
          </cell>
          <cell r="L39">
            <v>0.1221</v>
          </cell>
          <cell r="M39">
            <v>0.1221</v>
          </cell>
          <cell r="N39">
            <v>0.1221</v>
          </cell>
          <cell r="O39">
            <v>0.1221</v>
          </cell>
          <cell r="P39">
            <v>0</v>
          </cell>
          <cell r="Q39">
            <v>0</v>
          </cell>
          <cell r="R39">
            <v>0</v>
          </cell>
        </row>
        <row r="41">
          <cell r="I41">
            <v>8.8669950738916259E-2</v>
          </cell>
          <cell r="J41">
            <v>7.1999999999999995E-2</v>
          </cell>
          <cell r="K41">
            <v>6.6176470588235295E-2</v>
          </cell>
          <cell r="L41">
            <v>0.1221</v>
          </cell>
          <cell r="M41">
            <v>0.1221</v>
          </cell>
          <cell r="N41">
            <v>0.1221</v>
          </cell>
          <cell r="O41">
            <v>0.1221</v>
          </cell>
          <cell r="P41">
            <v>0</v>
          </cell>
          <cell r="Q41">
            <v>0</v>
          </cell>
          <cell r="R41">
            <v>0</v>
          </cell>
        </row>
        <row r="42">
          <cell r="I42">
            <v>2.7551020408163266E-2</v>
          </cell>
          <cell r="J42">
            <v>3.2386363636363637E-2</v>
          </cell>
          <cell r="K42">
            <v>2.9545454545454545E-2</v>
          </cell>
          <cell r="L42">
            <v>0.03</v>
          </cell>
          <cell r="M42">
            <v>0.03</v>
          </cell>
          <cell r="N42">
            <v>0.03</v>
          </cell>
          <cell r="O42">
            <v>0.03</v>
          </cell>
          <cell r="P42">
            <v>0.03</v>
          </cell>
          <cell r="Q42">
            <v>0.03</v>
          </cell>
          <cell r="R42">
            <v>0.03</v>
          </cell>
        </row>
        <row r="43">
          <cell r="I43">
            <v>7.6676176890156919E-2</v>
          </cell>
          <cell r="J43">
            <v>6.8975225225225228E-2</v>
          </cell>
          <cell r="K43">
            <v>6.4918203064139188E-2</v>
          </cell>
          <cell r="L43">
            <v>7.0000000000000007E-2</v>
          </cell>
          <cell r="M43">
            <v>7.0000000000000007E-2</v>
          </cell>
          <cell r="N43">
            <v>7.0000000000000007E-2</v>
          </cell>
          <cell r="O43">
            <v>7.0000000000000007E-2</v>
          </cell>
          <cell r="P43">
            <v>7.0000000000000007E-2</v>
          </cell>
          <cell r="Q43">
            <v>7.0000000000000007E-2</v>
          </cell>
          <cell r="R43">
            <v>7.0000000000000007E-2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I45">
            <v>0.26834532374100717</v>
          </cell>
          <cell r="J45">
            <v>0.26789107029765674</v>
          </cell>
          <cell r="K45">
            <v>0.27714932126696834</v>
          </cell>
          <cell r="L45">
            <v>0.28999999999999998</v>
          </cell>
          <cell r="M45">
            <v>0.3</v>
          </cell>
          <cell r="N45">
            <v>0.312</v>
          </cell>
          <cell r="O45">
            <v>0.31</v>
          </cell>
          <cell r="P45">
            <v>0.31</v>
          </cell>
          <cell r="Q45">
            <v>0.31</v>
          </cell>
          <cell r="R45">
            <v>0.3</v>
          </cell>
        </row>
        <row r="46">
          <cell r="I46">
            <v>0.3</v>
          </cell>
          <cell r="J46">
            <v>0.3</v>
          </cell>
          <cell r="K46">
            <v>0.3</v>
          </cell>
          <cell r="L46">
            <v>0.3</v>
          </cell>
          <cell r="M46">
            <v>0.3</v>
          </cell>
          <cell r="N46">
            <v>0.3</v>
          </cell>
          <cell r="O46">
            <v>0.3</v>
          </cell>
          <cell r="P46">
            <v>0.3</v>
          </cell>
          <cell r="Q46">
            <v>0.3</v>
          </cell>
          <cell r="R46">
            <v>0.3</v>
          </cell>
        </row>
        <row r="47">
          <cell r="I47">
            <v>2.2284648788927372E-2</v>
          </cell>
          <cell r="J47">
            <v>2.6780514080514153E-2</v>
          </cell>
          <cell r="K47">
            <v>3.5922403877750482E-3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I49">
            <v>0.44223300001040827</v>
          </cell>
          <cell r="J49">
            <v>0.44494625453863851</v>
          </cell>
          <cell r="K49">
            <v>0.44198931473514058</v>
          </cell>
          <cell r="L49">
            <v>0.57999999999999996</v>
          </cell>
          <cell r="M49">
            <v>0.6</v>
          </cell>
          <cell r="N49">
            <v>0.65</v>
          </cell>
          <cell r="O49">
            <v>0.68</v>
          </cell>
          <cell r="P49">
            <v>0.7</v>
          </cell>
          <cell r="Q49">
            <v>0.75</v>
          </cell>
          <cell r="R49">
            <v>0.8</v>
          </cell>
        </row>
        <row r="51">
          <cell r="I51">
            <v>-5.4824561403508769E-2</v>
          </cell>
          <cell r="J51">
            <v>-6.5746219592373437E-2</v>
          </cell>
          <cell r="K51">
            <v>-5.5540127742293804E-2</v>
          </cell>
          <cell r="L51">
            <v>-0.02</v>
          </cell>
          <cell r="M51">
            <v>-0.02</v>
          </cell>
          <cell r="N51">
            <v>-0.02</v>
          </cell>
          <cell r="O51">
            <v>-0.02</v>
          </cell>
          <cell r="P51">
            <v>-0.02</v>
          </cell>
          <cell r="Q51">
            <v>-0.02</v>
          </cell>
          <cell r="R51">
            <v>-0.02</v>
          </cell>
        </row>
        <row r="52">
          <cell r="I52">
            <v>1960</v>
          </cell>
          <cell r="J52">
            <v>1760</v>
          </cell>
          <cell r="K52">
            <v>1760</v>
          </cell>
          <cell r="L52">
            <v>1500</v>
          </cell>
          <cell r="M52">
            <v>1500</v>
          </cell>
          <cell r="N52">
            <v>1200</v>
          </cell>
          <cell r="O52">
            <v>1000</v>
          </cell>
          <cell r="P52">
            <v>1000</v>
          </cell>
          <cell r="Q52">
            <v>1000</v>
          </cell>
          <cell r="R52">
            <v>1087.7796357937261</v>
          </cell>
        </row>
        <row r="53">
          <cell r="I53">
            <v>10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I54">
            <v>45</v>
          </cell>
          <cell r="J54">
            <v>20</v>
          </cell>
          <cell r="K54">
            <v>20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I56">
            <v>10</v>
          </cell>
          <cell r="J56">
            <v>30</v>
          </cell>
          <cell r="K56">
            <v>30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</sheetData>
      <sheetData sheetId="14">
        <row r="22">
          <cell r="O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_Uses"/>
      <sheetName val="Balance_Sheet"/>
      <sheetName val="Income_Statement"/>
      <sheetName val="Cash_Flow"/>
      <sheetName val="Debt_Repayment"/>
      <sheetName val="Book_Depreciation"/>
      <sheetName val="Tax_Depreciation"/>
      <sheetName val="Ratio_Analysis"/>
      <sheetName val="WC_BS_Assumptions"/>
      <sheetName val="Inc_Stmt_Assumptions"/>
      <sheetName val="Performance_Assumptions"/>
      <sheetName val="Asset_Sales"/>
      <sheetName val="Capital_Structure"/>
      <sheetName val="Income_Tax_Calc"/>
      <sheetName val="Free_Cash_Flow_Summary"/>
      <sheetName val="DCF_Analysis"/>
      <sheetName val="WACC_Page"/>
      <sheetName val="Returns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C8">
            <v>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B8">
            <v>2015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1FCA-D63C-4194-B780-428CA79E4333}">
  <sheetPr codeName="Sheet1">
    <pageSetUpPr fitToPage="1"/>
  </sheetPr>
  <dimension ref="A1:IU111"/>
  <sheetViews>
    <sheetView zoomScaleNormal="100" workbookViewId="0">
      <selection activeCell="L3" sqref="L3"/>
    </sheetView>
  </sheetViews>
  <sheetFormatPr baseColWidth="10" defaultColWidth="0" defaultRowHeight="12.5" zeroHeight="1"/>
  <cols>
    <col min="1" max="1" width="7.1796875" style="1" customWidth="1"/>
    <col min="2" max="2" width="2.1796875" style="1" customWidth="1"/>
    <col min="3" max="3" width="1.81640625" style="1" customWidth="1"/>
    <col min="4" max="4" width="28" style="1" customWidth="1"/>
    <col min="5" max="5" width="1.453125" style="1" customWidth="1"/>
    <col min="6" max="10" width="10.7265625" style="1" customWidth="1"/>
    <col min="11" max="11" width="2.1796875" style="1" customWidth="1"/>
    <col min="12" max="12" width="5.1796875" style="1" customWidth="1"/>
    <col min="13" max="13" width="9.1796875" style="1" hidden="1" customWidth="1"/>
    <col min="14" max="14" width="31" style="1" hidden="1" customWidth="1"/>
    <col min="15" max="231" width="9.1796875" style="1" hidden="1" customWidth="1"/>
    <col min="232" max="232" width="5.26953125" style="1" hidden="1" customWidth="1"/>
    <col min="233" max="233" width="4.81640625" style="1" hidden="1" customWidth="1"/>
    <col min="234" max="234" width="4.54296875" style="1" hidden="1" customWidth="1"/>
    <col min="235" max="235" width="4.7265625" style="1" hidden="1" customWidth="1"/>
    <col min="236" max="237" width="3.7265625" style="1" hidden="1" customWidth="1"/>
    <col min="238" max="238" width="4" style="1" hidden="1" customWidth="1"/>
    <col min="239" max="239" width="3.81640625" style="1" hidden="1" customWidth="1"/>
    <col min="240" max="240" width="4.54296875" style="1" hidden="1" customWidth="1"/>
    <col min="241" max="241" width="4.1796875" style="1" hidden="1" customWidth="1"/>
    <col min="242" max="242" width="3" style="1" hidden="1" customWidth="1"/>
    <col min="243" max="243" width="3.7265625" style="1" hidden="1" customWidth="1"/>
    <col min="244" max="244" width="3.54296875" style="1" hidden="1" customWidth="1"/>
    <col min="245" max="245" width="2.81640625" style="1" hidden="1" customWidth="1"/>
    <col min="246" max="246" width="3.81640625" style="1" hidden="1" customWidth="1"/>
    <col min="247" max="247" width="4" style="1" hidden="1" customWidth="1"/>
    <col min="248" max="248" width="3.54296875" style="1" hidden="1" customWidth="1"/>
    <col min="249" max="249" width="2.54296875" style="1" hidden="1" customWidth="1"/>
    <col min="250" max="250" width="4.1796875" style="1" hidden="1" customWidth="1"/>
    <col min="251" max="252" width="2.81640625" style="1" hidden="1" customWidth="1"/>
    <col min="253" max="253" width="4.7265625" style="1" hidden="1" customWidth="1"/>
    <col min="254" max="254" width="10.26953125" style="1" hidden="1" customWidth="1"/>
    <col min="255" max="255" width="9.1796875" style="1" hidden="1" customWidth="1"/>
    <col min="256" max="16384" width="10.26953125" style="1" hidden="1"/>
  </cols>
  <sheetData>
    <row r="1" spans="1:15" ht="37.5" customHeight="1">
      <c r="N1" s="2"/>
      <c r="O1" s="2"/>
    </row>
    <row r="2" spans="1:15" s="3" customFormat="1" ht="13.5" thickBot="1">
      <c r="A2" s="6"/>
      <c r="B2" s="134" t="s">
        <v>0</v>
      </c>
      <c r="C2" s="4"/>
      <c r="D2" s="5"/>
      <c r="E2" s="6"/>
      <c r="F2" s="6"/>
      <c r="G2" s="6"/>
      <c r="H2" s="6"/>
      <c r="I2" s="6"/>
      <c r="J2" s="6"/>
      <c r="K2" s="6"/>
      <c r="L2" s="6"/>
      <c r="N2" s="7"/>
      <c r="O2" s="7"/>
    </row>
    <row r="3" spans="1:15" s="3" customFormat="1" ht="13.5" thickBot="1">
      <c r="A3" s="6"/>
      <c r="B3" s="98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5" s="3" customFormat="1" ht="13.75" customHeight="1" thickBot="1">
      <c r="A4" s="6"/>
      <c r="B4" s="6"/>
      <c r="C4" s="6"/>
      <c r="D4" s="140" t="s">
        <v>243</v>
      </c>
      <c r="E4" s="141"/>
      <c r="F4" s="141"/>
      <c r="G4" s="142"/>
      <c r="H4" s="8"/>
      <c r="I4" s="6"/>
      <c r="J4" s="6"/>
      <c r="K4" s="6"/>
      <c r="L4" s="6"/>
      <c r="N4" s="123" t="s">
        <v>1</v>
      </c>
      <c r="O4" s="123" t="s">
        <v>2</v>
      </c>
    </row>
    <row r="5" spans="1:15" s="3" customFormat="1" ht="15" customHeight="1">
      <c r="A5" s="6"/>
      <c r="B5" s="6"/>
      <c r="C5" s="6"/>
      <c r="D5" s="124" t="s">
        <v>3</v>
      </c>
      <c r="E5" s="125"/>
      <c r="F5" s="143">
        <v>2021</v>
      </c>
      <c r="G5" s="144"/>
      <c r="H5" s="8"/>
      <c r="I5" s="6"/>
      <c r="J5" s="6"/>
      <c r="K5" s="6"/>
      <c r="L5" s="6"/>
      <c r="N5" s="3" t="s">
        <v>300</v>
      </c>
      <c r="O5" s="3" t="s">
        <v>4</v>
      </c>
    </row>
    <row r="6" spans="1:15" s="3" customFormat="1" ht="15" customHeight="1">
      <c r="A6" s="6"/>
      <c r="B6" s="6"/>
      <c r="C6" s="6"/>
      <c r="D6" s="126" t="s">
        <v>2</v>
      </c>
      <c r="E6" s="127"/>
      <c r="F6" s="145"/>
      <c r="G6" s="146"/>
      <c r="H6" s="105" t="s">
        <v>273</v>
      </c>
      <c r="I6" s="6"/>
      <c r="J6" s="6"/>
      <c r="K6" s="6"/>
      <c r="L6" s="6"/>
      <c r="N6" s="3" t="s">
        <v>302</v>
      </c>
      <c r="O6" s="3" t="s">
        <v>5</v>
      </c>
    </row>
    <row r="7" spans="1:15" s="3" customFormat="1" ht="15" customHeight="1">
      <c r="A7" s="6"/>
      <c r="B7" s="6"/>
      <c r="C7" s="6"/>
      <c r="D7" s="126" t="s">
        <v>242</v>
      </c>
      <c r="E7" s="127"/>
      <c r="F7" s="145"/>
      <c r="G7" s="146"/>
      <c r="H7" s="8"/>
      <c r="I7" s="6"/>
      <c r="J7" s="6"/>
      <c r="K7" s="6"/>
      <c r="L7" s="6"/>
      <c r="N7" s="3" t="s">
        <v>303</v>
      </c>
      <c r="O7" s="3" t="s">
        <v>6</v>
      </c>
    </row>
    <row r="8" spans="1:15" s="3" customFormat="1" ht="15" customHeight="1">
      <c r="A8" s="6"/>
      <c r="B8" s="6"/>
      <c r="C8" s="6"/>
      <c r="D8" s="126" t="s">
        <v>245</v>
      </c>
      <c r="E8" s="127"/>
      <c r="F8" s="145"/>
      <c r="G8" s="146"/>
      <c r="H8" s="8"/>
      <c r="I8" s="6"/>
      <c r="J8" s="6"/>
      <c r="K8" s="6"/>
      <c r="L8" s="6"/>
      <c r="N8" s="3" t="s">
        <v>304</v>
      </c>
    </row>
    <row r="9" spans="1:15" s="3" customFormat="1" ht="15.75" customHeight="1" thickBot="1">
      <c r="A9" s="6"/>
      <c r="B9" s="6"/>
      <c r="C9" s="6"/>
      <c r="D9" s="128" t="s">
        <v>1</v>
      </c>
      <c r="E9" s="129"/>
      <c r="F9" s="147"/>
      <c r="G9" s="148"/>
      <c r="H9" s="105" t="s">
        <v>273</v>
      </c>
      <c r="I9" s="6"/>
      <c r="J9" s="6"/>
      <c r="K9" s="6"/>
      <c r="L9" s="6"/>
      <c r="N9" s="3" t="s">
        <v>301</v>
      </c>
    </row>
    <row r="10" spans="1:15" s="3" customFormat="1" ht="13.5" thickBot="1">
      <c r="A10" s="6"/>
      <c r="B10" s="6"/>
      <c r="C10" s="6"/>
      <c r="D10" s="6"/>
      <c r="E10" s="6"/>
      <c r="F10" s="6"/>
      <c r="G10" s="8"/>
      <c r="H10" s="8"/>
      <c r="I10" s="6"/>
      <c r="J10" s="6"/>
      <c r="K10" s="6"/>
      <c r="L10" s="6"/>
    </row>
    <row r="11" spans="1:15" s="3" customFormat="1" ht="11.25" customHeight="1">
      <c r="A11" s="6"/>
      <c r="B11" s="9"/>
      <c r="C11" s="10"/>
      <c r="D11" s="10"/>
      <c r="E11" s="10"/>
      <c r="F11" s="10"/>
      <c r="G11" s="11"/>
      <c r="H11" s="11"/>
      <c r="I11" s="10"/>
      <c r="J11" s="10"/>
      <c r="K11" s="12"/>
      <c r="L11" s="6"/>
    </row>
    <row r="12" spans="1:15" s="15" customFormat="1" ht="13">
      <c r="A12" s="1"/>
      <c r="B12" s="13"/>
      <c r="C12" s="131" t="s">
        <v>7</v>
      </c>
      <c r="D12" s="130"/>
      <c r="E12" s="130"/>
      <c r="F12" s="130"/>
      <c r="G12" s="130"/>
      <c r="H12" s="130"/>
      <c r="I12" s="130"/>
      <c r="J12" s="130"/>
      <c r="K12" s="14"/>
      <c r="L12" s="1"/>
    </row>
    <row r="13" spans="1:15" ht="4.75" customHeight="1">
      <c r="B13" s="13"/>
      <c r="C13" s="16"/>
      <c r="D13" s="16"/>
      <c r="E13" s="16"/>
      <c r="F13" s="16"/>
      <c r="G13" s="16"/>
      <c r="H13" s="16"/>
      <c r="I13" s="16"/>
      <c r="J13" s="16"/>
      <c r="K13" s="14"/>
    </row>
    <row r="14" spans="1:15" ht="4.75" customHeight="1">
      <c r="B14" s="13"/>
      <c r="K14" s="14"/>
    </row>
    <row r="15" spans="1:15" s="3" customFormat="1" ht="13">
      <c r="A15" s="6"/>
      <c r="B15" s="17"/>
      <c r="C15" s="6"/>
      <c r="D15" s="6"/>
      <c r="E15" s="18"/>
      <c r="F15" s="149" t="s">
        <v>8</v>
      </c>
      <c r="G15" s="149"/>
      <c r="H15" s="149"/>
      <c r="I15" s="149"/>
      <c r="J15" s="149"/>
      <c r="K15" s="19"/>
      <c r="L15" s="6"/>
    </row>
    <row r="16" spans="1:15" s="3" customFormat="1" ht="5.25" customHeight="1">
      <c r="A16" s="6"/>
      <c r="B16" s="17"/>
      <c r="C16" s="6"/>
      <c r="D16" s="6"/>
      <c r="E16" s="18"/>
      <c r="F16" s="18"/>
      <c r="G16" s="18"/>
      <c r="H16" s="18"/>
      <c r="I16" s="18"/>
      <c r="J16" s="18"/>
      <c r="K16" s="19"/>
      <c r="L16" s="6"/>
    </row>
    <row r="17" spans="1:12" s="15" customFormat="1" ht="13">
      <c r="A17" s="1"/>
      <c r="B17" s="13"/>
      <c r="C17" s="6" t="str">
        <f>$F$6&amp;"(millions)"</f>
        <v>(millions)</v>
      </c>
      <c r="E17" s="8"/>
      <c r="F17" s="20">
        <f>$F$5</f>
        <v>2021</v>
      </c>
      <c r="G17" s="20">
        <f>F17+1</f>
        <v>2022</v>
      </c>
      <c r="H17" s="20">
        <f>G17+1</f>
        <v>2023</v>
      </c>
      <c r="I17" s="20">
        <f>H17+1</f>
        <v>2024</v>
      </c>
      <c r="J17" s="20">
        <f>I17+1</f>
        <v>2025</v>
      </c>
      <c r="K17" s="14"/>
      <c r="L17" s="1"/>
    </row>
    <row r="18" spans="1:12" s="15" customFormat="1" ht="5.25" customHeight="1">
      <c r="A18" s="1"/>
      <c r="B18" s="13"/>
      <c r="C18" s="21"/>
      <c r="D18" s="22"/>
      <c r="E18" s="23"/>
      <c r="F18" s="23"/>
      <c r="G18" s="23"/>
      <c r="H18" s="23"/>
      <c r="I18" s="23"/>
      <c r="J18" s="23"/>
      <c r="K18" s="14"/>
      <c r="L18" s="1"/>
    </row>
    <row r="19" spans="1:12" s="15" customFormat="1" ht="5.25" customHeight="1">
      <c r="A19" s="1"/>
      <c r="B19" s="13"/>
      <c r="C19" s="24"/>
      <c r="D19" s="25"/>
      <c r="E19" s="26"/>
      <c r="F19" s="26"/>
      <c r="G19" s="26"/>
      <c r="H19" s="26"/>
      <c r="I19" s="26"/>
      <c r="J19" s="26"/>
      <c r="K19" s="14"/>
      <c r="L19" s="1"/>
    </row>
    <row r="20" spans="1:12" s="15" customFormat="1" ht="13">
      <c r="A20" s="1"/>
      <c r="B20" s="13"/>
      <c r="C20" s="24" t="s">
        <v>9</v>
      </c>
      <c r="D20" s="25"/>
      <c r="E20" s="27"/>
      <c r="F20" s="106">
        <f>'Balance sheet'!E14/10^6</f>
        <v>0</v>
      </c>
      <c r="G20" s="106">
        <f>'Balance sheet'!F14/10^6</f>
        <v>0</v>
      </c>
      <c r="H20" s="106">
        <f>'Balance sheet'!G14/10^6</f>
        <v>0</v>
      </c>
      <c r="I20" s="106">
        <f>'Balance sheet'!H14/10^6</f>
        <v>0</v>
      </c>
      <c r="J20" s="106">
        <f>'Balance sheet'!I14/10^6</f>
        <v>0</v>
      </c>
      <c r="K20" s="14"/>
      <c r="L20" s="1"/>
    </row>
    <row r="21" spans="1:12" s="15" customFormat="1" ht="5.25" customHeight="1">
      <c r="A21" s="1"/>
      <c r="B21" s="13"/>
      <c r="C21" s="24"/>
      <c r="D21" s="25"/>
      <c r="E21" s="27"/>
      <c r="F21" s="106"/>
      <c r="G21" s="106"/>
      <c r="H21" s="106"/>
      <c r="I21" s="106"/>
      <c r="J21" s="106"/>
      <c r="K21" s="14"/>
      <c r="L21" s="1"/>
    </row>
    <row r="22" spans="1:12" s="15" customFormat="1" ht="13">
      <c r="A22" s="1"/>
      <c r="B22" s="13"/>
      <c r="C22" s="24" t="s">
        <v>10</v>
      </c>
      <c r="D22" s="25"/>
      <c r="E22" s="27"/>
      <c r="F22" s="106">
        <f>'Balance sheet'!E18/10^6</f>
        <v>0</v>
      </c>
      <c r="G22" s="106">
        <f>'Balance sheet'!F18/10^6</f>
        <v>0</v>
      </c>
      <c r="H22" s="106">
        <f>'Balance sheet'!G18/10^6</f>
        <v>0</v>
      </c>
      <c r="I22" s="106">
        <f>'Balance sheet'!H18/10^6</f>
        <v>0</v>
      </c>
      <c r="J22" s="106">
        <f>'Balance sheet'!I18/10^6</f>
        <v>0</v>
      </c>
      <c r="K22" s="14"/>
      <c r="L22" s="1"/>
    </row>
    <row r="23" spans="1:12" s="15" customFormat="1" ht="5.25" customHeight="1">
      <c r="A23" s="1"/>
      <c r="B23" s="13"/>
      <c r="C23" s="24"/>
      <c r="D23" s="25"/>
      <c r="E23" s="27"/>
      <c r="F23" s="106"/>
      <c r="G23" s="106"/>
      <c r="H23" s="106"/>
      <c r="I23" s="106"/>
      <c r="J23" s="106"/>
      <c r="K23" s="14"/>
      <c r="L23" s="1"/>
    </row>
    <row r="24" spans="1:12" s="15" customFormat="1" ht="13">
      <c r="A24" s="1"/>
      <c r="B24" s="13"/>
      <c r="C24" s="150" t="s">
        <v>11</v>
      </c>
      <c r="D24" s="150"/>
      <c r="E24" s="27"/>
      <c r="F24" s="106">
        <f>'Balance sheet'!E23/10^6</f>
        <v>0</v>
      </c>
      <c r="G24" s="106">
        <f>'Balance sheet'!F23/10^6</f>
        <v>0</v>
      </c>
      <c r="H24" s="106">
        <f>'Balance sheet'!G23/10^6</f>
        <v>0</v>
      </c>
      <c r="I24" s="106">
        <f>'Balance sheet'!H23/10^6</f>
        <v>0</v>
      </c>
      <c r="J24" s="106">
        <f>'Balance sheet'!I23/10^6</f>
        <v>0</v>
      </c>
      <c r="K24" s="14"/>
      <c r="L24" s="1"/>
    </row>
    <row r="25" spans="1:12" s="15" customFormat="1" ht="5.25" customHeight="1">
      <c r="A25" s="1"/>
      <c r="B25" s="13"/>
      <c r="C25" s="28"/>
      <c r="D25" s="28"/>
      <c r="E25" s="27"/>
      <c r="F25" s="106"/>
      <c r="G25" s="106"/>
      <c r="H25" s="106"/>
      <c r="I25" s="106"/>
      <c r="J25" s="106"/>
      <c r="K25" s="14"/>
      <c r="L25" s="1"/>
    </row>
    <row r="26" spans="1:12" s="15" customFormat="1" ht="13">
      <c r="A26" s="1"/>
      <c r="B26" s="13"/>
      <c r="C26" s="150" t="s">
        <v>12</v>
      </c>
      <c r="D26" s="150"/>
      <c r="E26" s="27"/>
      <c r="F26" s="106">
        <f>'Balance sheet'!E33/10^6</f>
        <v>0</v>
      </c>
      <c r="G26" s="106">
        <f>'Balance sheet'!F33/10^6</f>
        <v>0</v>
      </c>
      <c r="H26" s="106">
        <f>'Balance sheet'!G33/10^6</f>
        <v>0</v>
      </c>
      <c r="I26" s="106">
        <f>'Balance sheet'!H33/10^6</f>
        <v>0</v>
      </c>
      <c r="J26" s="106">
        <f>'Balance sheet'!I33/10^6</f>
        <v>0</v>
      </c>
      <c r="K26" s="14"/>
      <c r="L26" s="1"/>
    </row>
    <row r="27" spans="1:12" s="15" customFormat="1" ht="11.25" customHeight="1" thickBot="1">
      <c r="A27" s="1"/>
      <c r="B27" s="29"/>
      <c r="C27" s="30"/>
      <c r="D27" s="30"/>
      <c r="E27" s="31"/>
      <c r="F27" s="31"/>
      <c r="G27" s="31"/>
      <c r="H27" s="31"/>
      <c r="I27" s="31"/>
      <c r="J27" s="31"/>
      <c r="K27" s="32"/>
      <c r="L27" s="1"/>
    </row>
    <row r="28" spans="1:12" s="15" customFormat="1" ht="13.5" thickBot="1">
      <c r="A28" s="1"/>
      <c r="B28" s="1"/>
      <c r="C28" s="28"/>
      <c r="D28" s="33" t="s">
        <v>13</v>
      </c>
      <c r="E28" s="26"/>
      <c r="F28" s="26" t="str">
        <f>IF(F20+F22=F24+F26,"","PB")</f>
        <v/>
      </c>
      <c r="G28" s="26" t="str">
        <f>IF(G20+G22=G24+G26,"","PB")</f>
        <v/>
      </c>
      <c r="H28" s="26" t="str">
        <f>IF(H20+H22=H24+H26,"","PB")</f>
        <v/>
      </c>
      <c r="I28" s="26" t="str">
        <f>IF(I20+I22=I24+I26,"","PB")</f>
        <v/>
      </c>
      <c r="J28" s="26" t="str">
        <f>IF(J20+J22=J24+J26,"","PB")</f>
        <v/>
      </c>
      <c r="K28" s="1"/>
      <c r="L28" s="1"/>
    </row>
    <row r="29" spans="1:12" ht="11.25" customHeight="1">
      <c r="B29" s="34"/>
      <c r="C29" s="35"/>
      <c r="D29" s="36" t="s">
        <v>13</v>
      </c>
      <c r="E29" s="36"/>
      <c r="F29" s="36" t="str">
        <f>IF(F20+F22=F24+F26,"OK","NO")</f>
        <v>OK</v>
      </c>
      <c r="G29" s="36" t="str">
        <f>IF(G20+G22=G24+G26,"OK","NO")</f>
        <v>OK</v>
      </c>
      <c r="H29" s="36" t="str">
        <f>IF(H20+H22=H24+H26,"OK","NO")</f>
        <v>OK</v>
      </c>
      <c r="I29" s="36" t="str">
        <f>IF(I20+I22=I24+I26,"OK","NO")</f>
        <v>OK</v>
      </c>
      <c r="J29" s="36" t="str">
        <f>IF(J20+J22=J24+J26,"OK","NO")</f>
        <v>OK</v>
      </c>
      <c r="K29" s="37"/>
    </row>
    <row r="30" spans="1:12" s="15" customFormat="1" ht="13">
      <c r="A30" s="1"/>
      <c r="B30" s="13"/>
      <c r="C30" s="131" t="s">
        <v>14</v>
      </c>
      <c r="D30" s="132"/>
      <c r="E30" s="133"/>
      <c r="F30" s="133"/>
      <c r="G30" s="133"/>
      <c r="H30" s="133"/>
      <c r="I30" s="133"/>
      <c r="J30" s="133"/>
      <c r="K30" s="14"/>
      <c r="L30" s="1"/>
    </row>
    <row r="31" spans="1:12" ht="4.75" customHeight="1">
      <c r="B31" s="13"/>
      <c r="C31" s="38"/>
      <c r="E31" s="39"/>
      <c r="F31" s="39"/>
      <c r="G31" s="39"/>
      <c r="H31" s="39"/>
      <c r="I31" s="39"/>
      <c r="J31" s="39"/>
      <c r="K31" s="14"/>
    </row>
    <row r="32" spans="1:12" s="15" customFormat="1" ht="13">
      <c r="A32" s="1"/>
      <c r="B32" s="13"/>
      <c r="C32" s="38"/>
      <c r="D32" s="6"/>
      <c r="E32" s="18"/>
      <c r="F32" s="149" t="s">
        <v>8</v>
      </c>
      <c r="G32" s="149"/>
      <c r="H32" s="149"/>
      <c r="I32" s="149"/>
      <c r="J32" s="149"/>
      <c r="K32" s="14"/>
      <c r="L32" s="1"/>
    </row>
    <row r="33" spans="1:12" s="15" customFormat="1" ht="13">
      <c r="A33" s="1"/>
      <c r="B33" s="13"/>
      <c r="C33" s="6" t="str">
        <f>$F$6&amp;"(millions)"</f>
        <v>(millions)</v>
      </c>
      <c r="D33" s="6"/>
      <c r="E33" s="18"/>
      <c r="F33" s="20">
        <f>$F$5</f>
        <v>2021</v>
      </c>
      <c r="G33" s="20">
        <f>F33+1</f>
        <v>2022</v>
      </c>
      <c r="H33" s="20">
        <f>G33+1</f>
        <v>2023</v>
      </c>
      <c r="I33" s="20">
        <f>H33+1</f>
        <v>2024</v>
      </c>
      <c r="J33" s="20">
        <f>I33+1</f>
        <v>2025</v>
      </c>
      <c r="K33" s="14"/>
      <c r="L33" s="1"/>
    </row>
    <row r="34" spans="1:12" ht="5.25" customHeight="1">
      <c r="B34" s="13"/>
      <c r="C34" s="40"/>
      <c r="D34" s="16"/>
      <c r="E34" s="40"/>
      <c r="F34" s="40"/>
      <c r="G34" s="40"/>
      <c r="H34" s="40"/>
      <c r="I34" s="40"/>
      <c r="J34" s="40"/>
      <c r="K34" s="14"/>
    </row>
    <row r="35" spans="1:12" ht="5.25" customHeight="1">
      <c r="B35" s="13"/>
      <c r="C35" s="38"/>
      <c r="E35" s="38"/>
      <c r="F35" s="38"/>
      <c r="G35" s="38"/>
      <c r="H35" s="38"/>
      <c r="I35" s="38"/>
      <c r="J35" s="38"/>
      <c r="K35" s="14"/>
    </row>
    <row r="36" spans="1:12" ht="5.25" customHeight="1">
      <c r="B36" s="13"/>
      <c r="C36" s="39"/>
      <c r="D36" s="39"/>
      <c r="E36" s="39"/>
      <c r="F36" s="39"/>
      <c r="G36" s="39"/>
      <c r="H36" s="39"/>
      <c r="I36" s="39"/>
      <c r="J36" s="39"/>
      <c r="K36" s="14"/>
    </row>
    <row r="37" spans="1:12" ht="13">
      <c r="B37" s="13"/>
      <c r="C37" s="24" t="s">
        <v>15</v>
      </c>
      <c r="D37" s="25"/>
      <c r="E37" s="27"/>
      <c r="F37" s="106">
        <f>'P&amp;L'!E13/10^6</f>
        <v>0</v>
      </c>
      <c r="G37" s="106">
        <f>'P&amp;L'!F13/10^6</f>
        <v>0</v>
      </c>
      <c r="H37" s="106">
        <f>'P&amp;L'!G13/10^6</f>
        <v>0</v>
      </c>
      <c r="I37" s="106">
        <f>'P&amp;L'!H13/10^6</f>
        <v>0</v>
      </c>
      <c r="J37" s="106">
        <f>'P&amp;L'!I13/10^6</f>
        <v>0</v>
      </c>
      <c r="K37" s="14"/>
    </row>
    <row r="38" spans="1:12" ht="13">
      <c r="B38" s="41" t="s">
        <v>16</v>
      </c>
      <c r="D38" s="25"/>
      <c r="E38" s="27"/>
      <c r="F38" s="106">
        <f>'P&amp;L'!E15/10^6</f>
        <v>0</v>
      </c>
      <c r="G38" s="106">
        <f>'P&amp;L'!F15/10^6</f>
        <v>0</v>
      </c>
      <c r="H38" s="106">
        <f>'P&amp;L'!G15/10^6</f>
        <v>0</v>
      </c>
      <c r="I38" s="106">
        <f>'P&amp;L'!H15/10^6</f>
        <v>0</v>
      </c>
      <c r="J38" s="106">
        <f>'P&amp;L'!I15/10^6</f>
        <v>0</v>
      </c>
      <c r="K38" s="14"/>
    </row>
    <row r="39" spans="1:12" ht="13">
      <c r="B39" s="41" t="s">
        <v>17</v>
      </c>
      <c r="D39" s="25"/>
      <c r="E39" s="27"/>
      <c r="F39" s="106">
        <f>'P&amp;L'!E24/10^6</f>
        <v>0</v>
      </c>
      <c r="G39" s="106">
        <f>'P&amp;L'!F24/10^6</f>
        <v>0</v>
      </c>
      <c r="H39" s="106">
        <f>'P&amp;L'!G24/10^6</f>
        <v>0</v>
      </c>
      <c r="I39" s="106">
        <f>'P&amp;L'!H24/10^6</f>
        <v>0</v>
      </c>
      <c r="J39" s="106">
        <f>'P&amp;L'!I24/10^6</f>
        <v>0</v>
      </c>
      <c r="K39" s="14"/>
    </row>
    <row r="40" spans="1:12" ht="13">
      <c r="B40" s="41" t="s">
        <v>18</v>
      </c>
      <c r="E40" s="27"/>
      <c r="F40" s="106">
        <f>'P&amp;L'!E33/10^6</f>
        <v>0</v>
      </c>
      <c r="G40" s="106">
        <f>'P&amp;L'!F33/10^6</f>
        <v>0</v>
      </c>
      <c r="H40" s="106">
        <f>'P&amp;L'!G33/10^6</f>
        <v>0</v>
      </c>
      <c r="I40" s="106">
        <f>'P&amp;L'!H33/10^6</f>
        <v>0</v>
      </c>
      <c r="J40" s="106">
        <f>'P&amp;L'!I33/10^6</f>
        <v>0</v>
      </c>
      <c r="K40" s="14"/>
    </row>
    <row r="41" spans="1:12" ht="5.25" customHeight="1">
      <c r="B41" s="13"/>
      <c r="C41" s="39"/>
      <c r="D41" s="100"/>
      <c r="E41" s="101"/>
      <c r="F41" s="102"/>
      <c r="G41" s="102"/>
      <c r="H41" s="102"/>
      <c r="I41" s="102"/>
      <c r="J41" s="102"/>
      <c r="K41" s="14"/>
    </row>
    <row r="42" spans="1:12" ht="5.25" customHeight="1">
      <c r="B42" s="13"/>
      <c r="C42" s="39"/>
      <c r="D42" s="39"/>
      <c r="E42" s="42"/>
      <c r="F42" s="103"/>
      <c r="G42" s="103"/>
      <c r="H42" s="103"/>
      <c r="I42" s="103"/>
      <c r="J42" s="103"/>
      <c r="K42" s="14"/>
    </row>
    <row r="43" spans="1:12">
      <c r="B43" s="41" t="s">
        <v>259</v>
      </c>
      <c r="D43" s="41"/>
      <c r="E43" s="46">
        <v>0</v>
      </c>
      <c r="F43" s="107">
        <f>('P&amp;L'!E16+'P&amp;L'!E25+'P&amp;L'!E34)/10^6</f>
        <v>0</v>
      </c>
      <c r="G43" s="107">
        <f>('P&amp;L'!F16+'P&amp;L'!F25+'P&amp;L'!F34)/10^6</f>
        <v>0</v>
      </c>
      <c r="H43" s="107">
        <f>('P&amp;L'!G16+'P&amp;L'!G25+'P&amp;L'!G34)/10^6</f>
        <v>0</v>
      </c>
      <c r="I43" s="107">
        <f>('P&amp;L'!H16+'P&amp;L'!H25+'P&amp;L'!H34)/10^6</f>
        <v>0</v>
      </c>
      <c r="J43" s="107">
        <f>('P&amp;L'!I16+'P&amp;L'!I25+'P&amp;L'!I34)/10^6</f>
        <v>0</v>
      </c>
      <c r="K43" s="14"/>
    </row>
    <row r="44" spans="1:12">
      <c r="B44" s="41" t="s">
        <v>260</v>
      </c>
      <c r="D44" s="41"/>
      <c r="E44" s="46">
        <v>0</v>
      </c>
      <c r="F44" s="107">
        <f>('P&amp;L'!E17+'P&amp;L'!E26+'P&amp;L'!E35)/10^6</f>
        <v>0</v>
      </c>
      <c r="G44" s="107">
        <f>('P&amp;L'!F17+'P&amp;L'!F26+'P&amp;L'!F35)/10^6</f>
        <v>0</v>
      </c>
      <c r="H44" s="107">
        <f>('P&amp;L'!G17+'P&amp;L'!G26+'P&amp;L'!G35)/10^6</f>
        <v>0</v>
      </c>
      <c r="I44" s="107">
        <f>('P&amp;L'!H17+'P&amp;L'!H26+'P&amp;L'!H35)/10^6</f>
        <v>0</v>
      </c>
      <c r="J44" s="107">
        <f>('P&amp;L'!I17+'P&amp;L'!I26+'P&amp;L'!I35)/10^6</f>
        <v>0</v>
      </c>
      <c r="K44" s="14"/>
    </row>
    <row r="45" spans="1:12">
      <c r="B45" s="41" t="s">
        <v>261</v>
      </c>
      <c r="D45" s="41"/>
      <c r="E45" s="46">
        <v>0</v>
      </c>
      <c r="F45" s="107">
        <f>('P&amp;L'!E18+'P&amp;L'!E27+'P&amp;L'!E36)/10^6</f>
        <v>0</v>
      </c>
      <c r="G45" s="107">
        <f>('P&amp;L'!F18+'P&amp;L'!F27+'P&amp;L'!F36)/10^6</f>
        <v>0</v>
      </c>
      <c r="H45" s="107">
        <f>('P&amp;L'!G18+'P&amp;L'!G27+'P&amp;L'!G36)/10^6</f>
        <v>0</v>
      </c>
      <c r="I45" s="107">
        <f>('P&amp;L'!H18+'P&amp;L'!H27+'P&amp;L'!H36)/10^6</f>
        <v>0</v>
      </c>
      <c r="J45" s="107">
        <f>('P&amp;L'!I18+'P&amp;L'!I27+'P&amp;L'!I36)/10^6</f>
        <v>0</v>
      </c>
      <c r="K45" s="14"/>
    </row>
    <row r="46" spans="1:12">
      <c r="B46" s="41" t="s">
        <v>263</v>
      </c>
      <c r="D46" s="41"/>
      <c r="E46" s="46">
        <v>0</v>
      </c>
      <c r="F46" s="107">
        <f>('P&amp;L'!E19+'P&amp;L'!E28+'P&amp;L'!E37)/10^6</f>
        <v>0</v>
      </c>
      <c r="G46" s="107">
        <f>('P&amp;L'!F19+'P&amp;L'!F28+'P&amp;L'!F37)/10^6</f>
        <v>0</v>
      </c>
      <c r="H46" s="107">
        <f>('P&amp;L'!G19+'P&amp;L'!G28+'P&amp;L'!G37)/10^6</f>
        <v>0</v>
      </c>
      <c r="I46" s="107">
        <f>('P&amp;L'!H19+'P&amp;L'!H28+'P&amp;L'!H37)/10^6</f>
        <v>0</v>
      </c>
      <c r="J46" s="107">
        <f>('P&amp;L'!I19+'P&amp;L'!I28+'P&amp;L'!I37)/10^6</f>
        <v>0</v>
      </c>
      <c r="K46" s="14"/>
    </row>
    <row r="47" spans="1:12">
      <c r="B47" s="41" t="s">
        <v>264</v>
      </c>
      <c r="D47" s="41"/>
      <c r="E47" s="46">
        <v>0</v>
      </c>
      <c r="F47" s="107">
        <f>('P&amp;L'!E20+'P&amp;L'!E29+'P&amp;L'!E38)/10^6</f>
        <v>0</v>
      </c>
      <c r="G47" s="107">
        <f>('P&amp;L'!F20+'P&amp;L'!F29+'P&amp;L'!F38)/10^6</f>
        <v>0</v>
      </c>
      <c r="H47" s="107">
        <f>('P&amp;L'!G20+'P&amp;L'!G29+'P&amp;L'!G38)/10^6</f>
        <v>0</v>
      </c>
      <c r="I47" s="107">
        <f>('P&amp;L'!H20+'P&amp;L'!H29+'P&amp;L'!H38)/10^6</f>
        <v>0</v>
      </c>
      <c r="J47" s="107">
        <f>('P&amp;L'!I20+'P&amp;L'!I29+'P&amp;L'!I38)/10^6</f>
        <v>0</v>
      </c>
      <c r="K47" s="14"/>
    </row>
    <row r="48" spans="1:12">
      <c r="B48" s="41" t="s">
        <v>265</v>
      </c>
      <c r="D48" s="41"/>
      <c r="E48" s="46">
        <v>0</v>
      </c>
      <c r="F48" s="107">
        <f>('P&amp;L'!E21+'P&amp;L'!E30+'P&amp;L'!E39)/10^6</f>
        <v>0</v>
      </c>
      <c r="G48" s="107">
        <f>('P&amp;L'!F21+'P&amp;L'!F30+'P&amp;L'!F39)/10^6</f>
        <v>0</v>
      </c>
      <c r="H48" s="107">
        <f>('P&amp;L'!G21+'P&amp;L'!G30+'P&amp;L'!G39)/10^6</f>
        <v>0</v>
      </c>
      <c r="I48" s="107">
        <f>('P&amp;L'!H21+'P&amp;L'!H30+'P&amp;L'!H39)/10^6</f>
        <v>0</v>
      </c>
      <c r="J48" s="107">
        <f>('P&amp;L'!I21+'P&amp;L'!I30+'P&amp;L'!I39)/10^6</f>
        <v>0</v>
      </c>
      <c r="K48" s="14"/>
    </row>
    <row r="49" spans="1:12">
      <c r="B49" s="41" t="s">
        <v>266</v>
      </c>
      <c r="D49" s="41"/>
      <c r="E49" s="46">
        <v>0</v>
      </c>
      <c r="F49" s="107">
        <f>('P&amp;L'!E22+'P&amp;L'!E31+'P&amp;L'!E40)/10^6</f>
        <v>0</v>
      </c>
      <c r="G49" s="107">
        <f>('P&amp;L'!F22+'P&amp;L'!F31+'P&amp;L'!F40)/10^6</f>
        <v>0</v>
      </c>
      <c r="H49" s="107">
        <f>('P&amp;L'!G22+'P&amp;L'!G31+'P&amp;L'!G40)/10^6</f>
        <v>0</v>
      </c>
      <c r="I49" s="107">
        <f>('P&amp;L'!H22+'P&amp;L'!H31+'P&amp;L'!H40)/10^6</f>
        <v>0</v>
      </c>
      <c r="J49" s="107">
        <f>('P&amp;L'!I22+'P&amp;L'!I31+'P&amp;L'!I40)/10^6</f>
        <v>0</v>
      </c>
      <c r="K49" s="14"/>
    </row>
    <row r="50" spans="1:12" ht="5.25" customHeight="1">
      <c r="B50" s="13"/>
      <c r="C50" s="39"/>
      <c r="D50" s="39"/>
      <c r="E50" s="42"/>
      <c r="F50" s="108"/>
      <c r="G50" s="108"/>
      <c r="H50" s="108"/>
      <c r="I50" s="108"/>
      <c r="J50" s="108"/>
      <c r="K50" s="14"/>
    </row>
    <row r="51" spans="1:12" ht="13">
      <c r="B51" s="13"/>
      <c r="C51" s="24" t="s">
        <v>19</v>
      </c>
      <c r="D51" s="25"/>
      <c r="E51" s="27"/>
      <c r="F51" s="106">
        <f>'P&amp;L'!E47/10^6</f>
        <v>0</v>
      </c>
      <c r="G51" s="106">
        <f>'P&amp;L'!F47/10^6</f>
        <v>0</v>
      </c>
      <c r="H51" s="106">
        <f>'P&amp;L'!G47/10^6</f>
        <v>0</v>
      </c>
      <c r="I51" s="106">
        <f>'P&amp;L'!H47/10^6</f>
        <v>0</v>
      </c>
      <c r="J51" s="106">
        <f>'P&amp;L'!I47/10^6</f>
        <v>0</v>
      </c>
      <c r="K51" s="14"/>
    </row>
    <row r="52" spans="1:12" ht="5.25" customHeight="1">
      <c r="B52" s="13"/>
      <c r="C52" s="39"/>
      <c r="D52" s="43"/>
      <c r="E52" s="44"/>
      <c r="F52" s="104"/>
      <c r="G52" s="104"/>
      <c r="H52" s="104"/>
      <c r="I52" s="104"/>
      <c r="J52" s="104"/>
      <c r="K52" s="14"/>
    </row>
    <row r="53" spans="1:12">
      <c r="B53" s="13"/>
      <c r="C53" s="45" t="s">
        <v>244</v>
      </c>
      <c r="D53" s="45"/>
      <c r="E53" s="46"/>
      <c r="F53" s="107">
        <f>'P&amp;L'!E60/10^6</f>
        <v>0</v>
      </c>
      <c r="G53" s="107">
        <f>'P&amp;L'!F60/10^6</f>
        <v>0</v>
      </c>
      <c r="H53" s="107">
        <f>'P&amp;L'!G60/10^6</f>
        <v>0</v>
      </c>
      <c r="I53" s="107">
        <f>'P&amp;L'!H60/10^6</f>
        <v>0</v>
      </c>
      <c r="J53" s="107">
        <f>'P&amp;L'!I60/10^6</f>
        <v>0</v>
      </c>
      <c r="K53" s="14"/>
    </row>
    <row r="54" spans="1:12" ht="5.25" customHeight="1">
      <c r="B54" s="13"/>
      <c r="C54" s="45"/>
      <c r="D54" s="45"/>
      <c r="E54" s="46"/>
      <c r="F54" s="107"/>
      <c r="G54" s="107"/>
      <c r="H54" s="107"/>
      <c r="I54" s="107"/>
      <c r="J54" s="107"/>
      <c r="K54" s="14"/>
    </row>
    <row r="55" spans="1:12" ht="13">
      <c r="B55" s="13"/>
      <c r="C55" s="150" t="s">
        <v>20</v>
      </c>
      <c r="D55" s="150"/>
      <c r="E55" s="27"/>
      <c r="F55" s="106">
        <f>'P&amp;L'!E62/10^6</f>
        <v>0</v>
      </c>
      <c r="G55" s="106">
        <f>'P&amp;L'!F62/10^6</f>
        <v>0</v>
      </c>
      <c r="H55" s="106">
        <f>'P&amp;L'!G62/10^6</f>
        <v>0</v>
      </c>
      <c r="I55" s="106">
        <f>'P&amp;L'!H62/10^6</f>
        <v>0</v>
      </c>
      <c r="J55" s="106">
        <f>'P&amp;L'!I62/10^6</f>
        <v>0</v>
      </c>
      <c r="K55" s="14"/>
    </row>
    <row r="56" spans="1:12" ht="11.25" customHeight="1" thickBot="1">
      <c r="B56" s="29"/>
      <c r="C56" s="47"/>
      <c r="D56" s="48"/>
      <c r="E56" s="49"/>
      <c r="F56" s="49"/>
      <c r="G56" s="49"/>
      <c r="H56" s="49"/>
      <c r="I56" s="49"/>
      <c r="J56" s="49"/>
      <c r="K56" s="32"/>
    </row>
    <row r="57" spans="1:12" ht="13.5" thickBot="1">
      <c r="C57" s="39"/>
      <c r="D57" s="43"/>
      <c r="E57" s="44"/>
      <c r="F57" s="44"/>
      <c r="G57" s="44"/>
      <c r="H57" s="44"/>
      <c r="I57" s="44"/>
      <c r="J57" s="44"/>
    </row>
    <row r="58" spans="1:12" ht="11.25" customHeight="1">
      <c r="B58" s="34"/>
      <c r="C58" s="51"/>
      <c r="D58" s="51"/>
      <c r="E58" s="51"/>
      <c r="F58" s="51"/>
      <c r="G58" s="51"/>
      <c r="H58" s="51"/>
      <c r="I58" s="51"/>
      <c r="J58" s="51"/>
      <c r="K58" s="37"/>
    </row>
    <row r="59" spans="1:12" s="15" customFormat="1" ht="13">
      <c r="A59" s="1"/>
      <c r="B59" s="13"/>
      <c r="C59" s="131" t="s">
        <v>292</v>
      </c>
      <c r="D59" s="132"/>
      <c r="E59" s="133"/>
      <c r="F59" s="133"/>
      <c r="G59" s="133"/>
      <c r="H59" s="133"/>
      <c r="I59" s="133"/>
      <c r="J59" s="133"/>
      <c r="K59" s="14"/>
      <c r="L59" s="1"/>
    </row>
    <row r="60" spans="1:12" ht="4.75" customHeight="1">
      <c r="B60" s="13"/>
      <c r="K60" s="14"/>
    </row>
    <row r="61" spans="1:12" ht="13">
      <c r="B61" s="13"/>
      <c r="C61" s="38"/>
      <c r="D61" s="2"/>
      <c r="E61" s="18"/>
      <c r="F61" s="149" t="s">
        <v>8</v>
      </c>
      <c r="G61" s="149"/>
      <c r="H61" s="149"/>
      <c r="I61" s="149"/>
      <c r="J61" s="149"/>
      <c r="K61" s="14"/>
    </row>
    <row r="62" spans="1:12" ht="13">
      <c r="B62" s="13"/>
      <c r="C62" s="38"/>
      <c r="E62" s="18"/>
      <c r="F62" s="20">
        <f>$F$5</f>
        <v>2021</v>
      </c>
      <c r="G62" s="20">
        <f>F62+1</f>
        <v>2022</v>
      </c>
      <c r="H62" s="20">
        <f>G62+1</f>
        <v>2023</v>
      </c>
      <c r="I62" s="20">
        <f>H62+1</f>
        <v>2024</v>
      </c>
      <c r="J62" s="20">
        <f>I62+1</f>
        <v>2025</v>
      </c>
      <c r="K62" s="14"/>
    </row>
    <row r="63" spans="1:12" ht="5.25" customHeight="1">
      <c r="B63" s="13"/>
      <c r="C63" s="38"/>
      <c r="E63" s="18"/>
      <c r="F63" s="18"/>
      <c r="G63" s="18"/>
      <c r="H63" s="18"/>
      <c r="I63" s="18"/>
      <c r="J63" s="18"/>
      <c r="K63" s="14"/>
    </row>
    <row r="64" spans="1:12" ht="5.25" customHeight="1">
      <c r="B64" s="13"/>
      <c r="C64" s="38"/>
      <c r="E64" s="18"/>
      <c r="F64" s="18"/>
      <c r="G64" s="18"/>
      <c r="H64" s="18"/>
      <c r="I64" s="18"/>
      <c r="J64" s="18"/>
      <c r="K64" s="14"/>
    </row>
    <row r="65" spans="2:11" ht="13">
      <c r="B65" s="13"/>
      <c r="C65" s="6" t="s">
        <v>21</v>
      </c>
      <c r="E65" s="52"/>
      <c r="F65" s="53" t="str">
        <f>'Other info'!E12</f>
        <v>-</v>
      </c>
      <c r="G65" s="53" t="str">
        <f>'Other info'!G12</f>
        <v>-</v>
      </c>
      <c r="H65" s="53" t="str">
        <f>'Other info'!I12</f>
        <v>-</v>
      </c>
      <c r="I65" s="53" t="str">
        <f>'Other info'!K12</f>
        <v>-</v>
      </c>
      <c r="J65" s="53" t="str">
        <f>'Other info'!M12</f>
        <v>-</v>
      </c>
      <c r="K65" s="14"/>
    </row>
    <row r="66" spans="2:11" ht="13">
      <c r="B66" s="13"/>
      <c r="C66" s="54" t="s">
        <v>22</v>
      </c>
      <c r="E66" s="55"/>
      <c r="F66" s="55"/>
      <c r="G66" s="55" t="e">
        <f>G65/F65-1</f>
        <v>#VALUE!</v>
      </c>
      <c r="H66" s="55" t="e">
        <f>H65/G65-1</f>
        <v>#VALUE!</v>
      </c>
      <c r="I66" s="55" t="e">
        <f>I65/H65-1</f>
        <v>#VALUE!</v>
      </c>
      <c r="J66" s="55" t="e">
        <f>J65/I65-1</f>
        <v>#VALUE!</v>
      </c>
      <c r="K66" s="14"/>
    </row>
    <row r="67" spans="2:11" ht="13">
      <c r="B67" s="13"/>
      <c r="C67" s="54"/>
      <c r="E67" s="44"/>
      <c r="F67" s="44"/>
      <c r="G67" s="44"/>
      <c r="H67" s="44"/>
      <c r="I67" s="44"/>
      <c r="J67" s="44"/>
      <c r="K67" s="14"/>
    </row>
    <row r="68" spans="2:11" ht="13">
      <c r="B68" s="13"/>
      <c r="C68" s="6" t="s">
        <v>23</v>
      </c>
      <c r="F68" s="56">
        <f>'Other info'!E26</f>
        <v>0</v>
      </c>
      <c r="K68" s="14"/>
    </row>
    <row r="69" spans="2:11">
      <c r="B69" s="13"/>
      <c r="C69" s="57" t="s">
        <v>24</v>
      </c>
      <c r="K69" s="14"/>
    </row>
    <row r="70" spans="2:11">
      <c r="B70" s="13"/>
      <c r="K70" s="14"/>
    </row>
    <row r="71" spans="2:11" ht="13">
      <c r="B71" s="13"/>
      <c r="C71" s="6" t="s">
        <v>25</v>
      </c>
      <c r="F71" s="56">
        <f>'Other info'!G41</f>
        <v>0</v>
      </c>
      <c r="K71" s="14"/>
    </row>
    <row r="72" spans="2:11" ht="5.25" customHeight="1">
      <c r="B72" s="13"/>
      <c r="C72" s="6"/>
      <c r="F72" s="50"/>
      <c r="K72" s="14"/>
    </row>
    <row r="73" spans="2:11" ht="13">
      <c r="B73" s="13"/>
      <c r="C73" s="57" t="s">
        <v>26</v>
      </c>
      <c r="F73" s="56" t="str">
        <f>IF('Other info'!U14=0,"",'Other info'!U14)</f>
        <v/>
      </c>
      <c r="K73" s="14"/>
    </row>
    <row r="74" spans="2:11" ht="11.25" customHeight="1" thickBot="1">
      <c r="B74" s="29"/>
      <c r="C74" s="58"/>
      <c r="D74" s="58"/>
      <c r="E74" s="58"/>
      <c r="F74" s="58"/>
      <c r="G74" s="58"/>
      <c r="H74" s="58"/>
      <c r="I74" s="58"/>
      <c r="J74" s="58"/>
      <c r="K74" s="32"/>
    </row>
    <row r="75" spans="2:11"/>
    <row r="76" spans="2:11" ht="11.25" customHeight="1" thickBot="1"/>
    <row r="77" spans="2:11">
      <c r="B77" s="34"/>
      <c r="C77" s="51"/>
      <c r="D77" s="51"/>
      <c r="E77" s="51"/>
      <c r="F77" s="51"/>
      <c r="G77" s="51"/>
      <c r="H77" s="51"/>
      <c r="I77" s="51"/>
      <c r="J77" s="51"/>
      <c r="K77" s="37"/>
    </row>
    <row r="78" spans="2:11">
      <c r="B78" s="13"/>
      <c r="K78" s="14"/>
    </row>
    <row r="79" spans="2:11">
      <c r="B79" s="13"/>
      <c r="K79" s="14"/>
    </row>
    <row r="80" spans="2:11">
      <c r="B80" s="13"/>
      <c r="K80" s="14"/>
    </row>
    <row r="81" spans="2:11">
      <c r="B81" s="13"/>
      <c r="K81" s="14"/>
    </row>
    <row r="82" spans="2:11">
      <c r="B82" s="13"/>
      <c r="K82" s="14"/>
    </row>
    <row r="83" spans="2:11">
      <c r="B83" s="13"/>
      <c r="K83" s="14"/>
    </row>
    <row r="84" spans="2:11">
      <c r="B84" s="13"/>
      <c r="K84" s="14"/>
    </row>
    <row r="85" spans="2:11">
      <c r="B85" s="13"/>
      <c r="K85" s="14"/>
    </row>
    <row r="86" spans="2:11">
      <c r="B86" s="13"/>
      <c r="K86" s="14"/>
    </row>
    <row r="87" spans="2:11">
      <c r="B87" s="13"/>
      <c r="K87" s="14"/>
    </row>
    <row r="88" spans="2:11">
      <c r="B88" s="13"/>
      <c r="K88" s="14"/>
    </row>
    <row r="89" spans="2:11">
      <c r="B89" s="13"/>
      <c r="K89" s="14"/>
    </row>
    <row r="90" spans="2:11">
      <c r="B90" s="13"/>
      <c r="K90" s="14"/>
    </row>
    <row r="91" spans="2:11">
      <c r="B91" s="13"/>
      <c r="K91" s="14"/>
    </row>
    <row r="92" spans="2:11">
      <c r="B92" s="13"/>
      <c r="K92" s="14"/>
    </row>
    <row r="93" spans="2:11">
      <c r="B93" s="13"/>
      <c r="K93" s="14"/>
    </row>
    <row r="94" spans="2:11" ht="11.25" customHeight="1" thickBot="1">
      <c r="B94" s="29"/>
      <c r="C94" s="58"/>
      <c r="D94" s="58"/>
      <c r="E94" s="58"/>
      <c r="F94" s="58"/>
      <c r="G94" s="58"/>
      <c r="H94" s="58"/>
      <c r="I94" s="58"/>
      <c r="J94" s="58"/>
      <c r="K94" s="32"/>
    </row>
    <row r="95" spans="2:11" ht="11.25" customHeight="1"/>
    <row r="96" spans="2:11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sheetProtection selectLockedCells="1" selectUnlockedCells="1"/>
  <protectedRanges>
    <protectedRange sqref="F9 F5:F6" name="Range1"/>
  </protectedRanges>
  <mergeCells count="12">
    <mergeCell ref="F61:J61"/>
    <mergeCell ref="F15:J15"/>
    <mergeCell ref="C24:D24"/>
    <mergeCell ref="C26:D26"/>
    <mergeCell ref="F32:J32"/>
    <mergeCell ref="C55:D55"/>
    <mergeCell ref="D4:G4"/>
    <mergeCell ref="F5:G5"/>
    <mergeCell ref="F6:G6"/>
    <mergeCell ref="F7:G7"/>
    <mergeCell ref="F9:G9"/>
    <mergeCell ref="F8:G8"/>
  </mergeCells>
  <conditionalFormatting sqref="B38:B40 D43:D49">
    <cfRule type="expression" dxfId="5" priority="4" stopIfTrue="1">
      <formula>#REF!=1</formula>
    </cfRule>
  </conditionalFormatting>
  <conditionalFormatting sqref="B43:B49">
    <cfRule type="expression" dxfId="4" priority="1" stopIfTrue="1">
      <formula>#REF!=1</formula>
    </cfRule>
    <cfRule type="expression" dxfId="3" priority="3" stopIfTrue="1">
      <formula>#REF!=1</formula>
    </cfRule>
  </conditionalFormatting>
  <conditionalFormatting sqref="C53:D54">
    <cfRule type="expression" dxfId="2" priority="6" stopIfTrue="1">
      <formula>#REF!=1</formula>
    </cfRule>
  </conditionalFormatting>
  <conditionalFormatting sqref="E66:J66">
    <cfRule type="containsErrors" dxfId="1" priority="5" stopIfTrue="1">
      <formula>ISERROR(E66)</formula>
    </cfRule>
  </conditionalFormatting>
  <dataValidations count="2">
    <dataValidation type="list" allowBlank="1" showInputMessage="1" showErrorMessage="1" sqref="F9:G9" xr:uid="{3B2297D4-2920-4C86-B7D0-0B72E1A820C4}">
      <formula1>$N$5:$N$9</formula1>
    </dataValidation>
    <dataValidation type="list" allowBlank="1" showInputMessage="1" showErrorMessage="1" sqref="F6" xr:uid="{A987832B-CBE4-4ADA-8D46-1BFB0CF18460}">
      <formula1>Currency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r:id="rId1"/>
  <ignoredErrors>
    <ignoredError sqref="G66:J66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4E-32BE-4002-AEA5-8E86BE550FD5}">
  <sheetPr codeName="Sheet2">
    <pageSetUpPr fitToPage="1"/>
  </sheetPr>
  <dimension ref="A1:T43"/>
  <sheetViews>
    <sheetView topLeftCell="A10" zoomScaleNormal="100" workbookViewId="0">
      <selection activeCell="C35" sqref="C35"/>
    </sheetView>
  </sheetViews>
  <sheetFormatPr baseColWidth="10" defaultColWidth="0" defaultRowHeight="12.75" customHeight="1" zeroHeight="1"/>
  <cols>
    <col min="1" max="1" width="9.1796875" style="1" customWidth="1"/>
    <col min="2" max="2" width="2.1796875" style="1" customWidth="1"/>
    <col min="3" max="3" width="45.54296875" style="1" bestFit="1" customWidth="1"/>
    <col min="4" max="4" width="1.26953125" style="1" customWidth="1"/>
    <col min="5" max="5" width="9.1796875" style="1" customWidth="1"/>
    <col min="6" max="6" width="9.54296875" style="1" bestFit="1" customWidth="1"/>
    <col min="7" max="7" width="8.453125" style="1" bestFit="1" customWidth="1"/>
    <col min="8" max="9" width="9.1796875" style="1" customWidth="1"/>
    <col min="10" max="10" width="2.1796875" style="1" customWidth="1"/>
    <col min="11" max="11" width="9.1796875" style="1" customWidth="1"/>
    <col min="12" max="20" width="0" style="1" hidden="1" customWidth="1"/>
    <col min="21" max="16384" width="9.1796875" style="1" hidden="1"/>
  </cols>
  <sheetData>
    <row r="1" spans="1:10" ht="12.75" customHeight="1"/>
    <row r="2" spans="1:10" ht="12.75" customHeight="1"/>
    <row r="3" spans="1:10" ht="12.75" customHeight="1"/>
    <row r="4" spans="1:10" ht="12.75" customHeight="1"/>
    <row r="5" spans="1:10" ht="37.5" customHeight="1">
      <c r="A5" s="135" t="s">
        <v>27</v>
      </c>
      <c r="H5" s="8">
        <f>Index!$F$7</f>
        <v>0</v>
      </c>
    </row>
    <row r="6" spans="1:10" ht="12.5">
      <c r="A6" s="74" t="s">
        <v>278</v>
      </c>
      <c r="H6" s="1">
        <f>Index!$F$9</f>
        <v>0</v>
      </c>
    </row>
    <row r="7" spans="1:10" ht="13.5" thickBot="1">
      <c r="A7" s="59"/>
    </row>
    <row r="8" spans="1:10" ht="11.25" customHeight="1">
      <c r="B8" s="34"/>
      <c r="C8" s="51"/>
      <c r="D8" s="51"/>
      <c r="E8" s="51"/>
      <c r="F8" s="51"/>
      <c r="G8" s="51"/>
      <c r="H8" s="51"/>
      <c r="I8" s="51"/>
      <c r="J8" s="97"/>
    </row>
    <row r="9" spans="1:10" ht="13">
      <c r="B9" s="13"/>
      <c r="E9" s="149" t="s">
        <v>8</v>
      </c>
      <c r="F9" s="149"/>
      <c r="G9" s="149"/>
      <c r="H9" s="149"/>
      <c r="I9" s="149"/>
      <c r="J9" s="14"/>
    </row>
    <row r="10" spans="1:10" ht="13">
      <c r="B10" s="13"/>
      <c r="C10" s="6">
        <f>Index!$F$6</f>
        <v>0</v>
      </c>
      <c r="E10" s="20">
        <f>Index!$F$5</f>
        <v>2021</v>
      </c>
      <c r="F10" s="20">
        <f>E10+1</f>
        <v>2022</v>
      </c>
      <c r="G10" s="20">
        <f>F10+1</f>
        <v>2023</v>
      </c>
      <c r="H10" s="20">
        <f>G10+1</f>
        <v>2024</v>
      </c>
      <c r="I10" s="20">
        <f>H10+1</f>
        <v>2025</v>
      </c>
      <c r="J10" s="14"/>
    </row>
    <row r="11" spans="1:10" ht="4.75" customHeight="1">
      <c r="B11" s="13"/>
      <c r="E11" s="95"/>
      <c r="F11" s="95"/>
      <c r="G11" s="95"/>
      <c r="H11" s="95"/>
      <c r="I11" s="95"/>
      <c r="J11" s="14"/>
    </row>
    <row r="12" spans="1:10" ht="13">
      <c r="B12" s="13"/>
      <c r="C12" s="151" t="s">
        <v>28</v>
      </c>
      <c r="D12" s="151"/>
      <c r="E12" s="110">
        <f>E18+E14</f>
        <v>0</v>
      </c>
      <c r="F12" s="110">
        <f>F18+F14</f>
        <v>0</v>
      </c>
      <c r="G12" s="110">
        <f>G18+G14</f>
        <v>0</v>
      </c>
      <c r="H12" s="110">
        <f>H18+H14</f>
        <v>0</v>
      </c>
      <c r="I12" s="110">
        <f>I18+I14</f>
        <v>0</v>
      </c>
      <c r="J12" s="14"/>
    </row>
    <row r="13" spans="1:10" ht="4.75" customHeight="1">
      <c r="B13" s="13"/>
      <c r="E13" s="112"/>
      <c r="F13" s="112"/>
      <c r="G13" s="112"/>
      <c r="H13" s="112"/>
      <c r="I13" s="112"/>
      <c r="J13" s="14"/>
    </row>
    <row r="14" spans="1:10" ht="13">
      <c r="B14" s="13"/>
      <c r="C14" s="24" t="s">
        <v>9</v>
      </c>
      <c r="D14" s="25"/>
      <c r="E14" s="111">
        <f>SUM(E15:E16)</f>
        <v>0</v>
      </c>
      <c r="F14" s="111">
        <f>SUM(F15:F16)</f>
        <v>0</v>
      </c>
      <c r="G14" s="111">
        <f>SUM(G15:G16)</f>
        <v>0</v>
      </c>
      <c r="H14" s="111">
        <f>SUM(H15:H16)</f>
        <v>0</v>
      </c>
      <c r="I14" s="111">
        <f>SUM(I15:I16)</f>
        <v>0</v>
      </c>
      <c r="J14" s="14"/>
    </row>
    <row r="15" spans="1:10" ht="12.5">
      <c r="B15" s="13"/>
      <c r="C15" s="136" t="s">
        <v>29</v>
      </c>
      <c r="D15" s="25"/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14"/>
    </row>
    <row r="16" spans="1:10" ht="12.5">
      <c r="B16" s="13"/>
      <c r="C16" s="136" t="s">
        <v>30</v>
      </c>
      <c r="D16" s="25"/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14"/>
    </row>
    <row r="17" spans="2:10" ht="4.75" customHeight="1">
      <c r="B17" s="13"/>
      <c r="C17" s="60"/>
      <c r="D17" s="25"/>
      <c r="E17" s="61"/>
      <c r="F17" s="61"/>
      <c r="G17" s="61"/>
      <c r="H17" s="61"/>
      <c r="I17" s="61"/>
      <c r="J17" s="14"/>
    </row>
    <row r="18" spans="2:10" ht="13">
      <c r="B18" s="13"/>
      <c r="C18" s="24" t="s">
        <v>10</v>
      </c>
      <c r="D18" s="25"/>
      <c r="E18" s="111">
        <f>SUM(E19:E21)</f>
        <v>0</v>
      </c>
      <c r="F18" s="111">
        <f>SUM(F19:F21)</f>
        <v>0</v>
      </c>
      <c r="G18" s="111">
        <f>SUM(G19:G21)</f>
        <v>0</v>
      </c>
      <c r="H18" s="111">
        <f>SUM(H19:H21)</f>
        <v>0</v>
      </c>
      <c r="I18" s="111">
        <f>SUM(I19:I21)</f>
        <v>0</v>
      </c>
      <c r="J18" s="14"/>
    </row>
    <row r="19" spans="2:10" ht="12.5">
      <c r="B19" s="13"/>
      <c r="C19" s="136" t="s">
        <v>267</v>
      </c>
      <c r="D19" s="25"/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14"/>
    </row>
    <row r="20" spans="2:10" ht="12.5">
      <c r="B20" s="13"/>
      <c r="C20" s="136" t="s">
        <v>31</v>
      </c>
      <c r="D20" s="25"/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14"/>
    </row>
    <row r="21" spans="2:10" ht="12.5">
      <c r="B21" s="13"/>
      <c r="C21" s="136" t="s">
        <v>32</v>
      </c>
      <c r="D21" s="25"/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14"/>
    </row>
    <row r="22" spans="2:10" ht="4.75" customHeight="1">
      <c r="B22" s="13"/>
      <c r="C22" s="62"/>
      <c r="D22" s="25"/>
      <c r="E22" s="46"/>
      <c r="F22" s="46"/>
      <c r="G22" s="46"/>
      <c r="H22" s="46"/>
      <c r="I22" s="46"/>
      <c r="J22" s="14"/>
    </row>
    <row r="23" spans="2:10" ht="13">
      <c r="B23" s="13"/>
      <c r="C23" s="151" t="s">
        <v>33</v>
      </c>
      <c r="D23" s="151"/>
      <c r="E23" s="110">
        <f>E25+E29</f>
        <v>0</v>
      </c>
      <c r="F23" s="110">
        <f>F25+F29</f>
        <v>0</v>
      </c>
      <c r="G23" s="110">
        <f>G25+G29</f>
        <v>0</v>
      </c>
      <c r="H23" s="110">
        <f>H25+H29</f>
        <v>0</v>
      </c>
      <c r="I23" s="110">
        <f>I25+I29</f>
        <v>0</v>
      </c>
      <c r="J23" s="14"/>
    </row>
    <row r="24" spans="2:10" ht="4.75" customHeight="1">
      <c r="B24" s="13"/>
      <c r="C24" s="63"/>
      <c r="D24" s="63"/>
      <c r="E24" s="46"/>
      <c r="F24" s="46"/>
      <c r="G24" s="46"/>
      <c r="H24" s="46"/>
      <c r="I24" s="46"/>
      <c r="J24" s="14"/>
    </row>
    <row r="25" spans="2:10" ht="13">
      <c r="B25" s="13"/>
      <c r="C25" s="24" t="s">
        <v>34</v>
      </c>
      <c r="D25" s="25"/>
      <c r="E25" s="111">
        <f>SUM(E26:E27)</f>
        <v>0</v>
      </c>
      <c r="F25" s="111">
        <f>SUM(F26:F27)</f>
        <v>0</v>
      </c>
      <c r="G25" s="111">
        <f>SUM(G26:G27)</f>
        <v>0</v>
      </c>
      <c r="H25" s="111">
        <f>SUM(H26:H27)</f>
        <v>0</v>
      </c>
      <c r="I25" s="111">
        <f>SUM(I26:I27)</f>
        <v>0</v>
      </c>
      <c r="J25" s="14"/>
    </row>
    <row r="26" spans="2:10" ht="12.5">
      <c r="B26" s="13"/>
      <c r="C26" s="136" t="s">
        <v>35</v>
      </c>
      <c r="D26" s="25"/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14"/>
    </row>
    <row r="27" spans="2:10" ht="12.5">
      <c r="B27" s="13"/>
      <c r="C27" s="136" t="s">
        <v>268</v>
      </c>
      <c r="D27" s="25"/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14"/>
    </row>
    <row r="28" spans="2:10" ht="4.75" customHeight="1">
      <c r="B28" s="13"/>
      <c r="C28" s="62"/>
      <c r="D28" s="25"/>
      <c r="E28" s="61"/>
      <c r="F28" s="61"/>
      <c r="G28" s="61"/>
      <c r="H28" s="61"/>
      <c r="I28" s="61"/>
      <c r="J28" s="14"/>
    </row>
    <row r="29" spans="2:10" ht="13">
      <c r="B29" s="13"/>
      <c r="C29" s="24" t="s">
        <v>36</v>
      </c>
      <c r="D29" s="25"/>
      <c r="E29" s="111">
        <f>SUM(E30:E31)</f>
        <v>0</v>
      </c>
      <c r="F29" s="111">
        <f>SUM(F30:F31)</f>
        <v>0</v>
      </c>
      <c r="G29" s="111">
        <f>SUM(G30:G31)</f>
        <v>0</v>
      </c>
      <c r="H29" s="111">
        <f>SUM(H30:H31)</f>
        <v>0</v>
      </c>
      <c r="I29" s="111">
        <f>SUM(I30:I31)</f>
        <v>0</v>
      </c>
      <c r="J29" s="14"/>
    </row>
    <row r="30" spans="2:10" ht="12.5">
      <c r="B30" s="13"/>
      <c r="C30" s="136" t="s">
        <v>37</v>
      </c>
      <c r="D30" s="25"/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14"/>
    </row>
    <row r="31" spans="2:10" ht="12.5">
      <c r="B31" s="13"/>
      <c r="C31" s="136" t="s">
        <v>38</v>
      </c>
      <c r="D31" s="25"/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14"/>
    </row>
    <row r="32" spans="2:10" ht="4.75" customHeight="1">
      <c r="B32" s="13"/>
      <c r="C32" s="24"/>
      <c r="D32" s="25"/>
      <c r="E32" s="61"/>
      <c r="F32" s="61"/>
      <c r="G32" s="61"/>
      <c r="H32" s="61"/>
      <c r="I32" s="61"/>
      <c r="J32" s="14"/>
    </row>
    <row r="33" spans="2:10" ht="13">
      <c r="B33" s="13"/>
      <c r="C33" s="151" t="s">
        <v>39</v>
      </c>
      <c r="D33" s="151"/>
      <c r="E33" s="110">
        <f>SUM(E35:E38)</f>
        <v>0</v>
      </c>
      <c r="F33" s="110">
        <f>SUM(F35:F38)</f>
        <v>0</v>
      </c>
      <c r="G33" s="110">
        <f>SUM(G35:G38)</f>
        <v>0</v>
      </c>
      <c r="H33" s="110">
        <f>SUM(H35:H38)</f>
        <v>0</v>
      </c>
      <c r="I33" s="110">
        <f>SUM(I35:I38)</f>
        <v>0</v>
      </c>
      <c r="J33" s="14"/>
    </row>
    <row r="34" spans="2:10" ht="4.75" customHeight="1">
      <c r="B34" s="13"/>
      <c r="C34" s="25"/>
      <c r="D34" s="25"/>
      <c r="E34" s="61"/>
      <c r="F34" s="61"/>
      <c r="G34" s="61"/>
      <c r="H34" s="61"/>
      <c r="I34" s="61"/>
      <c r="J34" s="14"/>
    </row>
    <row r="35" spans="2:10" ht="12.5">
      <c r="B35" s="13"/>
      <c r="C35" s="136" t="s">
        <v>40</v>
      </c>
      <c r="D35" s="25"/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14"/>
    </row>
    <row r="36" spans="2:10" ht="12.5">
      <c r="B36" s="13"/>
      <c r="C36" s="136" t="s">
        <v>41</v>
      </c>
      <c r="D36" s="25"/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14"/>
    </row>
    <row r="37" spans="2:10" ht="12.5">
      <c r="B37" s="13"/>
      <c r="C37" s="136" t="s">
        <v>42</v>
      </c>
      <c r="D37" s="25"/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14"/>
    </row>
    <row r="38" spans="2:10" ht="12.5">
      <c r="B38" s="13"/>
      <c r="C38" s="136" t="s">
        <v>43</v>
      </c>
      <c r="D38" s="25"/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14"/>
    </row>
    <row r="39" spans="2:10" ht="4.75" customHeight="1">
      <c r="B39" s="13"/>
      <c r="C39" s="16"/>
      <c r="D39" s="16"/>
      <c r="E39" s="16"/>
      <c r="F39" s="16"/>
      <c r="G39" s="16"/>
      <c r="H39" s="16"/>
      <c r="I39" s="16"/>
      <c r="J39" s="14"/>
    </row>
    <row r="40" spans="2:10" ht="11.25" customHeight="1" thickBot="1">
      <c r="B40" s="29"/>
      <c r="C40" s="58"/>
      <c r="D40" s="58"/>
      <c r="E40" s="58"/>
      <c r="F40" s="58"/>
      <c r="G40" s="58"/>
      <c r="H40" s="58"/>
      <c r="I40" s="58"/>
      <c r="J40" s="32"/>
    </row>
    <row r="41" spans="2:10" ht="37.5" customHeight="1"/>
    <row r="43" spans="2:10" ht="12.5" hidden="1">
      <c r="C43" s="2" t="s">
        <v>44</v>
      </c>
      <c r="D43" s="2"/>
      <c r="E43" s="2" t="str">
        <f>IF(E34+E23=E12,"OK","NO")</f>
        <v>OK</v>
      </c>
      <c r="F43" s="2" t="str">
        <f>IF(F34+F23=F12,"OK","NO")</f>
        <v>OK</v>
      </c>
      <c r="G43" s="2" t="str">
        <f>IF(G34+G23=G12,"OK","NO")</f>
        <v>OK</v>
      </c>
      <c r="H43" s="2" t="str">
        <f>IF(H34+H23=H12,"OK","NO")</f>
        <v>OK</v>
      </c>
      <c r="I43" s="2" t="str">
        <f>IF(I34+I23=I12,"OK","NO")</f>
        <v>OK</v>
      </c>
    </row>
  </sheetData>
  <mergeCells count="4">
    <mergeCell ref="E9:I9"/>
    <mergeCell ref="C12:D12"/>
    <mergeCell ref="C23:D23"/>
    <mergeCell ref="C33:D33"/>
  </mergeCells>
  <pageMargins left="0.70866141732283472" right="0.70866141732283472" top="0.74803149606299213" bottom="0.74803149606299213" header="0.31496062992125984" footer="0.31496062992125984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9489-0959-4FE5-981D-0F38CA3A97DB}">
  <sheetPr codeName="Sheet3">
    <pageSetUpPr fitToPage="1"/>
  </sheetPr>
  <dimension ref="A1:T76"/>
  <sheetViews>
    <sheetView zoomScaleNormal="100" workbookViewId="0">
      <selection activeCell="C65" sqref="C65"/>
    </sheetView>
  </sheetViews>
  <sheetFormatPr baseColWidth="10" defaultColWidth="0" defaultRowHeight="12.75" customHeight="1" zeroHeight="1"/>
  <cols>
    <col min="1" max="1" width="9.1796875" style="1" customWidth="1"/>
    <col min="2" max="2" width="2.1796875" style="1" customWidth="1"/>
    <col min="3" max="3" width="45.54296875" style="1" bestFit="1" customWidth="1"/>
    <col min="4" max="4" width="1.26953125" style="1" customWidth="1"/>
    <col min="5" max="9" width="9.453125" style="1" customWidth="1"/>
    <col min="10" max="10" width="2.1796875" style="1" customWidth="1"/>
    <col min="11" max="11" width="9.1796875" style="1" customWidth="1"/>
    <col min="12" max="20" width="0" style="1" hidden="1" customWidth="1"/>
    <col min="21" max="16384" width="9.1796875" style="1" hidden="1"/>
  </cols>
  <sheetData>
    <row r="1" spans="1:10" ht="12.75" customHeight="1"/>
    <row r="2" spans="1:10" ht="12.75" customHeight="1"/>
    <row r="3" spans="1:10" ht="12.75" customHeight="1"/>
    <row r="4" spans="1:10" ht="12.75" customHeight="1"/>
    <row r="5" spans="1:10" ht="37.5" customHeight="1">
      <c r="A5" s="135" t="s">
        <v>45</v>
      </c>
      <c r="H5" s="8">
        <f>Index!$F$7</f>
        <v>0</v>
      </c>
    </row>
    <row r="6" spans="1:10" ht="12.5">
      <c r="A6" s="74" t="s">
        <v>278</v>
      </c>
      <c r="H6" s="1">
        <f>Index!$F$9</f>
        <v>0</v>
      </c>
    </row>
    <row r="7" spans="1:10" ht="13" thickBot="1"/>
    <row r="8" spans="1:10" ht="11.25" customHeight="1">
      <c r="B8" s="93"/>
      <c r="C8" s="51"/>
      <c r="D8" s="51"/>
      <c r="E8" s="51"/>
      <c r="F8" s="51"/>
      <c r="G8" s="51"/>
      <c r="H8" s="51"/>
      <c r="I8" s="51"/>
      <c r="J8" s="37"/>
    </row>
    <row r="9" spans="1:10" ht="13">
      <c r="B9" s="13"/>
      <c r="E9" s="149" t="s">
        <v>8</v>
      </c>
      <c r="F9" s="149"/>
      <c r="G9" s="149"/>
      <c r="H9" s="149"/>
      <c r="I9" s="149"/>
      <c r="J9" s="94"/>
    </row>
    <row r="10" spans="1:10" ht="13">
      <c r="B10" s="13"/>
      <c r="C10" s="6">
        <f>Index!$F$6</f>
        <v>0</v>
      </c>
      <c r="E10" s="20">
        <f>Index!$F$5</f>
        <v>2021</v>
      </c>
      <c r="F10" s="20">
        <f>E10+1</f>
        <v>2022</v>
      </c>
      <c r="G10" s="20">
        <f>F10+1</f>
        <v>2023</v>
      </c>
      <c r="H10" s="20">
        <f>G10+1</f>
        <v>2024</v>
      </c>
      <c r="I10" s="20">
        <f>H10+1</f>
        <v>2025</v>
      </c>
      <c r="J10" s="14"/>
    </row>
    <row r="11" spans="1:10" ht="5.25" customHeight="1">
      <c r="B11" s="13"/>
      <c r="C11" s="16"/>
      <c r="D11" s="16"/>
      <c r="E11" s="64"/>
      <c r="F11" s="64"/>
      <c r="G11" s="64"/>
      <c r="H11" s="64"/>
      <c r="I11" s="64"/>
      <c r="J11" s="14"/>
    </row>
    <row r="12" spans="1:10" ht="5.25" customHeight="1">
      <c r="B12" s="13"/>
      <c r="E12" s="95"/>
      <c r="F12" s="95"/>
      <c r="G12" s="95"/>
      <c r="H12" s="95"/>
      <c r="I12" s="95"/>
      <c r="J12" s="14"/>
    </row>
    <row r="13" spans="1:10" ht="13">
      <c r="B13" s="13"/>
      <c r="C13" s="65" t="s">
        <v>293</v>
      </c>
      <c r="D13" s="65"/>
      <c r="E13" s="110">
        <f>E15+E24+E33</f>
        <v>0</v>
      </c>
      <c r="F13" s="110">
        <f>F15+F24+F33</f>
        <v>0</v>
      </c>
      <c r="G13" s="110">
        <f>G15+G24+G33</f>
        <v>0</v>
      </c>
      <c r="H13" s="110">
        <f>H15+H24+H33</f>
        <v>0</v>
      </c>
      <c r="I13" s="110">
        <f>I15+I24+I33</f>
        <v>0</v>
      </c>
      <c r="J13" s="14"/>
    </row>
    <row r="14" spans="1:10" ht="5.25" customHeight="1">
      <c r="B14" s="13"/>
      <c r="C14" s="66"/>
      <c r="D14" s="66"/>
      <c r="E14" s="27"/>
      <c r="F14" s="27"/>
      <c r="G14" s="27"/>
      <c r="H14" s="27"/>
      <c r="I14" s="27"/>
      <c r="J14" s="14"/>
    </row>
    <row r="15" spans="1:10" ht="13">
      <c r="B15" s="13"/>
      <c r="C15" s="45" t="s">
        <v>269</v>
      </c>
      <c r="D15" s="66"/>
      <c r="E15" s="111">
        <f>SUM(E16:E22)</f>
        <v>0</v>
      </c>
      <c r="F15" s="111">
        <f>SUM(F16:F22)</f>
        <v>0</v>
      </c>
      <c r="G15" s="111">
        <f>SUM(G16:G22)</f>
        <v>0</v>
      </c>
      <c r="H15" s="111">
        <f>SUM(H16:H22)</f>
        <v>0</v>
      </c>
      <c r="I15" s="111">
        <f>SUM(I16:I22)</f>
        <v>0</v>
      </c>
      <c r="J15" s="14"/>
    </row>
    <row r="16" spans="1:10" ht="13">
      <c r="B16" s="13"/>
      <c r="C16" s="99" t="s">
        <v>259</v>
      </c>
      <c r="D16" s="66"/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14"/>
    </row>
    <row r="17" spans="2:10" ht="13">
      <c r="B17" s="13"/>
      <c r="C17" s="99" t="s">
        <v>260</v>
      </c>
      <c r="D17" s="66"/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14"/>
    </row>
    <row r="18" spans="2:10" ht="13">
      <c r="B18" s="13"/>
      <c r="C18" s="99" t="s">
        <v>261</v>
      </c>
      <c r="D18" s="66"/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14"/>
    </row>
    <row r="19" spans="2:10" ht="13">
      <c r="B19" s="13"/>
      <c r="C19" s="99" t="s">
        <v>263</v>
      </c>
      <c r="D19" s="66"/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14"/>
    </row>
    <row r="20" spans="2:10" ht="13">
      <c r="B20" s="13"/>
      <c r="C20" s="99" t="s">
        <v>264</v>
      </c>
      <c r="D20" s="66"/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14"/>
    </row>
    <row r="21" spans="2:10" ht="13">
      <c r="B21" s="13"/>
      <c r="C21" s="99" t="s">
        <v>265</v>
      </c>
      <c r="D21" s="66"/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14"/>
    </row>
    <row r="22" spans="2:10" ht="13">
      <c r="B22" s="13"/>
      <c r="C22" s="99" t="s">
        <v>266</v>
      </c>
      <c r="D22" s="66"/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14"/>
    </row>
    <row r="23" spans="2:10" ht="5.25" customHeight="1">
      <c r="B23" s="13"/>
      <c r="C23" s="45"/>
      <c r="D23" s="45"/>
      <c r="E23" s="52"/>
      <c r="F23" s="52"/>
      <c r="G23" s="52"/>
      <c r="H23" s="52"/>
      <c r="I23" s="52"/>
      <c r="J23" s="14"/>
    </row>
    <row r="24" spans="2:10" ht="13">
      <c r="B24" s="13"/>
      <c r="C24" s="45" t="s">
        <v>270</v>
      </c>
      <c r="D24" s="66"/>
      <c r="E24" s="111">
        <f>SUM(E25:E31)</f>
        <v>0</v>
      </c>
      <c r="F24" s="111">
        <f>SUM(F25:F31)</f>
        <v>0</v>
      </c>
      <c r="G24" s="111">
        <f>SUM(G25:G31)</f>
        <v>0</v>
      </c>
      <c r="H24" s="111">
        <f>SUM(H25:H31)</f>
        <v>0</v>
      </c>
      <c r="I24" s="111">
        <f>SUM(I25:I31)</f>
        <v>0</v>
      </c>
      <c r="J24" s="14"/>
    </row>
    <row r="25" spans="2:10" ht="13">
      <c r="B25" s="13"/>
      <c r="C25" s="99" t="s">
        <v>259</v>
      </c>
      <c r="D25" s="66"/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14"/>
    </row>
    <row r="26" spans="2:10" ht="13">
      <c r="B26" s="13"/>
      <c r="C26" s="99" t="s">
        <v>260</v>
      </c>
      <c r="D26" s="66"/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14"/>
    </row>
    <row r="27" spans="2:10" ht="13">
      <c r="B27" s="13"/>
      <c r="C27" s="99" t="s">
        <v>261</v>
      </c>
      <c r="D27" s="66"/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14"/>
    </row>
    <row r="28" spans="2:10" ht="13">
      <c r="B28" s="13"/>
      <c r="C28" s="99" t="s">
        <v>263</v>
      </c>
      <c r="D28" s="66"/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14"/>
    </row>
    <row r="29" spans="2:10" ht="13">
      <c r="B29" s="13"/>
      <c r="C29" s="99" t="s">
        <v>264</v>
      </c>
      <c r="D29" s="66"/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14"/>
    </row>
    <row r="30" spans="2:10" ht="13">
      <c r="B30" s="13"/>
      <c r="C30" s="99" t="s">
        <v>265</v>
      </c>
      <c r="D30" s="66"/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14"/>
    </row>
    <row r="31" spans="2:10" ht="13">
      <c r="B31" s="13"/>
      <c r="C31" s="99" t="s">
        <v>266</v>
      </c>
      <c r="D31" s="66"/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14"/>
    </row>
    <row r="32" spans="2:10" ht="5.25" customHeight="1">
      <c r="B32" s="13"/>
      <c r="C32" s="45"/>
      <c r="D32" s="45"/>
      <c r="E32" s="52"/>
      <c r="F32" s="52"/>
      <c r="G32" s="52"/>
      <c r="H32" s="52"/>
      <c r="I32" s="52"/>
      <c r="J32" s="14"/>
    </row>
    <row r="33" spans="2:10" ht="13">
      <c r="B33" s="13"/>
      <c r="C33" s="45" t="s">
        <v>271</v>
      </c>
      <c r="D33" s="66"/>
      <c r="E33" s="111">
        <f>SUM(E34:E40)</f>
        <v>0</v>
      </c>
      <c r="F33" s="111">
        <f>SUM(F34:F40)</f>
        <v>0</v>
      </c>
      <c r="G33" s="111">
        <f>SUM(G34:G40)</f>
        <v>0</v>
      </c>
      <c r="H33" s="111">
        <f>SUM(H34:H40)</f>
        <v>0</v>
      </c>
      <c r="I33" s="111">
        <f>SUM(I34:I40)</f>
        <v>0</v>
      </c>
      <c r="J33" s="14"/>
    </row>
    <row r="34" spans="2:10" ht="13">
      <c r="B34" s="13"/>
      <c r="C34" s="99" t="s">
        <v>259</v>
      </c>
      <c r="D34" s="66"/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14"/>
    </row>
    <row r="35" spans="2:10" ht="13">
      <c r="B35" s="13"/>
      <c r="C35" s="99" t="s">
        <v>260</v>
      </c>
      <c r="D35" s="66"/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14"/>
    </row>
    <row r="36" spans="2:10" ht="13">
      <c r="B36" s="13"/>
      <c r="C36" s="99" t="s">
        <v>261</v>
      </c>
      <c r="D36" s="66"/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14"/>
    </row>
    <row r="37" spans="2:10" ht="13">
      <c r="B37" s="13"/>
      <c r="C37" s="99" t="s">
        <v>263</v>
      </c>
      <c r="D37" s="66"/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14"/>
    </row>
    <row r="38" spans="2:10" ht="13">
      <c r="B38" s="13"/>
      <c r="C38" s="99" t="s">
        <v>264</v>
      </c>
      <c r="D38" s="66"/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14"/>
    </row>
    <row r="39" spans="2:10" ht="13">
      <c r="B39" s="13"/>
      <c r="C39" s="99" t="s">
        <v>265</v>
      </c>
      <c r="D39" s="66"/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14"/>
    </row>
    <row r="40" spans="2:10" ht="13">
      <c r="B40" s="13"/>
      <c r="C40" s="99" t="s">
        <v>266</v>
      </c>
      <c r="D40" s="66"/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14"/>
    </row>
    <row r="41" spans="2:10" ht="5.25" customHeight="1">
      <c r="B41" s="13" t="s">
        <v>262</v>
      </c>
      <c r="C41" s="45"/>
      <c r="D41" s="45"/>
      <c r="E41" s="52"/>
      <c r="F41" s="52"/>
      <c r="G41" s="52"/>
      <c r="H41" s="52"/>
      <c r="I41" s="52"/>
      <c r="J41" s="14"/>
    </row>
    <row r="42" spans="2:10" ht="13">
      <c r="B42" s="13"/>
      <c r="C42" s="65" t="s">
        <v>279</v>
      </c>
      <c r="D42" s="65"/>
      <c r="E42" s="110">
        <f>SUM(E43:E45)</f>
        <v>0</v>
      </c>
      <c r="F42" s="110">
        <f>SUM(F43:F45)</f>
        <v>0</v>
      </c>
      <c r="G42" s="110">
        <f>SUM(G43:G45)</f>
        <v>0</v>
      </c>
      <c r="H42" s="110">
        <f>SUM(H43:H45)</f>
        <v>0</v>
      </c>
      <c r="I42" s="110">
        <f>SUM(I43:I45)</f>
        <v>0</v>
      </c>
      <c r="J42" s="14"/>
    </row>
    <row r="43" spans="2:10" ht="12.5">
      <c r="B43" s="13"/>
      <c r="C43" s="45" t="s">
        <v>281</v>
      </c>
      <c r="D43" s="45"/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14"/>
    </row>
    <row r="44" spans="2:10" ht="12.5">
      <c r="B44" s="13"/>
      <c r="C44" s="45" t="s">
        <v>280</v>
      </c>
      <c r="D44" s="45"/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14"/>
    </row>
    <row r="45" spans="2:10" ht="12.5">
      <c r="B45" s="13"/>
      <c r="C45" s="45" t="s">
        <v>46</v>
      </c>
      <c r="D45" s="45"/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14"/>
    </row>
    <row r="46" spans="2:10" ht="5.25" customHeight="1">
      <c r="B46" s="13"/>
      <c r="C46" s="45"/>
      <c r="D46" s="45"/>
      <c r="E46" s="46"/>
      <c r="F46" s="46"/>
      <c r="G46" s="46"/>
      <c r="H46" s="46"/>
      <c r="I46" s="46"/>
      <c r="J46" s="14"/>
    </row>
    <row r="47" spans="2:10" ht="13">
      <c r="B47" s="13"/>
      <c r="C47" s="65" t="s">
        <v>19</v>
      </c>
      <c r="D47" s="65"/>
      <c r="E47" s="110">
        <f>E13-E42</f>
        <v>0</v>
      </c>
      <c r="F47" s="110">
        <f>F13-F42</f>
        <v>0</v>
      </c>
      <c r="G47" s="110">
        <f>G13-G42</f>
        <v>0</v>
      </c>
      <c r="H47" s="110">
        <f>H13-H42</f>
        <v>0</v>
      </c>
      <c r="I47" s="110">
        <f>I13-I42</f>
        <v>0</v>
      </c>
      <c r="J47" s="14"/>
    </row>
    <row r="48" spans="2:10" ht="5.25" customHeight="1">
      <c r="B48" s="13"/>
      <c r="C48" s="67"/>
      <c r="D48" s="67"/>
      <c r="E48" s="68"/>
      <c r="F48" s="68"/>
      <c r="G48" s="68"/>
      <c r="H48" s="68"/>
      <c r="I48" s="68"/>
      <c r="J48" s="14"/>
    </row>
    <row r="49" spans="2:10" ht="12.5">
      <c r="B49" s="13"/>
      <c r="C49" s="45" t="s">
        <v>47</v>
      </c>
      <c r="D49" s="45"/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14"/>
    </row>
    <row r="50" spans="2:10" ht="5.25" customHeight="1">
      <c r="B50" s="13"/>
      <c r="C50" s="45"/>
      <c r="D50" s="45"/>
      <c r="E50" s="46"/>
      <c r="F50" s="46"/>
      <c r="G50" s="46"/>
      <c r="H50" s="46"/>
      <c r="I50" s="46"/>
      <c r="J50" s="14"/>
    </row>
    <row r="51" spans="2:10" ht="13">
      <c r="B51" s="13"/>
      <c r="C51" s="45" t="s">
        <v>48</v>
      </c>
      <c r="D51" s="67"/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14"/>
    </row>
    <row r="52" spans="2:10" ht="5.25" customHeight="1">
      <c r="B52" s="13"/>
      <c r="C52" s="45"/>
      <c r="D52" s="67"/>
      <c r="E52" s="69"/>
      <c r="F52" s="69"/>
      <c r="G52" s="69"/>
      <c r="H52" s="69"/>
      <c r="I52" s="69"/>
      <c r="J52" s="14"/>
    </row>
    <row r="53" spans="2:10" ht="13">
      <c r="B53" s="13"/>
      <c r="C53" s="65" t="s">
        <v>49</v>
      </c>
      <c r="D53" s="70"/>
      <c r="E53" s="110">
        <f>E47-E49-E51</f>
        <v>0</v>
      </c>
      <c r="F53" s="110">
        <f>F47-F49-F51</f>
        <v>0</v>
      </c>
      <c r="G53" s="110">
        <f>G47-G49-G51</f>
        <v>0</v>
      </c>
      <c r="H53" s="110">
        <f>H47-H49-H51</f>
        <v>0</v>
      </c>
      <c r="I53" s="110">
        <f>I47-I49-I51</f>
        <v>0</v>
      </c>
      <c r="J53" s="14"/>
    </row>
    <row r="54" spans="2:10" ht="5.25" customHeight="1">
      <c r="B54" s="13"/>
      <c r="C54" s="67"/>
      <c r="D54" s="67"/>
      <c r="E54" s="71"/>
      <c r="F54" s="71"/>
      <c r="G54" s="71"/>
      <c r="H54" s="71"/>
      <c r="I54" s="71"/>
      <c r="J54" s="14"/>
    </row>
    <row r="55" spans="2:10" ht="13">
      <c r="B55" s="13"/>
      <c r="C55" s="45" t="s">
        <v>50</v>
      </c>
      <c r="D55" s="67"/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14"/>
    </row>
    <row r="56" spans="2:10" ht="13">
      <c r="B56" s="13"/>
      <c r="C56" s="45" t="s">
        <v>51</v>
      </c>
      <c r="D56" s="67"/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14"/>
    </row>
    <row r="57" spans="2:10" ht="13">
      <c r="B57" s="13"/>
      <c r="C57" s="45" t="s">
        <v>52</v>
      </c>
      <c r="D57" s="67"/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14"/>
    </row>
    <row r="58" spans="2:10" ht="5.25" customHeight="1">
      <c r="B58" s="13"/>
      <c r="C58" s="45"/>
      <c r="D58" s="67"/>
      <c r="E58" s="46"/>
      <c r="F58" s="46"/>
      <c r="G58" s="46"/>
      <c r="H58" s="46"/>
      <c r="I58" s="46"/>
      <c r="J58" s="14"/>
    </row>
    <row r="59" spans="2:10" ht="13">
      <c r="B59" s="13"/>
      <c r="C59" s="65" t="s">
        <v>53</v>
      </c>
      <c r="D59" s="65"/>
      <c r="E59" s="110">
        <f>E53-E55-E56-E57</f>
        <v>0</v>
      </c>
      <c r="F59" s="110">
        <f>F53-F55-F56-F57</f>
        <v>0</v>
      </c>
      <c r="G59" s="110">
        <f>G53-G55-G56-G57</f>
        <v>0</v>
      </c>
      <c r="H59" s="110">
        <f>H53-H55-H56-H57</f>
        <v>0</v>
      </c>
      <c r="I59" s="110">
        <f>I53-I55-I56-I57</f>
        <v>0</v>
      </c>
      <c r="J59" s="14"/>
    </row>
    <row r="60" spans="2:10" ht="12.5">
      <c r="B60" s="13"/>
      <c r="C60" s="45" t="s">
        <v>244</v>
      </c>
      <c r="D60" s="45"/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14"/>
    </row>
    <row r="61" spans="2:10" ht="5.25" customHeight="1">
      <c r="B61" s="13"/>
      <c r="C61" s="45"/>
      <c r="D61" s="66"/>
      <c r="E61" s="46"/>
      <c r="F61" s="46"/>
      <c r="G61" s="46"/>
      <c r="H61" s="46"/>
      <c r="I61" s="46"/>
      <c r="J61" s="14"/>
    </row>
    <row r="62" spans="2:10" ht="13">
      <c r="B62" s="13"/>
      <c r="C62" s="66" t="s">
        <v>20</v>
      </c>
      <c r="D62" s="66"/>
      <c r="E62" s="111">
        <f>E59-E60</f>
        <v>0</v>
      </c>
      <c r="F62" s="111">
        <f>F59-F60</f>
        <v>0</v>
      </c>
      <c r="G62" s="111">
        <f>G59-G60</f>
        <v>0</v>
      </c>
      <c r="H62" s="111">
        <f>H59-H60</f>
        <v>0</v>
      </c>
      <c r="I62" s="111">
        <f>I59-I60</f>
        <v>0</v>
      </c>
      <c r="J62" s="14"/>
    </row>
    <row r="63" spans="2:10" ht="5.25" customHeight="1">
      <c r="B63" s="13"/>
      <c r="C63" s="65"/>
      <c r="D63" s="65"/>
      <c r="E63" s="23"/>
      <c r="F63" s="23"/>
      <c r="G63" s="23"/>
      <c r="H63" s="23"/>
      <c r="I63" s="23"/>
      <c r="J63" s="14"/>
    </row>
    <row r="64" spans="2:10" ht="11.25" customHeight="1" thickBot="1">
      <c r="B64" s="29"/>
      <c r="C64" s="96"/>
      <c r="D64" s="96"/>
      <c r="E64" s="31"/>
      <c r="F64" s="31"/>
      <c r="G64" s="31"/>
      <c r="H64" s="31"/>
      <c r="I64" s="31"/>
      <c r="J64" s="32"/>
    </row>
    <row r="65" ht="37.5" customHeight="1"/>
    <row r="76" ht="12.75" customHeight="1"/>
  </sheetData>
  <mergeCells count="1">
    <mergeCell ref="E9:I9"/>
  </mergeCells>
  <conditionalFormatting sqref="C13:D64">
    <cfRule type="expression" dxfId="0" priority="1" stopIfTrue="1">
      <formula>#REF!=1</formula>
    </cfRule>
  </conditionalFormatting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C444-CA05-4E12-A0A9-7C286F82CC34}">
  <sheetPr codeName="Sheet5"/>
  <dimension ref="A1:V225"/>
  <sheetViews>
    <sheetView zoomScale="80" zoomScaleNormal="80" workbookViewId="0">
      <selection activeCell="C121" sqref="C121:M121"/>
    </sheetView>
  </sheetViews>
  <sheetFormatPr baseColWidth="10" defaultColWidth="0" defaultRowHeight="12.75" customHeight="1" zeroHeight="1"/>
  <cols>
    <col min="1" max="1" width="7.1796875" style="1" customWidth="1"/>
    <col min="2" max="2" width="2.1796875" style="1" customWidth="1"/>
    <col min="3" max="3" width="49.7265625" style="1" customWidth="1"/>
    <col min="4" max="4" width="1.26953125" style="1" customWidth="1"/>
    <col min="5" max="5" width="12.81640625" style="1" customWidth="1"/>
    <col min="6" max="6" width="1.26953125" style="1" customWidth="1"/>
    <col min="7" max="7" width="12.81640625" style="1" customWidth="1"/>
    <col min="8" max="8" width="1.26953125" style="1" customWidth="1"/>
    <col min="9" max="9" width="12.81640625" style="1" customWidth="1"/>
    <col min="10" max="10" width="1.26953125" style="1" customWidth="1"/>
    <col min="11" max="11" width="12.81640625" style="1" customWidth="1"/>
    <col min="12" max="12" width="1.26953125" style="1" customWidth="1"/>
    <col min="13" max="13" width="12.81640625" style="1" customWidth="1"/>
    <col min="14" max="14" width="2.1796875" style="1" customWidth="1"/>
    <col min="15" max="15" width="7.1796875" style="1" customWidth="1"/>
    <col min="16" max="17" width="9.1796875" style="74" hidden="1" customWidth="1"/>
    <col min="18" max="18" width="9.1796875" style="2" hidden="1" customWidth="1"/>
    <col min="19" max="20" width="9.1796875" style="74" hidden="1" customWidth="1"/>
    <col min="21" max="22" width="9.1796875" style="2" hidden="1" customWidth="1"/>
    <col min="23" max="16384" width="9.1796875" style="1" hidden="1"/>
  </cols>
  <sheetData>
    <row r="1" spans="1:22" ht="12.75" customHeight="1"/>
    <row r="2" spans="1:22" ht="12.75" customHeight="1"/>
    <row r="3" spans="1:22" ht="12.75" customHeight="1"/>
    <row r="4" spans="1:22" ht="12.75" customHeight="1"/>
    <row r="5" spans="1:22" ht="37.5" customHeight="1">
      <c r="K5" s="8">
        <f>Index!$F$7</f>
        <v>0</v>
      </c>
    </row>
    <row r="6" spans="1:22" ht="13">
      <c r="A6" s="135" t="s">
        <v>54</v>
      </c>
      <c r="K6" s="1">
        <f>Index!$F$9</f>
        <v>0</v>
      </c>
    </row>
    <row r="7" spans="1:22" ht="13.5" thickBot="1">
      <c r="B7" s="59"/>
      <c r="O7" s="59"/>
      <c r="U7" s="2" t="s">
        <v>55</v>
      </c>
      <c r="V7" s="2" t="s">
        <v>56</v>
      </c>
    </row>
    <row r="8" spans="1:22" ht="11.25" customHeight="1">
      <c r="B8" s="3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37"/>
      <c r="V8" s="2" t="s">
        <v>57</v>
      </c>
    </row>
    <row r="9" spans="1:22" ht="14.5">
      <c r="B9" s="13"/>
      <c r="E9" s="149" t="s">
        <v>8</v>
      </c>
      <c r="F9" s="149"/>
      <c r="G9" s="149"/>
      <c r="H9" s="149"/>
      <c r="I9" s="149"/>
      <c r="J9" s="149"/>
      <c r="K9" s="149"/>
      <c r="L9" s="149"/>
      <c r="M9" s="149"/>
      <c r="N9" s="14"/>
      <c r="R9" s="75" t="s">
        <v>58</v>
      </c>
    </row>
    <row r="10" spans="1:22" ht="14.5">
      <c r="B10" s="13"/>
      <c r="E10" s="76">
        <f>Index!$F$5</f>
        <v>2021</v>
      </c>
      <c r="F10" s="77"/>
      <c r="G10" s="76">
        <f>E10+1</f>
        <v>2022</v>
      </c>
      <c r="H10" s="77"/>
      <c r="I10" s="76">
        <f>G10+1</f>
        <v>2023</v>
      </c>
      <c r="J10" s="77"/>
      <c r="K10" s="76">
        <f>I10+1</f>
        <v>2024</v>
      </c>
      <c r="L10" s="77"/>
      <c r="M10" s="76">
        <f>K10+1</f>
        <v>2025</v>
      </c>
      <c r="N10" s="14"/>
      <c r="R10" s="75" t="s">
        <v>59</v>
      </c>
    </row>
    <row r="11" spans="1:22" ht="5.25" customHeight="1">
      <c r="B11" s="13"/>
      <c r="N11" s="14"/>
      <c r="R11" s="75" t="s">
        <v>60</v>
      </c>
    </row>
    <row r="12" spans="1:22" ht="15" thickBot="1">
      <c r="B12" s="13"/>
      <c r="C12" s="137" t="s">
        <v>21</v>
      </c>
      <c r="D12" s="138"/>
      <c r="E12" s="139" t="str">
        <f>IF(SUM(E13:E20)&lt;&gt;0,SUM(E13:E20),"-")</f>
        <v>-</v>
      </c>
      <c r="F12" s="139"/>
      <c r="G12" s="139" t="str">
        <f t="shared" ref="G12:M12" si="0">IF(SUM(G13:G20)&lt;&gt;0,SUM(G13:G20),"-")</f>
        <v>-</v>
      </c>
      <c r="H12" s="139"/>
      <c r="I12" s="139" t="str">
        <f t="shared" si="0"/>
        <v>-</v>
      </c>
      <c r="J12" s="139"/>
      <c r="K12" s="139" t="str">
        <f t="shared" si="0"/>
        <v>-</v>
      </c>
      <c r="L12" s="139"/>
      <c r="M12" s="139" t="str">
        <f t="shared" si="0"/>
        <v>-</v>
      </c>
      <c r="N12" s="14"/>
      <c r="R12" s="75" t="s">
        <v>61</v>
      </c>
    </row>
    <row r="13" spans="1:22" ht="14.5">
      <c r="B13" s="13"/>
      <c r="C13" s="57" t="s">
        <v>62</v>
      </c>
      <c r="E13" s="46">
        <v>0</v>
      </c>
      <c r="G13" s="46">
        <v>0</v>
      </c>
      <c r="I13" s="46">
        <v>0</v>
      </c>
      <c r="K13" s="46">
        <v>0</v>
      </c>
      <c r="M13" s="46">
        <v>0</v>
      </c>
      <c r="N13" s="14"/>
      <c r="R13" s="75" t="s">
        <v>63</v>
      </c>
      <c r="U13" s="2" t="s">
        <v>64</v>
      </c>
    </row>
    <row r="14" spans="1:22" ht="14.5">
      <c r="B14" s="13"/>
      <c r="C14" s="57" t="s">
        <v>65</v>
      </c>
      <c r="E14" s="46">
        <v>0</v>
      </c>
      <c r="G14" s="46">
        <v>0</v>
      </c>
      <c r="I14" s="46">
        <v>0</v>
      </c>
      <c r="K14" s="46">
        <v>0</v>
      </c>
      <c r="M14" s="46">
        <v>0</v>
      </c>
      <c r="N14" s="14"/>
      <c r="R14" s="75" t="s">
        <v>66</v>
      </c>
      <c r="U14" s="2">
        <f>COUNTA(E61:M71)-COUNTA(E46:M56)</f>
        <v>0</v>
      </c>
    </row>
    <row r="15" spans="1:22" ht="14.5">
      <c r="B15" s="13"/>
      <c r="C15" s="57" t="s">
        <v>67</v>
      </c>
      <c r="E15" s="46">
        <v>0</v>
      </c>
      <c r="G15" s="46">
        <v>0</v>
      </c>
      <c r="I15" s="46">
        <v>0</v>
      </c>
      <c r="K15" s="46">
        <v>0</v>
      </c>
      <c r="M15" s="46">
        <v>0</v>
      </c>
      <c r="N15" s="14"/>
      <c r="R15" s="75" t="s">
        <v>68</v>
      </c>
    </row>
    <row r="16" spans="1:22" ht="14.5">
      <c r="B16" s="13"/>
      <c r="C16" s="57" t="s">
        <v>69</v>
      </c>
      <c r="E16" s="46">
        <v>0</v>
      </c>
      <c r="G16" s="46">
        <v>0</v>
      </c>
      <c r="I16" s="46">
        <v>0</v>
      </c>
      <c r="K16" s="46">
        <v>0</v>
      </c>
      <c r="M16" s="46">
        <v>0</v>
      </c>
      <c r="N16" s="14"/>
      <c r="R16" s="75" t="s">
        <v>70</v>
      </c>
    </row>
    <row r="17" spans="2:18" ht="14.5">
      <c r="B17" s="13"/>
      <c r="C17" s="57" t="s">
        <v>71</v>
      </c>
      <c r="E17" s="46">
        <v>0</v>
      </c>
      <c r="G17" s="46">
        <v>0</v>
      </c>
      <c r="I17" s="46">
        <v>0</v>
      </c>
      <c r="K17" s="46">
        <v>0</v>
      </c>
      <c r="M17" s="46">
        <v>0</v>
      </c>
      <c r="N17" s="14"/>
      <c r="R17" s="75" t="s">
        <v>72</v>
      </c>
    </row>
    <row r="18" spans="2:18" ht="14.5">
      <c r="B18" s="13"/>
      <c r="C18" s="57" t="s">
        <v>73</v>
      </c>
      <c r="E18" s="46">
        <v>0</v>
      </c>
      <c r="G18" s="46">
        <v>0</v>
      </c>
      <c r="I18" s="46">
        <v>0</v>
      </c>
      <c r="K18" s="46">
        <v>0</v>
      </c>
      <c r="M18" s="46">
        <v>0</v>
      </c>
      <c r="N18" s="14"/>
      <c r="R18" s="75" t="s">
        <v>74</v>
      </c>
    </row>
    <row r="19" spans="2:18" ht="14.5">
      <c r="B19" s="13"/>
      <c r="C19" s="57" t="s">
        <v>75</v>
      </c>
      <c r="E19" s="46">
        <v>0</v>
      </c>
      <c r="G19" s="46">
        <v>0</v>
      </c>
      <c r="I19" s="46">
        <v>0</v>
      </c>
      <c r="K19" s="46">
        <v>0</v>
      </c>
      <c r="M19" s="46">
        <v>0</v>
      </c>
      <c r="N19" s="14"/>
      <c r="R19" s="75" t="s">
        <v>76</v>
      </c>
    </row>
    <row r="20" spans="2:18" ht="14.5">
      <c r="B20" s="13"/>
      <c r="C20" s="78" t="s">
        <v>77</v>
      </c>
      <c r="D20" s="16"/>
      <c r="E20" s="79">
        <v>0</v>
      </c>
      <c r="F20" s="16"/>
      <c r="G20" s="79">
        <v>0</v>
      </c>
      <c r="H20" s="16"/>
      <c r="I20" s="79">
        <v>0</v>
      </c>
      <c r="J20" s="16"/>
      <c r="K20" s="79">
        <v>0</v>
      </c>
      <c r="L20" s="16"/>
      <c r="M20" s="79">
        <v>0</v>
      </c>
      <c r="N20" s="14"/>
      <c r="R20" s="75" t="s">
        <v>78</v>
      </c>
    </row>
    <row r="21" spans="2:18" ht="11.25" customHeight="1" thickBot="1">
      <c r="B21" s="29"/>
      <c r="C21" s="8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32"/>
      <c r="R21" s="75" t="s">
        <v>79</v>
      </c>
    </row>
    <row r="22" spans="2:18" ht="15" thickBot="1">
      <c r="C22" s="54"/>
      <c r="R22" s="75" t="s">
        <v>80</v>
      </c>
    </row>
    <row r="23" spans="2:18" ht="11.25" customHeight="1">
      <c r="B23" s="3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37"/>
      <c r="R23" s="75" t="s">
        <v>81</v>
      </c>
    </row>
    <row r="24" spans="2:18" ht="15" thickBot="1">
      <c r="B24" s="13"/>
      <c r="C24" s="137" t="s">
        <v>23</v>
      </c>
      <c r="D24" s="138"/>
      <c r="E24" s="137"/>
      <c r="F24" s="138"/>
      <c r="G24" s="137"/>
      <c r="H24" s="138"/>
      <c r="I24" s="137"/>
      <c r="J24" s="138"/>
      <c r="K24" s="137"/>
      <c r="L24" s="138"/>
      <c r="M24" s="137"/>
      <c r="N24" s="14"/>
      <c r="R24" s="75" t="s">
        <v>82</v>
      </c>
    </row>
    <row r="25" spans="2:18" ht="5.25" customHeight="1"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  <c r="R25" s="75" t="s">
        <v>83</v>
      </c>
    </row>
    <row r="26" spans="2:18" ht="15" customHeight="1">
      <c r="B26" s="13"/>
      <c r="C26" s="6" t="s">
        <v>84</v>
      </c>
      <c r="E26" s="81"/>
      <c r="G26" s="52"/>
      <c r="I26" s="52"/>
      <c r="K26" s="52"/>
      <c r="M26" s="52"/>
      <c r="N26" s="14"/>
      <c r="R26" s="75" t="s">
        <v>85</v>
      </c>
    </row>
    <row r="27" spans="2:18" ht="5.25" customHeight="1">
      <c r="B27" s="13"/>
      <c r="C27" s="6"/>
      <c r="E27" s="52"/>
      <c r="G27" s="52"/>
      <c r="I27" s="52"/>
      <c r="K27" s="52"/>
      <c r="M27" s="52"/>
      <c r="N27" s="14"/>
      <c r="R27" s="75" t="s">
        <v>86</v>
      </c>
    </row>
    <row r="28" spans="2:18" ht="15.75" customHeight="1">
      <c r="B28" s="13"/>
      <c r="C28" s="6" t="s">
        <v>24</v>
      </c>
      <c r="E28" s="82"/>
      <c r="N28" s="14"/>
      <c r="R28" s="75" t="s">
        <v>87</v>
      </c>
    </row>
    <row r="29" spans="2:18" ht="5.25" customHeight="1">
      <c r="B29" s="13"/>
      <c r="C29" s="6"/>
      <c r="E29" s="52"/>
      <c r="N29" s="14"/>
      <c r="R29" s="75"/>
    </row>
    <row r="30" spans="2:18" ht="15" customHeight="1">
      <c r="B30" s="13"/>
      <c r="C30" s="6" t="s">
        <v>88</v>
      </c>
      <c r="E30" s="155"/>
      <c r="F30" s="155"/>
      <c r="G30" s="155"/>
      <c r="H30" s="155"/>
      <c r="I30" s="155"/>
      <c r="J30" s="155"/>
      <c r="K30" s="155"/>
      <c r="L30" s="155"/>
      <c r="M30" s="155"/>
      <c r="N30" s="14"/>
      <c r="R30" s="75" t="s">
        <v>89</v>
      </c>
    </row>
    <row r="31" spans="2:18" ht="5.25" customHeight="1">
      <c r="B31" s="13"/>
      <c r="C31" s="6"/>
      <c r="E31" s="109"/>
      <c r="F31" s="109"/>
      <c r="G31" s="109"/>
      <c r="H31" s="109"/>
      <c r="I31" s="109"/>
      <c r="J31" s="109"/>
      <c r="K31" s="109"/>
      <c r="L31" s="109"/>
      <c r="M31" s="109"/>
      <c r="N31" s="14"/>
      <c r="R31" s="75"/>
    </row>
    <row r="32" spans="2:18" ht="13.5" customHeight="1">
      <c r="B32" s="13"/>
      <c r="C32" s="6" t="s">
        <v>90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4"/>
      <c r="R32" s="75" t="s">
        <v>91</v>
      </c>
    </row>
    <row r="33" spans="2:18" ht="5.25" customHeight="1">
      <c r="B33" s="13"/>
      <c r="C33" s="6"/>
      <c r="E33" s="109"/>
      <c r="F33" s="109"/>
      <c r="G33" s="109"/>
      <c r="H33" s="109"/>
      <c r="I33" s="109"/>
      <c r="J33" s="109"/>
      <c r="K33" s="109"/>
      <c r="L33" s="109"/>
      <c r="M33" s="109"/>
      <c r="N33" s="14"/>
      <c r="R33" s="75"/>
    </row>
    <row r="34" spans="2:18" ht="13.5" customHeight="1">
      <c r="B34" s="13"/>
      <c r="C34" s="6" t="s">
        <v>92</v>
      </c>
      <c r="E34" s="155"/>
      <c r="F34" s="155"/>
      <c r="G34" s="155"/>
      <c r="H34" s="155"/>
      <c r="I34" s="155"/>
      <c r="J34" s="155"/>
      <c r="K34" s="155"/>
      <c r="L34" s="155"/>
      <c r="M34" s="155"/>
      <c r="N34" s="14"/>
      <c r="R34" s="75" t="s">
        <v>93</v>
      </c>
    </row>
    <row r="35" spans="2:18" ht="11.25" customHeight="1" thickBot="1">
      <c r="B35" s="29"/>
      <c r="C35" s="58"/>
      <c r="D35" s="58"/>
      <c r="E35" s="83"/>
      <c r="F35" s="58"/>
      <c r="G35" s="83"/>
      <c r="H35" s="58"/>
      <c r="I35" s="83"/>
      <c r="J35" s="58"/>
      <c r="K35" s="83"/>
      <c r="L35" s="58"/>
      <c r="M35" s="83"/>
      <c r="N35" s="32"/>
      <c r="R35" s="75" t="s">
        <v>94</v>
      </c>
    </row>
    <row r="36" spans="2:18" ht="14.5">
      <c r="E36" s="84"/>
      <c r="G36" s="84"/>
      <c r="I36" s="84"/>
      <c r="K36" s="84"/>
      <c r="M36" s="84"/>
      <c r="R36" s="75" t="s">
        <v>95</v>
      </c>
    </row>
    <row r="37" spans="2:18" ht="15" thickBot="1">
      <c r="E37" s="84"/>
      <c r="G37" s="84"/>
      <c r="I37" s="84"/>
      <c r="K37" s="84"/>
      <c r="M37" s="84"/>
      <c r="R37" s="75" t="s">
        <v>96</v>
      </c>
    </row>
    <row r="38" spans="2:18" ht="11.25" customHeight="1">
      <c r="B38" s="3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37"/>
      <c r="R38" s="75" t="s">
        <v>97</v>
      </c>
    </row>
    <row r="39" spans="2:18" ht="15" thickBot="1">
      <c r="B39" s="13"/>
      <c r="C39" s="137" t="s">
        <v>25</v>
      </c>
      <c r="D39" s="138"/>
      <c r="E39" s="137"/>
      <c r="F39" s="138"/>
      <c r="G39" s="137"/>
      <c r="H39" s="138"/>
      <c r="I39" s="137"/>
      <c r="J39" s="138"/>
      <c r="K39" s="137"/>
      <c r="L39" s="138"/>
      <c r="M39" s="137"/>
      <c r="N39" s="14"/>
      <c r="R39" s="75" t="s">
        <v>98</v>
      </c>
    </row>
    <row r="40" spans="2:18" ht="5.25" customHeight="1">
      <c r="B40" s="13"/>
      <c r="C40" s="6"/>
      <c r="E40" s="50"/>
      <c r="G40" s="52"/>
      <c r="I40" s="52"/>
      <c r="K40" s="52"/>
      <c r="M40" s="52"/>
      <c r="N40" s="14"/>
      <c r="R40" s="75" t="s">
        <v>99</v>
      </c>
    </row>
    <row r="41" spans="2:18" ht="15" customHeight="1">
      <c r="B41" s="13"/>
      <c r="C41" s="6" t="s">
        <v>100</v>
      </c>
      <c r="G41" s="56"/>
      <c r="I41" s="52"/>
      <c r="K41" s="52"/>
      <c r="M41" s="52"/>
      <c r="N41" s="14"/>
      <c r="R41" s="75" t="s">
        <v>101</v>
      </c>
    </row>
    <row r="42" spans="2:18" ht="5.25" customHeight="1">
      <c r="B42" s="13"/>
      <c r="C42" s="6"/>
      <c r="E42" s="50"/>
      <c r="G42" s="52"/>
      <c r="I42" s="52"/>
      <c r="K42" s="52"/>
      <c r="M42" s="52"/>
      <c r="N42" s="14"/>
      <c r="R42" s="75" t="s">
        <v>102</v>
      </c>
    </row>
    <row r="43" spans="2:18" ht="5.25" customHeight="1">
      <c r="B43" s="13"/>
      <c r="C43" s="85"/>
      <c r="D43" s="73"/>
      <c r="E43" s="86"/>
      <c r="F43" s="73"/>
      <c r="G43" s="87"/>
      <c r="H43" s="73"/>
      <c r="I43" s="87"/>
      <c r="J43" s="73"/>
      <c r="K43" s="87"/>
      <c r="L43" s="73"/>
      <c r="M43" s="87"/>
      <c r="N43" s="14"/>
      <c r="R43" s="75" t="s">
        <v>103</v>
      </c>
    </row>
    <row r="44" spans="2:18" ht="15" customHeight="1">
      <c r="B44" s="13"/>
      <c r="C44" s="6" t="s">
        <v>276</v>
      </c>
      <c r="E44" s="50"/>
      <c r="G44" s="52"/>
      <c r="I44" s="52"/>
      <c r="K44" s="52"/>
      <c r="M44" s="52"/>
      <c r="N44" s="14"/>
      <c r="R44" s="75" t="s">
        <v>104</v>
      </c>
    </row>
    <row r="45" spans="2:18" ht="5.25" customHeight="1">
      <c r="B45" s="13"/>
      <c r="C45" s="6"/>
      <c r="E45" s="6"/>
      <c r="G45" s="6"/>
      <c r="I45" s="6"/>
      <c r="K45" s="6"/>
      <c r="M45" s="6"/>
      <c r="N45" s="14"/>
      <c r="R45" s="75" t="s">
        <v>105</v>
      </c>
    </row>
    <row r="46" spans="2:18" ht="14.5">
      <c r="B46" s="13"/>
      <c r="E46" s="56"/>
      <c r="G46" s="56"/>
      <c r="I46" s="56"/>
      <c r="K46" s="56"/>
      <c r="M46" s="56"/>
      <c r="N46" s="14"/>
      <c r="R46" s="75" t="s">
        <v>104</v>
      </c>
    </row>
    <row r="47" spans="2:18" ht="5.25" customHeight="1">
      <c r="B47" s="13"/>
      <c r="C47" s="6"/>
      <c r="E47" s="6"/>
      <c r="G47" s="6"/>
      <c r="I47" s="6"/>
      <c r="K47" s="6"/>
      <c r="M47" s="6"/>
      <c r="N47" s="14"/>
      <c r="R47" s="75" t="s">
        <v>105</v>
      </c>
    </row>
    <row r="48" spans="2:18" ht="14.5">
      <c r="B48" s="13"/>
      <c r="C48" s="6"/>
      <c r="E48" s="56"/>
      <c r="G48" s="56"/>
      <c r="I48" s="56"/>
      <c r="K48" s="56"/>
      <c r="M48" s="56"/>
      <c r="N48" s="14"/>
      <c r="R48" s="75" t="s">
        <v>106</v>
      </c>
    </row>
    <row r="49" spans="2:22" ht="5.25" customHeight="1">
      <c r="B49" s="13"/>
      <c r="C49" s="6"/>
      <c r="E49" s="6"/>
      <c r="G49" s="6"/>
      <c r="I49" s="6"/>
      <c r="K49" s="6"/>
      <c r="M49" s="6"/>
      <c r="N49" s="14"/>
      <c r="R49" s="75" t="s">
        <v>107</v>
      </c>
    </row>
    <row r="50" spans="2:22" ht="14.5">
      <c r="B50" s="13"/>
      <c r="C50" s="6"/>
      <c r="E50" s="56"/>
      <c r="G50" s="56"/>
      <c r="I50" s="56"/>
      <c r="K50" s="56"/>
      <c r="M50" s="56"/>
      <c r="N50" s="14"/>
      <c r="R50" s="75" t="s">
        <v>108</v>
      </c>
    </row>
    <row r="51" spans="2:22" ht="5.25" customHeight="1">
      <c r="B51" s="13"/>
      <c r="E51" s="6"/>
      <c r="G51" s="6"/>
      <c r="I51" s="6"/>
      <c r="K51" s="6"/>
      <c r="M51" s="6"/>
      <c r="N51" s="14"/>
      <c r="R51" s="75" t="s">
        <v>109</v>
      </c>
    </row>
    <row r="52" spans="2:22" ht="14.5">
      <c r="B52" s="13"/>
      <c r="E52" s="56"/>
      <c r="G52" s="56"/>
      <c r="I52" s="56"/>
      <c r="K52" s="56"/>
      <c r="M52" s="56"/>
      <c r="N52" s="14"/>
      <c r="R52" s="75" t="s">
        <v>110</v>
      </c>
    </row>
    <row r="53" spans="2:22" ht="5.25" customHeight="1">
      <c r="B53" s="13"/>
      <c r="E53" s="6"/>
      <c r="G53" s="6"/>
      <c r="I53" s="6"/>
      <c r="K53" s="6"/>
      <c r="M53" s="6"/>
      <c r="N53" s="14"/>
      <c r="R53" s="75" t="s">
        <v>104</v>
      </c>
    </row>
    <row r="54" spans="2:22" ht="14.5">
      <c r="B54" s="13"/>
      <c r="E54" s="56"/>
      <c r="G54" s="56"/>
      <c r="I54" s="56"/>
      <c r="K54" s="56"/>
      <c r="M54" s="56"/>
      <c r="N54" s="14"/>
      <c r="R54" s="75" t="s">
        <v>105</v>
      </c>
    </row>
    <row r="55" spans="2:22" ht="5.25" customHeight="1">
      <c r="B55" s="13"/>
      <c r="E55" s="6"/>
      <c r="G55" s="6"/>
      <c r="I55" s="6"/>
      <c r="K55" s="6"/>
      <c r="M55" s="6"/>
      <c r="N55" s="14"/>
      <c r="R55" s="75" t="s">
        <v>104</v>
      </c>
    </row>
    <row r="56" spans="2:22" ht="14.5">
      <c r="B56" s="13"/>
      <c r="C56" s="6"/>
      <c r="E56" s="56"/>
      <c r="G56" s="56"/>
      <c r="I56" s="56"/>
      <c r="K56" s="56"/>
      <c r="M56" s="56"/>
      <c r="N56" s="14"/>
      <c r="R56" s="75" t="s">
        <v>105</v>
      </c>
    </row>
    <row r="57" spans="2:22" ht="14.5">
      <c r="B57" s="13"/>
      <c r="C57" s="88"/>
      <c r="D57" s="16"/>
      <c r="E57" s="88"/>
      <c r="F57" s="88"/>
      <c r="G57" s="88"/>
      <c r="H57" s="88"/>
      <c r="I57" s="88"/>
      <c r="J57" s="88"/>
      <c r="K57" s="88"/>
      <c r="L57" s="88"/>
      <c r="M57" s="88"/>
      <c r="N57" s="14"/>
      <c r="R57" s="75" t="s">
        <v>106</v>
      </c>
    </row>
    <row r="58" spans="2:22" ht="5.25" customHeight="1">
      <c r="B58" s="13"/>
      <c r="N58" s="14"/>
      <c r="R58" s="75" t="s">
        <v>107</v>
      </c>
    </row>
    <row r="59" spans="2:22" s="72" customFormat="1" ht="14.5">
      <c r="B59" s="89"/>
      <c r="C59" s="6" t="s">
        <v>277</v>
      </c>
      <c r="E59" s="6"/>
      <c r="F59" s="6"/>
      <c r="G59" s="6"/>
      <c r="H59" s="6"/>
      <c r="I59" s="6"/>
      <c r="J59" s="6"/>
      <c r="K59" s="6"/>
      <c r="L59" s="6"/>
      <c r="M59" s="6"/>
      <c r="N59" s="90"/>
      <c r="Q59" s="91"/>
      <c r="R59" s="75" t="s">
        <v>111</v>
      </c>
      <c r="S59" s="91"/>
      <c r="T59" s="91"/>
      <c r="U59" s="92"/>
      <c r="V59" s="92"/>
    </row>
    <row r="60" spans="2:22" ht="5.25" customHeight="1">
      <c r="B60" s="13"/>
      <c r="N60" s="14"/>
      <c r="R60" s="75" t="s">
        <v>112</v>
      </c>
    </row>
    <row r="61" spans="2:22" ht="14.5">
      <c r="B61" s="13"/>
      <c r="E61" s="56"/>
      <c r="G61" s="56"/>
      <c r="I61" s="56"/>
      <c r="K61" s="56"/>
      <c r="M61" s="56"/>
      <c r="N61" s="14"/>
      <c r="R61" s="75" t="s">
        <v>113</v>
      </c>
    </row>
    <row r="62" spans="2:22" ht="5.25" customHeight="1">
      <c r="B62" s="13"/>
      <c r="C62" s="6"/>
      <c r="E62" s="6"/>
      <c r="G62" s="6"/>
      <c r="I62" s="6"/>
      <c r="K62" s="6"/>
      <c r="M62" s="6"/>
      <c r="N62" s="14"/>
      <c r="R62" s="75" t="s">
        <v>114</v>
      </c>
    </row>
    <row r="63" spans="2:22" ht="14.5">
      <c r="B63" s="13"/>
      <c r="C63" s="6"/>
      <c r="E63" s="56"/>
      <c r="G63" s="56"/>
      <c r="I63" s="56"/>
      <c r="K63" s="56"/>
      <c r="M63" s="56"/>
      <c r="N63" s="14"/>
      <c r="R63" s="75" t="s">
        <v>115</v>
      </c>
    </row>
    <row r="64" spans="2:22" ht="5.25" customHeight="1">
      <c r="B64" s="13"/>
      <c r="C64" s="6"/>
      <c r="E64" s="6"/>
      <c r="G64" s="6"/>
      <c r="I64" s="6"/>
      <c r="K64" s="6"/>
      <c r="M64" s="6"/>
      <c r="N64" s="14"/>
      <c r="R64" s="75" t="s">
        <v>116</v>
      </c>
    </row>
    <row r="65" spans="2:18" ht="14.5">
      <c r="B65" s="13"/>
      <c r="C65" s="6"/>
      <c r="E65" s="56"/>
      <c r="G65" s="56"/>
      <c r="I65" s="56"/>
      <c r="K65" s="56"/>
      <c r="M65" s="56"/>
      <c r="N65" s="14"/>
      <c r="R65" s="75" t="s">
        <v>117</v>
      </c>
    </row>
    <row r="66" spans="2:18" ht="5.25" customHeight="1">
      <c r="B66" s="13"/>
      <c r="E66" s="6"/>
      <c r="G66" s="6"/>
      <c r="I66" s="6"/>
      <c r="K66" s="6"/>
      <c r="M66" s="6"/>
      <c r="N66" s="14"/>
      <c r="R66" s="75" t="s">
        <v>118</v>
      </c>
    </row>
    <row r="67" spans="2:18" ht="14.5">
      <c r="B67" s="13"/>
      <c r="E67" s="56"/>
      <c r="G67" s="56"/>
      <c r="I67" s="56"/>
      <c r="K67" s="56"/>
      <c r="M67" s="56"/>
      <c r="N67" s="14"/>
      <c r="R67" s="75" t="s">
        <v>119</v>
      </c>
    </row>
    <row r="68" spans="2:18" ht="5.25" customHeight="1">
      <c r="B68" s="13"/>
      <c r="E68" s="6"/>
      <c r="G68" s="6"/>
      <c r="I68" s="6"/>
      <c r="K68" s="6"/>
      <c r="M68" s="6"/>
      <c r="N68" s="14"/>
      <c r="R68" s="75" t="s">
        <v>120</v>
      </c>
    </row>
    <row r="69" spans="2:18" ht="14.5">
      <c r="B69" s="13"/>
      <c r="E69" s="56"/>
      <c r="G69" s="56"/>
      <c r="I69" s="56"/>
      <c r="K69" s="56"/>
      <c r="M69" s="56"/>
      <c r="N69" s="14"/>
      <c r="R69" s="75" t="s">
        <v>121</v>
      </c>
    </row>
    <row r="70" spans="2:18" ht="5.25" customHeight="1">
      <c r="B70" s="13"/>
      <c r="E70" s="6"/>
      <c r="G70" s="6"/>
      <c r="I70" s="6"/>
      <c r="K70" s="6"/>
      <c r="M70" s="6"/>
      <c r="N70" s="14"/>
      <c r="R70" s="75" t="s">
        <v>122</v>
      </c>
    </row>
    <row r="71" spans="2:18" ht="14.5">
      <c r="B71" s="13"/>
      <c r="C71" s="6"/>
      <c r="E71" s="56"/>
      <c r="G71" s="56"/>
      <c r="I71" s="56"/>
      <c r="K71" s="56"/>
      <c r="M71" s="56"/>
      <c r="N71" s="14"/>
      <c r="R71" s="75" t="s">
        <v>123</v>
      </c>
    </row>
    <row r="72" spans="2:18" ht="11.25" customHeight="1" thickBot="1">
      <c r="B72" s="29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32"/>
      <c r="R72" s="75" t="s">
        <v>124</v>
      </c>
    </row>
    <row r="73" spans="2:18" ht="14.5">
      <c r="R73" s="75" t="s">
        <v>125</v>
      </c>
    </row>
    <row r="74" spans="2:18" ht="14.5">
      <c r="R74" s="75" t="s">
        <v>96</v>
      </c>
    </row>
    <row r="75" spans="2:18" ht="14.5">
      <c r="R75" s="75" t="s">
        <v>97</v>
      </c>
    </row>
    <row r="76" spans="2:18" ht="14.5">
      <c r="R76" s="75" t="s">
        <v>98</v>
      </c>
    </row>
    <row r="77" spans="2:18" ht="14.5">
      <c r="R77" s="75" t="s">
        <v>99</v>
      </c>
    </row>
    <row r="78" spans="2:18" ht="14.5">
      <c r="K78" s="8">
        <f>Index!$F$7</f>
        <v>0</v>
      </c>
      <c r="R78" s="75" t="s">
        <v>101</v>
      </c>
    </row>
    <row r="79" spans="2:18" ht="14.5">
      <c r="K79" s="1">
        <f>Index!$F$9</f>
        <v>0</v>
      </c>
      <c r="R79" s="75" t="s">
        <v>102</v>
      </c>
    </row>
    <row r="80" spans="2:18" ht="15" thickBot="1">
      <c r="E80" s="84"/>
      <c r="G80" s="84"/>
      <c r="I80" s="84"/>
      <c r="K80" s="84"/>
      <c r="M80" s="84"/>
      <c r="R80" s="75" t="s">
        <v>103</v>
      </c>
    </row>
    <row r="81" spans="2:18" ht="11.25" customHeight="1">
      <c r="B81" s="34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37"/>
      <c r="R81" s="75" t="s">
        <v>104</v>
      </c>
    </row>
    <row r="82" spans="2:18" ht="15" thickBot="1">
      <c r="B82" s="13"/>
      <c r="C82" s="137" t="s">
        <v>272</v>
      </c>
      <c r="D82" s="138"/>
      <c r="E82" s="137"/>
      <c r="F82" s="138"/>
      <c r="G82" s="137"/>
      <c r="H82" s="138"/>
      <c r="I82" s="137"/>
      <c r="J82" s="138"/>
      <c r="K82" s="137"/>
      <c r="L82" s="138"/>
      <c r="M82" s="137"/>
      <c r="N82" s="14"/>
      <c r="R82" s="75" t="s">
        <v>105</v>
      </c>
    </row>
    <row r="83" spans="2:18" ht="5.25" customHeight="1">
      <c r="B83" s="13"/>
      <c r="C83" s="6"/>
      <c r="E83" s="50"/>
      <c r="G83" s="52"/>
      <c r="I83" s="52"/>
      <c r="K83" s="52"/>
      <c r="M83" s="52"/>
      <c r="N83" s="14"/>
      <c r="R83" s="75" t="s">
        <v>104</v>
      </c>
    </row>
    <row r="84" spans="2:18" ht="15" customHeight="1">
      <c r="B84" s="13"/>
      <c r="C84" s="6" t="s">
        <v>252</v>
      </c>
      <c r="G84" s="56"/>
      <c r="I84" s="52"/>
      <c r="K84" s="52"/>
      <c r="M84" s="52"/>
      <c r="N84" s="14"/>
      <c r="R84" s="75" t="s">
        <v>105</v>
      </c>
    </row>
    <row r="85" spans="2:18" ht="5.25" customHeight="1">
      <c r="B85" s="13"/>
      <c r="C85" s="6"/>
      <c r="E85" s="50"/>
      <c r="G85" s="52"/>
      <c r="I85" s="52"/>
      <c r="K85" s="52"/>
      <c r="M85" s="52"/>
      <c r="N85" s="14"/>
      <c r="R85" s="75" t="s">
        <v>106</v>
      </c>
    </row>
    <row r="86" spans="2:18" ht="5.25" customHeight="1">
      <c r="B86" s="13"/>
      <c r="C86" s="85"/>
      <c r="D86" s="73"/>
      <c r="E86" s="86"/>
      <c r="F86" s="73"/>
      <c r="G86" s="87"/>
      <c r="H86" s="73"/>
      <c r="I86" s="87"/>
      <c r="J86" s="73"/>
      <c r="K86" s="87"/>
      <c r="L86" s="73"/>
      <c r="M86" s="87"/>
      <c r="N86" s="14"/>
      <c r="R86" s="75" t="s">
        <v>107</v>
      </c>
    </row>
    <row r="87" spans="2:18" ht="27.75" customHeight="1">
      <c r="B87" s="13"/>
      <c r="C87" s="153" t="s">
        <v>274</v>
      </c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4"/>
      <c r="R87" s="75" t="s">
        <v>108</v>
      </c>
    </row>
    <row r="88" spans="2:18" ht="5.25" customHeight="1">
      <c r="B88" s="13"/>
      <c r="C88" s="6"/>
      <c r="E88" s="6"/>
      <c r="G88" s="6"/>
      <c r="I88" s="6"/>
      <c r="K88" s="6"/>
      <c r="M88" s="6"/>
      <c r="N88" s="14"/>
      <c r="R88" s="75" t="s">
        <v>109</v>
      </c>
    </row>
    <row r="89" spans="2:18" ht="14.5">
      <c r="B89" s="13"/>
      <c r="E89" s="6"/>
      <c r="F89" s="6"/>
      <c r="G89" s="6"/>
      <c r="H89" s="6"/>
      <c r="I89" s="6"/>
      <c r="J89" s="6"/>
      <c r="K89" s="6"/>
      <c r="L89" s="6"/>
      <c r="M89" s="6"/>
      <c r="N89" s="14"/>
      <c r="R89" s="75" t="s">
        <v>110</v>
      </c>
    </row>
    <row r="90" spans="2:18" ht="5.25" customHeight="1">
      <c r="B90" s="13"/>
      <c r="C90" s="6"/>
      <c r="E90" s="6"/>
      <c r="G90" s="6"/>
      <c r="I90" s="6"/>
      <c r="K90" s="6"/>
      <c r="M90" s="6"/>
      <c r="N90" s="14"/>
      <c r="R90" s="75" t="s">
        <v>104</v>
      </c>
    </row>
    <row r="91" spans="2:18" ht="14.5">
      <c r="B91" s="13"/>
      <c r="C91" s="6" t="s">
        <v>246</v>
      </c>
      <c r="E91" s="152"/>
      <c r="F91" s="152"/>
      <c r="G91" s="152"/>
      <c r="H91" s="152"/>
      <c r="I91" s="152"/>
      <c r="J91" s="152"/>
      <c r="K91" s="152"/>
      <c r="L91" s="152"/>
      <c r="M91" s="152"/>
      <c r="N91" s="14"/>
      <c r="R91" s="75" t="s">
        <v>105</v>
      </c>
    </row>
    <row r="92" spans="2:18" ht="5.25" customHeight="1">
      <c r="B92" s="13"/>
      <c r="C92" s="6"/>
      <c r="E92" s="152"/>
      <c r="F92" s="152"/>
      <c r="G92" s="152"/>
      <c r="H92" s="152"/>
      <c r="I92" s="152"/>
      <c r="J92" s="152"/>
      <c r="K92" s="152"/>
      <c r="L92" s="152"/>
      <c r="M92" s="152"/>
      <c r="N92" s="14"/>
      <c r="R92" s="75" t="s">
        <v>104</v>
      </c>
    </row>
    <row r="93" spans="2:18" ht="14.5">
      <c r="B93" s="13"/>
      <c r="C93" s="6"/>
      <c r="E93" s="152"/>
      <c r="F93" s="152"/>
      <c r="G93" s="152"/>
      <c r="H93" s="152"/>
      <c r="I93" s="152"/>
      <c r="J93" s="152"/>
      <c r="K93" s="152"/>
      <c r="L93" s="152"/>
      <c r="M93" s="152"/>
      <c r="N93" s="14"/>
      <c r="R93" s="75" t="s">
        <v>105</v>
      </c>
    </row>
    <row r="94" spans="2:18" ht="5.25" customHeight="1">
      <c r="B94" s="13"/>
      <c r="E94" s="6"/>
      <c r="G94" s="6"/>
      <c r="I94" s="6"/>
      <c r="K94" s="6"/>
      <c r="M94" s="6"/>
      <c r="N94" s="14"/>
      <c r="R94" s="75" t="s">
        <v>106</v>
      </c>
    </row>
    <row r="95" spans="2:18" ht="14.5">
      <c r="B95" s="13"/>
      <c r="C95" s="6" t="s">
        <v>247</v>
      </c>
      <c r="E95" s="152"/>
      <c r="F95" s="152"/>
      <c r="G95" s="152"/>
      <c r="H95" s="152"/>
      <c r="I95" s="152"/>
      <c r="J95" s="152"/>
      <c r="K95" s="152"/>
      <c r="L95" s="152"/>
      <c r="M95" s="152"/>
      <c r="N95" s="14"/>
      <c r="R95" s="75" t="s">
        <v>107</v>
      </c>
    </row>
    <row r="96" spans="2:18" ht="14.5">
      <c r="B96" s="13"/>
      <c r="E96" s="152"/>
      <c r="F96" s="152"/>
      <c r="G96" s="152"/>
      <c r="H96" s="152"/>
      <c r="I96" s="152"/>
      <c r="J96" s="152"/>
      <c r="K96" s="152"/>
      <c r="L96" s="152"/>
      <c r="M96" s="152"/>
      <c r="N96" s="14"/>
      <c r="R96" s="75" t="s">
        <v>97</v>
      </c>
    </row>
    <row r="97" spans="2:18" ht="14.5">
      <c r="B97" s="13"/>
      <c r="C97" s="6"/>
      <c r="E97" s="152"/>
      <c r="F97" s="152"/>
      <c r="G97" s="152"/>
      <c r="H97" s="152"/>
      <c r="I97" s="152"/>
      <c r="J97" s="152"/>
      <c r="K97" s="152"/>
      <c r="L97" s="152"/>
      <c r="M97" s="152"/>
      <c r="N97" s="14"/>
      <c r="R97" s="75" t="s">
        <v>98</v>
      </c>
    </row>
    <row r="98" spans="2:18" ht="5.25" customHeight="1">
      <c r="B98" s="13"/>
      <c r="C98" s="6"/>
      <c r="E98" s="6"/>
      <c r="G98" s="6"/>
      <c r="I98" s="6"/>
      <c r="K98" s="6"/>
      <c r="M98" s="6"/>
      <c r="N98" s="14"/>
      <c r="R98" s="75" t="s">
        <v>99</v>
      </c>
    </row>
    <row r="99" spans="2:18" ht="14.5">
      <c r="B99" s="13"/>
      <c r="C99" s="6" t="s">
        <v>248</v>
      </c>
      <c r="E99" s="152"/>
      <c r="F99" s="152"/>
      <c r="G99" s="152"/>
      <c r="H99" s="152"/>
      <c r="I99" s="152"/>
      <c r="J99" s="152"/>
      <c r="K99" s="152"/>
      <c r="L99" s="152"/>
      <c r="M99" s="152"/>
      <c r="N99" s="14"/>
      <c r="R99" s="75" t="s">
        <v>101</v>
      </c>
    </row>
    <row r="100" spans="2:18" ht="14.5">
      <c r="B100" s="13"/>
      <c r="E100" s="152"/>
      <c r="F100" s="152"/>
      <c r="G100" s="152"/>
      <c r="H100" s="152"/>
      <c r="I100" s="152"/>
      <c r="J100" s="152"/>
      <c r="K100" s="152"/>
      <c r="L100" s="152"/>
      <c r="M100" s="152"/>
      <c r="N100" s="14"/>
      <c r="R100" s="75" t="s">
        <v>102</v>
      </c>
    </row>
    <row r="101" spans="2:18" ht="14.5">
      <c r="B101" s="13"/>
      <c r="E101" s="152"/>
      <c r="F101" s="152"/>
      <c r="G101" s="152"/>
      <c r="H101" s="152"/>
      <c r="I101" s="152"/>
      <c r="J101" s="152"/>
      <c r="K101" s="152"/>
      <c r="L101" s="152"/>
      <c r="M101" s="152"/>
      <c r="N101" s="14"/>
      <c r="R101" s="75" t="s">
        <v>106</v>
      </c>
    </row>
    <row r="102" spans="2:18" ht="5.25" customHeight="1">
      <c r="B102" s="13"/>
      <c r="C102" s="6"/>
      <c r="E102" s="6"/>
      <c r="G102" s="6"/>
      <c r="I102" s="6"/>
      <c r="K102" s="6"/>
      <c r="M102" s="6"/>
      <c r="N102" s="14"/>
      <c r="R102" s="75" t="s">
        <v>107</v>
      </c>
    </row>
    <row r="103" spans="2:18" ht="14.5">
      <c r="B103" s="13"/>
      <c r="C103" s="6" t="s">
        <v>249</v>
      </c>
      <c r="E103" s="152"/>
      <c r="F103" s="152"/>
      <c r="G103" s="152"/>
      <c r="H103" s="152"/>
      <c r="I103" s="152"/>
      <c r="J103" s="152"/>
      <c r="K103" s="152"/>
      <c r="L103" s="152"/>
      <c r="M103" s="152"/>
      <c r="N103" s="14"/>
      <c r="R103" s="75" t="s">
        <v>108</v>
      </c>
    </row>
    <row r="104" spans="2:18" ht="14.5">
      <c r="B104" s="13"/>
      <c r="E104" s="152"/>
      <c r="F104" s="152"/>
      <c r="G104" s="152"/>
      <c r="H104" s="152"/>
      <c r="I104" s="152"/>
      <c r="J104" s="152"/>
      <c r="K104" s="152"/>
      <c r="L104" s="152"/>
      <c r="M104" s="152"/>
      <c r="N104" s="14"/>
      <c r="R104" s="75" t="s">
        <v>109</v>
      </c>
    </row>
    <row r="105" spans="2:18" ht="14.5">
      <c r="B105" s="13"/>
      <c r="E105" s="152"/>
      <c r="F105" s="152"/>
      <c r="G105" s="152"/>
      <c r="H105" s="152"/>
      <c r="I105" s="152"/>
      <c r="J105" s="152"/>
      <c r="K105" s="152"/>
      <c r="L105" s="152"/>
      <c r="M105" s="152"/>
      <c r="N105" s="14"/>
      <c r="R105" s="75" t="s">
        <v>110</v>
      </c>
    </row>
    <row r="106" spans="2:18" ht="5.25" customHeight="1">
      <c r="B106" s="13"/>
      <c r="C106" s="6"/>
      <c r="E106" s="6"/>
      <c r="G106" s="6"/>
      <c r="I106" s="6"/>
      <c r="K106" s="6"/>
      <c r="M106" s="6"/>
      <c r="N106" s="14"/>
      <c r="R106" s="75" t="s">
        <v>104</v>
      </c>
    </row>
    <row r="107" spans="2:18" ht="14.5">
      <c r="B107" s="13"/>
      <c r="C107" s="6" t="s">
        <v>250</v>
      </c>
      <c r="E107" s="152"/>
      <c r="F107" s="152"/>
      <c r="G107" s="152"/>
      <c r="H107" s="152"/>
      <c r="I107" s="152"/>
      <c r="J107" s="152"/>
      <c r="K107" s="152"/>
      <c r="L107" s="152"/>
      <c r="M107" s="152"/>
      <c r="N107" s="14"/>
      <c r="R107" s="75" t="s">
        <v>105</v>
      </c>
    </row>
    <row r="108" spans="2:18" ht="14.5">
      <c r="B108" s="13"/>
      <c r="E108" s="152"/>
      <c r="F108" s="152"/>
      <c r="G108" s="152"/>
      <c r="H108" s="152"/>
      <c r="I108" s="152"/>
      <c r="J108" s="152"/>
      <c r="K108" s="152"/>
      <c r="L108" s="152"/>
      <c r="M108" s="152"/>
      <c r="N108" s="14"/>
      <c r="R108" s="75" t="s">
        <v>104</v>
      </c>
    </row>
    <row r="109" spans="2:18" ht="14.5">
      <c r="B109" s="13"/>
      <c r="C109" s="6"/>
      <c r="E109" s="152"/>
      <c r="F109" s="152"/>
      <c r="G109" s="152"/>
      <c r="H109" s="152"/>
      <c r="I109" s="152"/>
      <c r="J109" s="152"/>
      <c r="K109" s="152"/>
      <c r="L109" s="152"/>
      <c r="M109" s="152"/>
      <c r="N109" s="14"/>
      <c r="R109" s="75" t="s">
        <v>105</v>
      </c>
    </row>
    <row r="110" spans="2:18" ht="5.25" customHeight="1">
      <c r="B110" s="13"/>
      <c r="C110" s="6"/>
      <c r="E110" s="6"/>
      <c r="G110" s="6"/>
      <c r="I110" s="6"/>
      <c r="K110" s="6"/>
      <c r="M110" s="6"/>
      <c r="N110" s="14"/>
      <c r="R110" s="75" t="s">
        <v>126</v>
      </c>
    </row>
    <row r="111" spans="2:18" ht="14.5">
      <c r="B111" s="13"/>
      <c r="C111" s="6" t="s">
        <v>251</v>
      </c>
      <c r="E111" s="152"/>
      <c r="F111" s="152"/>
      <c r="G111" s="152"/>
      <c r="H111" s="152"/>
      <c r="I111" s="152"/>
      <c r="J111" s="152"/>
      <c r="K111" s="152"/>
      <c r="L111" s="152"/>
      <c r="M111" s="152"/>
      <c r="N111" s="14"/>
      <c r="R111" s="75" t="s">
        <v>127</v>
      </c>
    </row>
    <row r="112" spans="2:18" ht="14.5">
      <c r="B112" s="13"/>
      <c r="C112" s="6"/>
      <c r="E112" s="152"/>
      <c r="F112" s="152"/>
      <c r="G112" s="152"/>
      <c r="H112" s="152"/>
      <c r="I112" s="152"/>
      <c r="J112" s="152"/>
      <c r="K112" s="152"/>
      <c r="L112" s="152"/>
      <c r="M112" s="152"/>
      <c r="N112" s="14"/>
      <c r="R112" s="75" t="s">
        <v>128</v>
      </c>
    </row>
    <row r="113" spans="2:22" ht="11.25" customHeight="1">
      <c r="B113" s="13"/>
      <c r="C113" s="6"/>
      <c r="E113" s="152"/>
      <c r="F113" s="152"/>
      <c r="G113" s="152"/>
      <c r="H113" s="152"/>
      <c r="I113" s="152"/>
      <c r="J113" s="152"/>
      <c r="K113" s="152"/>
      <c r="L113" s="152"/>
      <c r="M113" s="152"/>
      <c r="N113" s="14"/>
      <c r="R113" s="75" t="s">
        <v>129</v>
      </c>
    </row>
    <row r="114" spans="2:22" ht="5.25" customHeight="1">
      <c r="B114" s="13"/>
      <c r="C114" s="6"/>
      <c r="E114" s="6"/>
      <c r="G114" s="6"/>
      <c r="I114" s="6"/>
      <c r="K114" s="6"/>
      <c r="M114" s="6"/>
      <c r="N114" s="14"/>
      <c r="R114" s="75" t="s">
        <v>130</v>
      </c>
    </row>
    <row r="115" spans="2:22" ht="14.5">
      <c r="B115" s="13"/>
      <c r="C115" s="6"/>
      <c r="E115" s="6"/>
      <c r="F115" s="6"/>
      <c r="G115" s="6"/>
      <c r="H115" s="6"/>
      <c r="I115" s="6"/>
      <c r="J115" s="6"/>
      <c r="K115" s="6"/>
      <c r="L115" s="6"/>
      <c r="M115" s="6"/>
      <c r="N115" s="14"/>
      <c r="R115" s="75" t="s">
        <v>131</v>
      </c>
    </row>
    <row r="116" spans="2:22" ht="5.25" customHeight="1" thickBot="1">
      <c r="B116" s="2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32"/>
      <c r="R116" s="75" t="s">
        <v>132</v>
      </c>
    </row>
    <row r="117" spans="2:22" ht="5.25" customHeight="1">
      <c r="R117" s="75" t="s">
        <v>133</v>
      </c>
    </row>
    <row r="118" spans="2:22" ht="5.25" customHeight="1">
      <c r="R118" s="75" t="s">
        <v>134</v>
      </c>
    </row>
    <row r="119" spans="2:22" s="72" customFormat="1" ht="15" thickBot="1">
      <c r="C119" s="6"/>
      <c r="E119" s="6"/>
      <c r="F119" s="6"/>
      <c r="G119" s="6"/>
      <c r="H119" s="6"/>
      <c r="I119" s="6"/>
      <c r="J119" s="6"/>
      <c r="K119" s="6"/>
      <c r="L119" s="6"/>
      <c r="M119" s="6"/>
      <c r="Q119" s="91"/>
      <c r="R119" s="75" t="s">
        <v>135</v>
      </c>
      <c r="S119" s="91"/>
      <c r="T119" s="91"/>
      <c r="U119" s="92"/>
      <c r="V119" s="92"/>
    </row>
    <row r="120" spans="2:22" ht="11.25" customHeight="1">
      <c r="B120" s="3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37"/>
      <c r="R120" s="75" t="s">
        <v>136</v>
      </c>
    </row>
    <row r="121" spans="2:22" ht="15" thickBot="1">
      <c r="B121" s="13"/>
      <c r="C121" s="137" t="s">
        <v>272</v>
      </c>
      <c r="D121" s="138"/>
      <c r="E121" s="137"/>
      <c r="F121" s="138"/>
      <c r="G121" s="137"/>
      <c r="H121" s="138"/>
      <c r="I121" s="137"/>
      <c r="J121" s="138"/>
      <c r="K121" s="137"/>
      <c r="L121" s="138"/>
      <c r="M121" s="137"/>
      <c r="N121" s="14"/>
      <c r="R121" s="75" t="s">
        <v>137</v>
      </c>
    </row>
    <row r="122" spans="2:22" ht="5.25" customHeight="1">
      <c r="B122" s="13"/>
      <c r="C122" s="6"/>
      <c r="E122" s="50"/>
      <c r="G122" s="52"/>
      <c r="I122" s="52"/>
      <c r="K122" s="52"/>
      <c r="M122" s="52"/>
      <c r="N122" s="14"/>
      <c r="R122" s="75" t="s">
        <v>138</v>
      </c>
    </row>
    <row r="123" spans="2:22" ht="15" customHeight="1">
      <c r="B123" s="13"/>
      <c r="C123" s="6" t="s">
        <v>275</v>
      </c>
      <c r="G123" s="52"/>
      <c r="I123" s="52"/>
      <c r="K123" s="52"/>
      <c r="M123" s="52"/>
      <c r="N123" s="14"/>
      <c r="R123" s="75" t="s">
        <v>139</v>
      </c>
    </row>
    <row r="124" spans="2:22" ht="5.25" customHeight="1">
      <c r="B124" s="13"/>
      <c r="C124" s="6"/>
      <c r="E124" s="50"/>
      <c r="G124" s="52"/>
      <c r="I124" s="52"/>
      <c r="K124" s="52"/>
      <c r="M124" s="52"/>
      <c r="N124" s="14"/>
      <c r="R124" s="75" t="s">
        <v>140</v>
      </c>
    </row>
    <row r="125" spans="2:22" ht="14.5">
      <c r="B125" s="13"/>
      <c r="C125" s="6" t="s">
        <v>253</v>
      </c>
      <c r="E125" s="152"/>
      <c r="F125" s="152"/>
      <c r="G125" s="152"/>
      <c r="H125" s="152"/>
      <c r="I125" s="152"/>
      <c r="J125" s="152"/>
      <c r="K125" s="152"/>
      <c r="L125" s="152"/>
      <c r="M125" s="152"/>
      <c r="N125" s="14"/>
      <c r="R125" s="75" t="s">
        <v>141</v>
      </c>
    </row>
    <row r="126" spans="2:22" ht="5.25" customHeight="1">
      <c r="B126" s="13"/>
      <c r="C126" s="6"/>
      <c r="E126" s="152"/>
      <c r="F126" s="152"/>
      <c r="G126" s="152"/>
      <c r="H126" s="152"/>
      <c r="I126" s="152"/>
      <c r="J126" s="152"/>
      <c r="K126" s="152"/>
      <c r="L126" s="152"/>
      <c r="M126" s="152"/>
      <c r="N126" s="14"/>
      <c r="R126" s="75" t="s">
        <v>142</v>
      </c>
    </row>
    <row r="127" spans="2:22" ht="14.5">
      <c r="B127" s="13"/>
      <c r="C127" s="6"/>
      <c r="E127" s="152"/>
      <c r="F127" s="152"/>
      <c r="G127" s="152"/>
      <c r="H127" s="152"/>
      <c r="I127" s="152"/>
      <c r="J127" s="152"/>
      <c r="K127" s="152"/>
      <c r="L127" s="152"/>
      <c r="M127" s="152"/>
      <c r="N127" s="14"/>
      <c r="R127" s="75" t="s">
        <v>143</v>
      </c>
    </row>
    <row r="128" spans="2:22" ht="5.25" customHeight="1">
      <c r="B128" s="13"/>
      <c r="E128" s="6"/>
      <c r="G128" s="6"/>
      <c r="I128" s="6"/>
      <c r="K128" s="6"/>
      <c r="M128" s="6"/>
      <c r="N128" s="14"/>
      <c r="R128" s="75" t="s">
        <v>144</v>
      </c>
    </row>
    <row r="129" spans="2:18" ht="14.5">
      <c r="B129" s="13"/>
      <c r="C129" s="6" t="s">
        <v>254</v>
      </c>
      <c r="E129" s="152"/>
      <c r="F129" s="152"/>
      <c r="G129" s="152"/>
      <c r="H129" s="152"/>
      <c r="I129" s="152"/>
      <c r="J129" s="152"/>
      <c r="K129" s="152"/>
      <c r="L129" s="152"/>
      <c r="M129" s="152"/>
      <c r="N129" s="14"/>
      <c r="R129" s="75" t="s">
        <v>145</v>
      </c>
    </row>
    <row r="130" spans="2:18" ht="14.5">
      <c r="B130" s="13"/>
      <c r="E130" s="152"/>
      <c r="F130" s="152"/>
      <c r="G130" s="152"/>
      <c r="H130" s="152"/>
      <c r="I130" s="152"/>
      <c r="J130" s="152"/>
      <c r="K130" s="152"/>
      <c r="L130" s="152"/>
      <c r="M130" s="152"/>
      <c r="N130" s="14"/>
      <c r="R130" s="75" t="s">
        <v>146</v>
      </c>
    </row>
    <row r="131" spans="2:18" ht="14.5">
      <c r="B131" s="13"/>
      <c r="C131" s="6"/>
      <c r="E131" s="152"/>
      <c r="F131" s="152"/>
      <c r="G131" s="152"/>
      <c r="H131" s="152"/>
      <c r="I131" s="152"/>
      <c r="J131" s="152"/>
      <c r="K131" s="152"/>
      <c r="L131" s="152"/>
      <c r="M131" s="152"/>
      <c r="N131" s="14"/>
      <c r="R131" s="75" t="s">
        <v>147</v>
      </c>
    </row>
    <row r="132" spans="2:18" ht="5.25" customHeight="1">
      <c r="B132" s="13"/>
      <c r="C132" s="6"/>
      <c r="E132" s="6"/>
      <c r="G132" s="6"/>
      <c r="I132" s="6"/>
      <c r="K132" s="6"/>
      <c r="M132" s="6"/>
      <c r="N132" s="14"/>
      <c r="R132" s="75" t="s">
        <v>148</v>
      </c>
    </row>
    <row r="133" spans="2:18" ht="14.5">
      <c r="B133" s="13"/>
      <c r="C133" s="6" t="s">
        <v>255</v>
      </c>
      <c r="E133" s="152"/>
      <c r="F133" s="152"/>
      <c r="G133" s="152"/>
      <c r="H133" s="152"/>
      <c r="I133" s="152"/>
      <c r="J133" s="152"/>
      <c r="K133" s="152"/>
      <c r="L133" s="152"/>
      <c r="M133" s="152"/>
      <c r="N133" s="14"/>
      <c r="R133" s="75" t="s">
        <v>149</v>
      </c>
    </row>
    <row r="134" spans="2:18" ht="14.5">
      <c r="B134" s="13"/>
      <c r="E134" s="152"/>
      <c r="F134" s="152"/>
      <c r="G134" s="152"/>
      <c r="H134" s="152"/>
      <c r="I134" s="152"/>
      <c r="J134" s="152"/>
      <c r="K134" s="152"/>
      <c r="L134" s="152"/>
      <c r="M134" s="152"/>
      <c r="N134" s="14"/>
      <c r="R134" s="75" t="s">
        <v>150</v>
      </c>
    </row>
    <row r="135" spans="2:18" ht="14.5">
      <c r="B135" s="13"/>
      <c r="E135" s="152"/>
      <c r="F135" s="152"/>
      <c r="G135" s="152"/>
      <c r="H135" s="152"/>
      <c r="I135" s="152"/>
      <c r="J135" s="152"/>
      <c r="K135" s="152"/>
      <c r="L135" s="152"/>
      <c r="M135" s="152"/>
      <c r="N135" s="14"/>
      <c r="R135" s="75" t="s">
        <v>151</v>
      </c>
    </row>
    <row r="136" spans="2:18" ht="5.25" customHeight="1">
      <c r="B136" s="13"/>
      <c r="C136" s="6"/>
      <c r="E136" s="6"/>
      <c r="G136" s="6"/>
      <c r="I136" s="6"/>
      <c r="K136" s="6"/>
      <c r="M136" s="6"/>
      <c r="N136" s="14"/>
      <c r="R136" s="75" t="s">
        <v>152</v>
      </c>
    </row>
    <row r="137" spans="2:18" ht="14.5">
      <c r="B137" s="13"/>
      <c r="C137" s="6" t="s">
        <v>256</v>
      </c>
      <c r="E137" s="152"/>
      <c r="F137" s="152"/>
      <c r="G137" s="152"/>
      <c r="H137" s="152"/>
      <c r="I137" s="152"/>
      <c r="J137" s="152"/>
      <c r="K137" s="152"/>
      <c r="L137" s="152"/>
      <c r="M137" s="152"/>
      <c r="N137" s="14"/>
      <c r="R137" s="75" t="s">
        <v>153</v>
      </c>
    </row>
    <row r="138" spans="2:18" ht="14.5">
      <c r="B138" s="13"/>
      <c r="E138" s="152"/>
      <c r="F138" s="152"/>
      <c r="G138" s="152"/>
      <c r="H138" s="152"/>
      <c r="I138" s="152"/>
      <c r="J138" s="152"/>
      <c r="K138" s="152"/>
      <c r="L138" s="152"/>
      <c r="M138" s="152"/>
      <c r="N138" s="14"/>
      <c r="R138" s="75" t="s">
        <v>154</v>
      </c>
    </row>
    <row r="139" spans="2:18" ht="14.5">
      <c r="B139" s="13"/>
      <c r="E139" s="152"/>
      <c r="F139" s="152"/>
      <c r="G139" s="152"/>
      <c r="H139" s="152"/>
      <c r="I139" s="152"/>
      <c r="J139" s="152"/>
      <c r="K139" s="152"/>
      <c r="L139" s="152"/>
      <c r="M139" s="152"/>
      <c r="N139" s="14"/>
      <c r="R139" s="75" t="s">
        <v>155</v>
      </c>
    </row>
    <row r="140" spans="2:18" ht="5.25" customHeight="1">
      <c r="B140" s="13"/>
      <c r="C140" s="6"/>
      <c r="E140" s="6"/>
      <c r="G140" s="6"/>
      <c r="I140" s="6"/>
      <c r="K140" s="6"/>
      <c r="M140" s="6"/>
      <c r="N140" s="14"/>
      <c r="R140" s="75" t="s">
        <v>156</v>
      </c>
    </row>
    <row r="141" spans="2:18" ht="14.5">
      <c r="B141" s="13"/>
      <c r="C141" s="6" t="s">
        <v>257</v>
      </c>
      <c r="E141" s="152"/>
      <c r="F141" s="152"/>
      <c r="G141" s="152"/>
      <c r="H141" s="152"/>
      <c r="I141" s="152"/>
      <c r="J141" s="152"/>
      <c r="K141" s="152"/>
      <c r="L141" s="152"/>
      <c r="M141" s="152"/>
      <c r="N141" s="14"/>
      <c r="R141" s="75" t="s">
        <v>157</v>
      </c>
    </row>
    <row r="142" spans="2:18" ht="14.5">
      <c r="B142" s="13"/>
      <c r="E142" s="152"/>
      <c r="F142" s="152"/>
      <c r="G142" s="152"/>
      <c r="H142" s="152"/>
      <c r="I142" s="152"/>
      <c r="J142" s="152"/>
      <c r="K142" s="152"/>
      <c r="L142" s="152"/>
      <c r="M142" s="152"/>
      <c r="N142" s="14"/>
      <c r="R142" s="75" t="s">
        <v>158</v>
      </c>
    </row>
    <row r="143" spans="2:18" ht="14.5">
      <c r="B143" s="13"/>
      <c r="C143" s="6"/>
      <c r="E143" s="152"/>
      <c r="F143" s="152"/>
      <c r="G143" s="152"/>
      <c r="H143" s="152"/>
      <c r="I143" s="152"/>
      <c r="J143" s="152"/>
      <c r="K143" s="152"/>
      <c r="L143" s="152"/>
      <c r="M143" s="152"/>
      <c r="N143" s="14"/>
      <c r="R143" s="75" t="s">
        <v>159</v>
      </c>
    </row>
    <row r="144" spans="2:18" ht="5.25" customHeight="1">
      <c r="B144" s="13"/>
      <c r="C144" s="6"/>
      <c r="E144" s="6"/>
      <c r="G144" s="6"/>
      <c r="I144" s="6"/>
      <c r="K144" s="6"/>
      <c r="M144" s="6"/>
      <c r="N144" s="14"/>
      <c r="R144" s="75" t="s">
        <v>160</v>
      </c>
    </row>
    <row r="145" spans="2:18" ht="14.5">
      <c r="B145" s="13"/>
      <c r="C145" s="6" t="s">
        <v>258</v>
      </c>
      <c r="E145" s="152"/>
      <c r="F145" s="152"/>
      <c r="G145" s="152"/>
      <c r="H145" s="152"/>
      <c r="I145" s="152"/>
      <c r="J145" s="152"/>
      <c r="K145" s="152"/>
      <c r="L145" s="152"/>
      <c r="M145" s="152"/>
      <c r="N145" s="14"/>
      <c r="R145" s="75" t="s">
        <v>161</v>
      </c>
    </row>
    <row r="146" spans="2:18" ht="14.5">
      <c r="B146" s="13"/>
      <c r="C146" s="6"/>
      <c r="E146" s="152"/>
      <c r="F146" s="152"/>
      <c r="G146" s="152"/>
      <c r="H146" s="152"/>
      <c r="I146" s="152"/>
      <c r="J146" s="152"/>
      <c r="K146" s="152"/>
      <c r="L146" s="152"/>
      <c r="M146" s="152"/>
      <c r="N146" s="14"/>
      <c r="R146" s="75" t="s">
        <v>162</v>
      </c>
    </row>
    <row r="147" spans="2:18" ht="11.25" customHeight="1">
      <c r="B147" s="13"/>
      <c r="C147" s="6"/>
      <c r="E147" s="152"/>
      <c r="F147" s="152"/>
      <c r="G147" s="152"/>
      <c r="H147" s="152"/>
      <c r="I147" s="152"/>
      <c r="J147" s="152"/>
      <c r="K147" s="152"/>
      <c r="L147" s="152"/>
      <c r="M147" s="152"/>
      <c r="N147" s="14"/>
      <c r="R147" s="75" t="s">
        <v>163</v>
      </c>
    </row>
    <row r="148" spans="2:18" ht="15" thickBot="1">
      <c r="B148" s="2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32"/>
      <c r="R148" s="75" t="s">
        <v>164</v>
      </c>
    </row>
    <row r="149" spans="2:18" ht="14.5">
      <c r="R149" s="75" t="s">
        <v>165</v>
      </c>
    </row>
    <row r="150" spans="2:18" ht="14.5" hidden="1">
      <c r="R150" s="75" t="s">
        <v>166</v>
      </c>
    </row>
    <row r="151" spans="2:18" ht="14.5" hidden="1">
      <c r="R151" s="75" t="s">
        <v>167</v>
      </c>
    </row>
    <row r="152" spans="2:18" ht="14.5" hidden="1">
      <c r="R152" s="75" t="s">
        <v>168</v>
      </c>
    </row>
    <row r="153" spans="2:18" ht="14.5" hidden="1">
      <c r="R153" s="75" t="s">
        <v>169</v>
      </c>
    </row>
    <row r="154" spans="2:18" ht="14.5" hidden="1">
      <c r="R154" s="75" t="s">
        <v>170</v>
      </c>
    </row>
    <row r="155" spans="2:18" ht="14.5" hidden="1">
      <c r="R155" s="75" t="s">
        <v>171</v>
      </c>
    </row>
    <row r="156" spans="2:18" ht="14.5" hidden="1">
      <c r="R156" s="75" t="s">
        <v>172</v>
      </c>
    </row>
    <row r="157" spans="2:18" ht="14.5" hidden="1">
      <c r="R157" s="75" t="s">
        <v>173</v>
      </c>
    </row>
    <row r="158" spans="2:18" ht="14.5" hidden="1">
      <c r="R158" s="75" t="s">
        <v>174</v>
      </c>
    </row>
    <row r="159" spans="2:18" ht="14.5" hidden="1">
      <c r="R159" s="75" t="s">
        <v>175</v>
      </c>
    </row>
    <row r="160" spans="2:18" ht="14.5" hidden="1">
      <c r="R160" s="75" t="s">
        <v>176</v>
      </c>
    </row>
    <row r="161" spans="18:18" ht="14.5" hidden="1">
      <c r="R161" s="75" t="s">
        <v>177</v>
      </c>
    </row>
    <row r="162" spans="18:18" ht="14.5" hidden="1">
      <c r="R162" s="75" t="s">
        <v>178</v>
      </c>
    </row>
    <row r="163" spans="18:18" ht="14.5" hidden="1">
      <c r="R163" s="75" t="s">
        <v>179</v>
      </c>
    </row>
    <row r="164" spans="18:18" ht="14.5" hidden="1">
      <c r="R164" s="75" t="s">
        <v>180</v>
      </c>
    </row>
    <row r="165" spans="18:18" ht="14.5" hidden="1">
      <c r="R165" s="75" t="s">
        <v>181</v>
      </c>
    </row>
    <row r="166" spans="18:18" ht="14.5" hidden="1">
      <c r="R166" s="75" t="s">
        <v>182</v>
      </c>
    </row>
    <row r="167" spans="18:18" ht="14.5" hidden="1">
      <c r="R167" s="75" t="s">
        <v>183</v>
      </c>
    </row>
    <row r="168" spans="18:18" ht="14.5" hidden="1">
      <c r="R168" s="75" t="s">
        <v>184</v>
      </c>
    </row>
    <row r="169" spans="18:18" ht="14.5" hidden="1">
      <c r="R169" s="75" t="s">
        <v>185</v>
      </c>
    </row>
    <row r="170" spans="18:18" ht="14.5" hidden="1">
      <c r="R170" s="75" t="s">
        <v>186</v>
      </c>
    </row>
    <row r="171" spans="18:18" ht="14.5" hidden="1">
      <c r="R171" s="75" t="s">
        <v>187</v>
      </c>
    </row>
    <row r="172" spans="18:18" ht="14.5" hidden="1">
      <c r="R172" s="75" t="s">
        <v>188</v>
      </c>
    </row>
    <row r="173" spans="18:18" ht="14.5" hidden="1">
      <c r="R173" s="75" t="s">
        <v>189</v>
      </c>
    </row>
    <row r="174" spans="18:18" ht="14.5" hidden="1">
      <c r="R174" s="75" t="s">
        <v>190</v>
      </c>
    </row>
    <row r="175" spans="18:18" ht="14.5" hidden="1">
      <c r="R175" s="75" t="s">
        <v>191</v>
      </c>
    </row>
    <row r="176" spans="18:18" ht="14.5" hidden="1">
      <c r="R176" s="75" t="s">
        <v>192</v>
      </c>
    </row>
    <row r="177" spans="18:18" ht="14.5" hidden="1">
      <c r="R177" s="75" t="s">
        <v>193</v>
      </c>
    </row>
    <row r="178" spans="18:18" ht="14.5" hidden="1">
      <c r="R178" s="75" t="s">
        <v>194</v>
      </c>
    </row>
    <row r="179" spans="18:18" ht="14.5" hidden="1">
      <c r="R179" s="75" t="s">
        <v>195</v>
      </c>
    </row>
    <row r="180" spans="18:18" ht="14.5" hidden="1">
      <c r="R180" s="75" t="s">
        <v>196</v>
      </c>
    </row>
    <row r="181" spans="18:18" ht="14.5" hidden="1">
      <c r="R181" s="75" t="s">
        <v>197</v>
      </c>
    </row>
    <row r="182" spans="18:18" ht="14.5" hidden="1">
      <c r="R182" s="75" t="s">
        <v>198</v>
      </c>
    </row>
    <row r="183" spans="18:18" ht="14.5" hidden="1">
      <c r="R183" s="75" t="s">
        <v>199</v>
      </c>
    </row>
    <row r="184" spans="18:18" ht="14.5" hidden="1">
      <c r="R184" s="75" t="s">
        <v>200</v>
      </c>
    </row>
    <row r="185" spans="18:18" ht="14.5" hidden="1">
      <c r="R185" s="75" t="s">
        <v>201</v>
      </c>
    </row>
    <row r="186" spans="18:18" ht="14.5" hidden="1">
      <c r="R186" s="75" t="s">
        <v>202</v>
      </c>
    </row>
    <row r="187" spans="18:18" ht="14.5" hidden="1">
      <c r="R187" s="75" t="s">
        <v>203</v>
      </c>
    </row>
    <row r="188" spans="18:18" ht="14.5" hidden="1">
      <c r="R188" s="75" t="s">
        <v>204</v>
      </c>
    </row>
    <row r="189" spans="18:18" ht="14.5" hidden="1">
      <c r="R189" s="75" t="s">
        <v>205</v>
      </c>
    </row>
    <row r="190" spans="18:18" ht="14.5" hidden="1">
      <c r="R190" s="75" t="s">
        <v>206</v>
      </c>
    </row>
    <row r="191" spans="18:18" ht="14.5" hidden="1">
      <c r="R191" s="75" t="s">
        <v>207</v>
      </c>
    </row>
    <row r="192" spans="18:18" ht="14.5" hidden="1">
      <c r="R192" s="75" t="s">
        <v>208</v>
      </c>
    </row>
    <row r="193" spans="18:18" ht="14.5" hidden="1">
      <c r="R193" s="75" t="s">
        <v>209</v>
      </c>
    </row>
    <row r="194" spans="18:18" ht="14.5" hidden="1">
      <c r="R194" s="75" t="s">
        <v>210</v>
      </c>
    </row>
    <row r="195" spans="18:18" ht="14.5" hidden="1">
      <c r="R195" s="75" t="s">
        <v>211</v>
      </c>
    </row>
    <row r="196" spans="18:18" ht="14.5" hidden="1">
      <c r="R196" s="75" t="s">
        <v>212</v>
      </c>
    </row>
    <row r="197" spans="18:18" ht="14.5" hidden="1">
      <c r="R197" s="75" t="s">
        <v>213</v>
      </c>
    </row>
    <row r="198" spans="18:18" ht="14.5" hidden="1">
      <c r="R198" s="75" t="s">
        <v>214</v>
      </c>
    </row>
    <row r="199" spans="18:18" ht="14.5" hidden="1">
      <c r="R199" s="75" t="s">
        <v>215</v>
      </c>
    </row>
    <row r="200" spans="18:18" ht="14.5" hidden="1">
      <c r="R200" s="75" t="s">
        <v>216</v>
      </c>
    </row>
    <row r="201" spans="18:18" ht="14.5" hidden="1">
      <c r="R201" s="75" t="s">
        <v>217</v>
      </c>
    </row>
    <row r="202" spans="18:18" ht="14.5" hidden="1">
      <c r="R202" s="75" t="s">
        <v>218</v>
      </c>
    </row>
    <row r="203" spans="18:18" ht="14.5" hidden="1">
      <c r="R203" s="75" t="s">
        <v>219</v>
      </c>
    </row>
    <row r="204" spans="18:18" ht="14.5" hidden="1">
      <c r="R204" s="75" t="s">
        <v>220</v>
      </c>
    </row>
    <row r="205" spans="18:18" ht="14.5" hidden="1">
      <c r="R205" s="75" t="s">
        <v>221</v>
      </c>
    </row>
    <row r="206" spans="18:18" ht="14.5" hidden="1">
      <c r="R206" s="75" t="s">
        <v>222</v>
      </c>
    </row>
    <row r="207" spans="18:18" ht="14.5" hidden="1">
      <c r="R207" s="75" t="s">
        <v>223</v>
      </c>
    </row>
    <row r="208" spans="18:18" ht="14.5" hidden="1">
      <c r="R208" s="75" t="s">
        <v>224</v>
      </c>
    </row>
    <row r="209" spans="18:18" ht="14.5" hidden="1">
      <c r="R209" s="75" t="s">
        <v>225</v>
      </c>
    </row>
    <row r="210" spans="18:18" ht="14.5" hidden="1">
      <c r="R210" s="75" t="s">
        <v>226</v>
      </c>
    </row>
    <row r="211" spans="18:18" ht="14.5" hidden="1">
      <c r="R211" s="75" t="s">
        <v>227</v>
      </c>
    </row>
    <row r="212" spans="18:18" ht="14.5" hidden="1">
      <c r="R212" s="75" t="s">
        <v>228</v>
      </c>
    </row>
    <row r="213" spans="18:18" ht="14.5" hidden="1">
      <c r="R213" s="75" t="s">
        <v>229</v>
      </c>
    </row>
    <row r="214" spans="18:18" ht="14.5" hidden="1">
      <c r="R214" s="75" t="s">
        <v>230</v>
      </c>
    </row>
    <row r="215" spans="18:18" ht="14.5" hidden="1">
      <c r="R215" s="75" t="s">
        <v>231</v>
      </c>
    </row>
    <row r="216" spans="18:18" ht="14.5" hidden="1">
      <c r="R216" s="75" t="s">
        <v>232</v>
      </c>
    </row>
    <row r="217" spans="18:18" ht="14.5" hidden="1">
      <c r="R217" s="75" t="s">
        <v>233</v>
      </c>
    </row>
    <row r="218" spans="18:18" ht="14.5" hidden="1">
      <c r="R218" s="75" t="s">
        <v>234</v>
      </c>
    </row>
    <row r="219" spans="18:18" ht="14.5" hidden="1">
      <c r="R219" s="75" t="s">
        <v>235</v>
      </c>
    </row>
    <row r="220" spans="18:18" ht="14.5" hidden="1">
      <c r="R220" s="75" t="s">
        <v>236</v>
      </c>
    </row>
    <row r="221" spans="18:18" ht="14.5" hidden="1">
      <c r="R221" s="75" t="s">
        <v>237</v>
      </c>
    </row>
    <row r="222" spans="18:18" ht="14.5" hidden="1">
      <c r="R222" s="75" t="s">
        <v>238</v>
      </c>
    </row>
    <row r="223" spans="18:18" ht="14.5" hidden="1">
      <c r="R223" s="75" t="s">
        <v>239</v>
      </c>
    </row>
    <row r="224" spans="18:18" ht="14.5" hidden="1">
      <c r="R224" s="75" t="s">
        <v>240</v>
      </c>
    </row>
    <row r="225" spans="18:18" ht="14.5" hidden="1">
      <c r="R225" s="75" t="s">
        <v>241</v>
      </c>
    </row>
  </sheetData>
  <mergeCells count="17">
    <mergeCell ref="E9:M9"/>
    <mergeCell ref="E30:M30"/>
    <mergeCell ref="E32:M32"/>
    <mergeCell ref="E34:M34"/>
    <mergeCell ref="E91:M93"/>
    <mergeCell ref="E95:M97"/>
    <mergeCell ref="C87:M87"/>
    <mergeCell ref="E99:M101"/>
    <mergeCell ref="E103:M105"/>
    <mergeCell ref="E107:M109"/>
    <mergeCell ref="E111:M113"/>
    <mergeCell ref="E145:M147"/>
    <mergeCell ref="E125:M127"/>
    <mergeCell ref="E129:M131"/>
    <mergeCell ref="E133:M135"/>
    <mergeCell ref="E137:M139"/>
    <mergeCell ref="E141:M143"/>
  </mergeCells>
  <dataValidations count="1">
    <dataValidation type="list" allowBlank="1" showInputMessage="1" showErrorMessage="1" sqref="E83 G84 E26 E122 E124 E42:E44 E40 G41 E85:E86" xr:uid="{86C0B2FF-EC93-4C9D-BEE4-BEDCEA70DEE5}">
      <formula1>ouinon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2" orientation="portrait" r:id="rId1"/>
  <rowBreaks count="1" manualBreakCount="1">
    <brk id="72" max="1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67D2-0B7C-4EF6-9884-5ADF7A304698}">
  <sheetPr>
    <pageSetUpPr fitToPage="1"/>
  </sheetPr>
  <dimension ref="A1:V24"/>
  <sheetViews>
    <sheetView zoomScale="80" zoomScaleNormal="80" workbookViewId="0">
      <selection activeCell="O5" sqref="O5"/>
    </sheetView>
  </sheetViews>
  <sheetFormatPr baseColWidth="10" defaultColWidth="0" defaultRowHeight="12.75" customHeight="1" zeroHeight="1"/>
  <cols>
    <col min="1" max="1" width="7.1796875" style="1" customWidth="1"/>
    <col min="2" max="2" width="2.1796875" style="1" customWidth="1"/>
    <col min="3" max="3" width="56.7265625" style="1" customWidth="1"/>
    <col min="4" max="4" width="1.26953125" style="1" customWidth="1"/>
    <col min="5" max="5" width="12.81640625" style="1" customWidth="1"/>
    <col min="6" max="6" width="1.26953125" style="1" customWidth="1"/>
    <col min="7" max="7" width="12.81640625" style="1" customWidth="1"/>
    <col min="8" max="8" width="1.26953125" style="1" customWidth="1"/>
    <col min="9" max="9" width="12.81640625" style="1" customWidth="1"/>
    <col min="10" max="10" width="1.26953125" style="1" customWidth="1"/>
    <col min="11" max="11" width="12.81640625" style="1" customWidth="1"/>
    <col min="12" max="12" width="1.26953125" style="1" customWidth="1"/>
    <col min="13" max="13" width="12.81640625" style="1" customWidth="1"/>
    <col min="14" max="14" width="2.1796875" style="1" customWidth="1"/>
    <col min="15" max="15" width="7.1796875" style="1" customWidth="1"/>
    <col min="16" max="17" width="9.1796875" style="74" hidden="1" customWidth="1"/>
    <col min="18" max="18" width="9.1796875" style="2" hidden="1" customWidth="1"/>
    <col min="19" max="20" width="9.1796875" style="74" hidden="1" customWidth="1"/>
    <col min="21" max="22" width="9.1796875" style="2" hidden="1" customWidth="1"/>
    <col min="23" max="16384" width="9.1796875" style="1" hidden="1"/>
  </cols>
  <sheetData>
    <row r="1" spans="1:22" ht="12.75" customHeight="1"/>
    <row r="2" spans="1:22" ht="12.75" customHeight="1"/>
    <row r="3" spans="1:22" ht="12.75" customHeight="1"/>
    <row r="4" spans="1:22" ht="12.75" customHeight="1"/>
    <row r="5" spans="1:22" ht="37.5" customHeight="1">
      <c r="K5" s="8">
        <f>Index!$F$7</f>
        <v>0</v>
      </c>
    </row>
    <row r="6" spans="1:22" ht="13">
      <c r="A6" s="135" t="s">
        <v>282</v>
      </c>
      <c r="K6" s="1">
        <f>Index!$F$9</f>
        <v>0</v>
      </c>
    </row>
    <row r="7" spans="1:22" ht="13.5" thickBot="1">
      <c r="B7" s="59"/>
      <c r="O7" s="59"/>
      <c r="U7" s="2" t="s">
        <v>55</v>
      </c>
      <c r="V7" s="2" t="s">
        <v>56</v>
      </c>
    </row>
    <row r="8" spans="1:22" ht="11.25" customHeight="1">
      <c r="B8" s="3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37"/>
      <c r="V8" s="2" t="s">
        <v>57</v>
      </c>
    </row>
    <row r="9" spans="1:22" ht="14.5">
      <c r="B9" s="13"/>
      <c r="E9" s="149" t="s">
        <v>8</v>
      </c>
      <c r="F9" s="149"/>
      <c r="G9" s="149"/>
      <c r="H9" s="149"/>
      <c r="I9" s="149"/>
      <c r="J9" s="149"/>
      <c r="K9" s="149"/>
      <c r="L9" s="149"/>
      <c r="M9" s="149"/>
      <c r="N9" s="14"/>
      <c r="R9" s="75" t="s">
        <v>58</v>
      </c>
    </row>
    <row r="10" spans="1:22" ht="14.5">
      <c r="B10" s="13"/>
      <c r="C10" s="113" t="str">
        <f>Index!F6&amp;"(millions)"</f>
        <v>(millions)</v>
      </c>
      <c r="E10" s="76">
        <f>Index!$F$5</f>
        <v>2021</v>
      </c>
      <c r="F10" s="77"/>
      <c r="G10" s="76">
        <f>E10+1</f>
        <v>2022</v>
      </c>
      <c r="H10" s="77"/>
      <c r="I10" s="76">
        <f>G10+1</f>
        <v>2023</v>
      </c>
      <c r="J10" s="77"/>
      <c r="K10" s="76">
        <f>I10+1</f>
        <v>2024</v>
      </c>
      <c r="L10" s="77"/>
      <c r="M10" s="76">
        <f>K10+1</f>
        <v>2025</v>
      </c>
      <c r="N10" s="14"/>
      <c r="R10" s="75" t="s">
        <v>59</v>
      </c>
    </row>
    <row r="11" spans="1:22" ht="5.25" customHeight="1">
      <c r="B11" s="13"/>
      <c r="N11" s="14"/>
      <c r="R11" s="75" t="s">
        <v>60</v>
      </c>
    </row>
    <row r="12" spans="1:22" ht="15" thickBot="1">
      <c r="B12" s="13"/>
      <c r="C12" s="137" t="s">
        <v>283</v>
      </c>
      <c r="D12" s="138"/>
      <c r="E12" s="139" t="str">
        <f>IF(SUM(E13:E14)&lt;&gt;0,SUM(E13:E14),"-")</f>
        <v>-</v>
      </c>
      <c r="F12" s="139"/>
      <c r="G12" s="139" t="str">
        <f>IF(SUM(G13:G14)&lt;&gt;0,SUM(G13:G14),"-")</f>
        <v>-</v>
      </c>
      <c r="H12" s="139"/>
      <c r="I12" s="139" t="str">
        <f>IF(SUM(I13:I14)&lt;&gt;0,SUM(I13:I14),"-")</f>
        <v>-</v>
      </c>
      <c r="J12" s="139"/>
      <c r="K12" s="139" t="str">
        <f>IF(SUM(K13:K14)&lt;&gt;0,SUM(K13:K14),"-")</f>
        <v>-</v>
      </c>
      <c r="L12" s="139"/>
      <c r="M12" s="139" t="str">
        <f>IF(SUM(M13:M14)&lt;&gt;0,SUM(M13:M14),"-")</f>
        <v>-</v>
      </c>
      <c r="N12" s="14"/>
      <c r="R12" s="75" t="s">
        <v>61</v>
      </c>
    </row>
    <row r="13" spans="1:22" ht="14.5">
      <c r="B13" s="13"/>
      <c r="C13" s="57" t="s">
        <v>285</v>
      </c>
      <c r="E13" s="46">
        <v>0</v>
      </c>
      <c r="G13" s="46">
        <v>0</v>
      </c>
      <c r="I13" s="46">
        <v>0</v>
      </c>
      <c r="K13" s="46">
        <v>0</v>
      </c>
      <c r="M13" s="46">
        <v>0</v>
      </c>
      <c r="N13" s="14"/>
      <c r="R13" s="75" t="s">
        <v>63</v>
      </c>
      <c r="U13" s="2" t="s">
        <v>64</v>
      </c>
    </row>
    <row r="14" spans="1:22" ht="14.5">
      <c r="B14" s="13"/>
      <c r="C14" s="57" t="s">
        <v>284</v>
      </c>
      <c r="E14" s="46">
        <v>0</v>
      </c>
      <c r="G14" s="46">
        <v>0</v>
      </c>
      <c r="I14" s="46">
        <v>0</v>
      </c>
      <c r="K14" s="46">
        <v>0</v>
      </c>
      <c r="M14" s="46">
        <v>0</v>
      </c>
      <c r="N14" s="14"/>
      <c r="R14" s="75" t="s">
        <v>66</v>
      </c>
      <c r="U14" s="2">
        <f>COUNTA(#REF!)-COUNTA(#REF!)</f>
        <v>0</v>
      </c>
    </row>
    <row r="15" spans="1:22" s="74" customFormat="1" ht="11.25" customHeight="1" thickBot="1">
      <c r="A15" s="1"/>
      <c r="B15" s="29"/>
      <c r="C15" s="80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32"/>
      <c r="O15" s="1"/>
      <c r="R15" s="75" t="s">
        <v>79</v>
      </c>
      <c r="U15" s="2"/>
      <c r="V15" s="2"/>
    </row>
    <row r="16" spans="1:22" s="74" customFormat="1" ht="15" thickBot="1">
      <c r="A16" s="1"/>
      <c r="B16" s="1"/>
      <c r="C16" s="5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R16" s="75" t="s">
        <v>80</v>
      </c>
      <c r="U16" s="2"/>
      <c r="V16" s="2"/>
    </row>
    <row r="17" spans="1:22" s="74" customFormat="1" ht="11.25" customHeight="1">
      <c r="A17" s="1"/>
      <c r="B17" s="3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37"/>
      <c r="O17" s="1"/>
      <c r="R17" s="75" t="s">
        <v>81</v>
      </c>
      <c r="U17" s="2"/>
      <c r="V17" s="2"/>
    </row>
    <row r="18" spans="1:22" s="74" customFormat="1" ht="15" thickBot="1">
      <c r="A18" s="1"/>
      <c r="B18" s="13"/>
      <c r="C18" s="137" t="s">
        <v>286</v>
      </c>
      <c r="D18" s="138"/>
      <c r="E18" s="137"/>
      <c r="F18" s="138"/>
      <c r="G18" s="137"/>
      <c r="H18" s="138"/>
      <c r="I18" s="137"/>
      <c r="J18" s="138"/>
      <c r="K18" s="137"/>
      <c r="L18" s="138"/>
      <c r="M18" s="137"/>
      <c r="N18" s="14"/>
      <c r="O18" s="1"/>
      <c r="R18" s="75" t="s">
        <v>82</v>
      </c>
      <c r="U18" s="2"/>
      <c r="V18" s="2"/>
    </row>
    <row r="19" spans="1:22" s="74" customFormat="1" ht="5.25" customHeight="1">
      <c r="A19" s="1"/>
      <c r="B19" s="1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1"/>
      <c r="R19" s="75" t="s">
        <v>83</v>
      </c>
      <c r="U19" s="2"/>
      <c r="V19" s="2"/>
    </row>
    <row r="20" spans="1:22" s="74" customFormat="1" ht="15" customHeight="1">
      <c r="A20" s="1"/>
      <c r="B20" s="13"/>
      <c r="C20" s="6" t="s">
        <v>294</v>
      </c>
      <c r="D20" s="1"/>
      <c r="E20" s="81"/>
      <c r="F20" s="1"/>
      <c r="G20" s="52"/>
      <c r="H20" s="1"/>
      <c r="I20" s="52"/>
      <c r="J20" s="1"/>
      <c r="K20" s="52"/>
      <c r="L20" s="1"/>
      <c r="M20" s="52"/>
      <c r="N20" s="14"/>
      <c r="O20" s="1"/>
      <c r="R20" s="75" t="s">
        <v>85</v>
      </c>
      <c r="U20" s="2"/>
      <c r="V20" s="2"/>
    </row>
    <row r="21" spans="1:22" s="74" customFormat="1" ht="5.25" customHeight="1">
      <c r="A21" s="1"/>
      <c r="B21" s="13"/>
      <c r="C21" s="6"/>
      <c r="D21" s="1"/>
      <c r="E21" s="52"/>
      <c r="F21" s="1"/>
      <c r="G21" s="52"/>
      <c r="H21" s="1"/>
      <c r="I21" s="52"/>
      <c r="J21" s="1"/>
      <c r="K21" s="52"/>
      <c r="L21" s="1"/>
      <c r="M21" s="52"/>
      <c r="N21" s="14"/>
      <c r="O21" s="1"/>
      <c r="R21" s="75" t="s">
        <v>86</v>
      </c>
      <c r="U21" s="2"/>
      <c r="V21" s="2"/>
    </row>
    <row r="22" spans="1:22" s="74" customFormat="1" ht="11.25" customHeight="1" thickBot="1">
      <c r="A22" s="1"/>
      <c r="B22" s="29"/>
      <c r="C22" s="58"/>
      <c r="D22" s="58"/>
      <c r="E22" s="83"/>
      <c r="F22" s="58"/>
      <c r="G22" s="83"/>
      <c r="H22" s="58"/>
      <c r="I22" s="83"/>
      <c r="J22" s="58"/>
      <c r="K22" s="83"/>
      <c r="L22" s="58"/>
      <c r="M22" s="83"/>
      <c r="N22" s="32"/>
      <c r="O22" s="1"/>
      <c r="R22" s="75" t="s">
        <v>94</v>
      </c>
      <c r="U22" s="2"/>
      <c r="V22" s="2"/>
    </row>
    <row r="23" spans="1:22" s="74" customFormat="1" ht="14.5">
      <c r="A23" s="1"/>
      <c r="B23" s="1"/>
      <c r="C23" s="1"/>
      <c r="D23" s="1"/>
      <c r="E23" s="84"/>
      <c r="F23" s="1"/>
      <c r="G23" s="84"/>
      <c r="H23" s="1"/>
      <c r="I23" s="84"/>
      <c r="J23" s="1"/>
      <c r="K23" s="84"/>
      <c r="L23" s="1"/>
      <c r="M23" s="84"/>
      <c r="N23" s="1"/>
      <c r="O23" s="1"/>
      <c r="R23" s="75" t="s">
        <v>95</v>
      </c>
      <c r="U23" s="2"/>
      <c r="V23" s="2"/>
    </row>
    <row r="24" spans="1:22" ht="12.75" customHeight="1"/>
  </sheetData>
  <mergeCells count="1">
    <mergeCell ref="E9:M9"/>
  </mergeCells>
  <dataValidations count="1">
    <dataValidation type="list" allowBlank="1" showInputMessage="1" showErrorMessage="1" sqref="E20" xr:uid="{DDBA5C5A-F86C-4436-B5BC-2BE5016299CE}">
      <formula1>ouinon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F81C-F0CC-48E7-8662-0BCE559BB1BF}">
  <sheetPr>
    <pageSetUpPr fitToPage="1"/>
  </sheetPr>
  <dimension ref="A1:V280"/>
  <sheetViews>
    <sheetView tabSelected="1" zoomScale="80" zoomScaleNormal="80" workbookViewId="0">
      <selection activeCell="O15" sqref="O15"/>
    </sheetView>
  </sheetViews>
  <sheetFormatPr baseColWidth="10" defaultColWidth="0" defaultRowHeight="12.75" customHeight="1" zeroHeight="1"/>
  <cols>
    <col min="1" max="1" width="7.1796875" style="1" customWidth="1"/>
    <col min="2" max="2" width="2.1796875" style="1" customWidth="1"/>
    <col min="3" max="3" width="27.81640625" style="1" customWidth="1"/>
    <col min="4" max="4" width="1.26953125" style="1" customWidth="1"/>
    <col min="5" max="5" width="21.453125" style="1" customWidth="1"/>
    <col min="6" max="6" width="1.26953125" style="1" customWidth="1"/>
    <col min="7" max="7" width="21.453125" style="1" customWidth="1"/>
    <col min="8" max="8" width="1.26953125" style="1" customWidth="1"/>
    <col min="9" max="9" width="21.453125" style="1" customWidth="1"/>
    <col min="10" max="10" width="1.26953125" style="1" customWidth="1"/>
    <col min="11" max="11" width="21.453125" style="1" customWidth="1"/>
    <col min="12" max="12" width="1.26953125" style="1" customWidth="1"/>
    <col min="13" max="13" width="21.453125" style="1" customWidth="1"/>
    <col min="14" max="14" width="2.1796875" style="1" customWidth="1"/>
    <col min="15" max="15" width="7.1796875" style="1" customWidth="1"/>
    <col min="16" max="17" width="9.1796875" style="74" hidden="1" customWidth="1"/>
    <col min="18" max="18" width="9.1796875" style="2" hidden="1" customWidth="1"/>
    <col min="19" max="20" width="9.1796875" style="74" hidden="1" customWidth="1"/>
    <col min="21" max="22" width="9.1796875" style="2" hidden="1" customWidth="1"/>
    <col min="23" max="16384" width="9.1796875" style="1" hidden="1"/>
  </cols>
  <sheetData>
    <row r="1" spans="1:22" ht="12.75" customHeight="1"/>
    <row r="2" spans="1:22" ht="12.75" customHeight="1"/>
    <row r="3" spans="1:22" ht="12.75" customHeight="1"/>
    <row r="4" spans="1:22" ht="12.75" customHeight="1"/>
    <row r="5" spans="1:22" ht="37.5" customHeight="1">
      <c r="K5" s="8">
        <f>Index!$F$7</f>
        <v>0</v>
      </c>
    </row>
    <row r="6" spans="1:22" ht="13">
      <c r="A6" s="135" t="s">
        <v>288</v>
      </c>
      <c r="K6" s="1">
        <f>Index!$F$9</f>
        <v>0</v>
      </c>
    </row>
    <row r="7" spans="1:22" ht="13.5" thickBot="1">
      <c r="B7" s="59"/>
      <c r="O7" s="59"/>
      <c r="U7" s="2" t="s">
        <v>55</v>
      </c>
      <c r="V7" s="2" t="s">
        <v>56</v>
      </c>
    </row>
    <row r="8" spans="1:22" ht="11.25" customHeight="1">
      <c r="B8" s="3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37"/>
      <c r="V8" s="2" t="s">
        <v>57</v>
      </c>
    </row>
    <row r="9" spans="1:22" ht="14.5">
      <c r="B9" s="13"/>
      <c r="E9" s="149" t="s">
        <v>8</v>
      </c>
      <c r="F9" s="149"/>
      <c r="G9" s="149"/>
      <c r="H9" s="149"/>
      <c r="I9" s="149"/>
      <c r="J9" s="149"/>
      <c r="K9" s="149"/>
      <c r="L9" s="149"/>
      <c r="M9" s="149"/>
      <c r="N9" s="14"/>
      <c r="R9" s="75" t="s">
        <v>58</v>
      </c>
    </row>
    <row r="10" spans="1:22" ht="14.5">
      <c r="B10" s="13"/>
      <c r="C10" s="113" t="s">
        <v>287</v>
      </c>
      <c r="E10" s="76">
        <f>Index!$F$5</f>
        <v>2021</v>
      </c>
      <c r="F10" s="77"/>
      <c r="G10" s="76">
        <f>E10+1</f>
        <v>2022</v>
      </c>
      <c r="H10" s="77"/>
      <c r="I10" s="76">
        <f>G10+1</f>
        <v>2023</v>
      </c>
      <c r="J10" s="77"/>
      <c r="K10" s="76">
        <f>I10+1</f>
        <v>2024</v>
      </c>
      <c r="L10" s="77"/>
      <c r="M10" s="76">
        <f>K10+1</f>
        <v>2025</v>
      </c>
      <c r="N10" s="14"/>
      <c r="R10" s="75" t="s">
        <v>59</v>
      </c>
    </row>
    <row r="11" spans="1:22" ht="5.25" customHeight="1">
      <c r="B11" s="13"/>
      <c r="N11" s="14"/>
      <c r="R11" s="75" t="s">
        <v>60</v>
      </c>
    </row>
    <row r="12" spans="1:22" ht="43.5" customHeight="1">
      <c r="B12" s="13"/>
      <c r="C12" s="119" t="s">
        <v>295</v>
      </c>
      <c r="E12" s="114">
        <v>0</v>
      </c>
      <c r="F12" s="115"/>
      <c r="G12" s="114">
        <v>0</v>
      </c>
      <c r="H12" s="115"/>
      <c r="I12" s="114">
        <v>0</v>
      </c>
      <c r="J12" s="115"/>
      <c r="K12" s="114">
        <v>0</v>
      </c>
      <c r="L12" s="115"/>
      <c r="M12" s="114">
        <v>0</v>
      </c>
      <c r="N12" s="14"/>
      <c r="R12" s="75" t="s">
        <v>63</v>
      </c>
      <c r="U12" s="2" t="s">
        <v>64</v>
      </c>
    </row>
    <row r="13" spans="1:22" s="74" customFormat="1" ht="11.25" customHeight="1" thickBot="1">
      <c r="A13" s="1"/>
      <c r="B13" s="29"/>
      <c r="C13" s="80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32"/>
      <c r="O13" s="1"/>
      <c r="R13" s="75" t="s">
        <v>79</v>
      </c>
      <c r="U13" s="2"/>
      <c r="V13" s="2"/>
    </row>
    <row r="14" spans="1:22" s="74" customFormat="1" ht="15" thickBot="1">
      <c r="A14" s="1"/>
      <c r="B14" s="1"/>
      <c r="C14" s="5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R14" s="75" t="s">
        <v>80</v>
      </c>
      <c r="U14" s="2"/>
      <c r="V14" s="2"/>
    </row>
    <row r="15" spans="1:22" s="74" customFormat="1" ht="11.25" customHeight="1">
      <c r="A15" s="1"/>
      <c r="B15" s="3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37"/>
      <c r="O15" s="1"/>
      <c r="R15" s="75" t="s">
        <v>81</v>
      </c>
      <c r="U15" s="2"/>
      <c r="V15" s="2"/>
    </row>
    <row r="16" spans="1:22" s="74" customFormat="1" ht="15" thickBot="1">
      <c r="A16" s="1"/>
      <c r="B16" s="13"/>
      <c r="C16" s="137" t="s">
        <v>289</v>
      </c>
      <c r="D16" s="138"/>
      <c r="E16" s="137"/>
      <c r="F16" s="138"/>
      <c r="G16" s="137"/>
      <c r="H16" s="138"/>
      <c r="I16" s="137"/>
      <c r="J16" s="138"/>
      <c r="K16" s="137"/>
      <c r="L16" s="138"/>
      <c r="M16" s="137"/>
      <c r="N16" s="14"/>
      <c r="O16" s="1"/>
      <c r="R16" s="75" t="s">
        <v>82</v>
      </c>
      <c r="U16" s="2"/>
      <c r="V16" s="2"/>
    </row>
    <row r="17" spans="1:22" s="74" customFormat="1" ht="5.25" customHeight="1">
      <c r="A17" s="1"/>
      <c r="B17" s="1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  <c r="O17" s="1"/>
      <c r="R17" s="75" t="s">
        <v>83</v>
      </c>
      <c r="U17" s="2"/>
      <c r="V17" s="2"/>
    </row>
    <row r="18" spans="1:22" s="74" customFormat="1" ht="70.5" customHeight="1">
      <c r="A18" s="1"/>
      <c r="B18" s="13"/>
      <c r="C18" s="6" t="s">
        <v>296</v>
      </c>
      <c r="D18" s="1"/>
      <c r="E18" s="118" t="s">
        <v>290</v>
      </c>
      <c r="F18" s="117"/>
      <c r="G18" s="118" t="s">
        <v>291</v>
      </c>
      <c r="H18" s="117"/>
      <c r="I18" s="118" t="s">
        <v>297</v>
      </c>
      <c r="J18" s="117"/>
      <c r="K18" s="118" t="s">
        <v>298</v>
      </c>
      <c r="L18" s="117"/>
      <c r="M18" s="118" t="s">
        <v>299</v>
      </c>
      <c r="N18" s="14"/>
      <c r="O18" s="1"/>
      <c r="R18" s="75" t="s">
        <v>85</v>
      </c>
      <c r="U18" s="2"/>
      <c r="V18" s="2"/>
    </row>
    <row r="19" spans="1:22" s="74" customFormat="1" ht="15" customHeight="1">
      <c r="A19" s="1"/>
      <c r="B19" s="13"/>
      <c r="C19" s="120"/>
      <c r="D19" s="117"/>
      <c r="E19" s="121"/>
      <c r="F19" s="117"/>
      <c r="G19" s="121"/>
      <c r="H19" s="117"/>
      <c r="I19" s="121"/>
      <c r="J19" s="117"/>
      <c r="K19" s="121"/>
      <c r="L19" s="117"/>
      <c r="M19" s="121"/>
      <c r="N19" s="14"/>
      <c r="O19" s="1"/>
      <c r="R19" s="75"/>
      <c r="U19" s="2"/>
      <c r="V19" s="2"/>
    </row>
    <row r="20" spans="1:22" s="74" customFormat="1" ht="5.25" customHeight="1">
      <c r="A20" s="1"/>
      <c r="B20" s="13"/>
      <c r="C20" s="122"/>
      <c r="D20" s="117"/>
      <c r="E20" s="116"/>
      <c r="F20" s="117"/>
      <c r="G20" s="116"/>
      <c r="H20" s="117"/>
      <c r="I20" s="116"/>
      <c r="J20" s="117"/>
      <c r="K20" s="116"/>
      <c r="L20" s="117"/>
      <c r="M20" s="116"/>
      <c r="N20" s="14"/>
      <c r="O20" s="1"/>
      <c r="R20" s="75"/>
      <c r="U20" s="2"/>
      <c r="V20" s="2"/>
    </row>
    <row r="21" spans="1:22" s="74" customFormat="1" ht="15" customHeight="1">
      <c r="A21" s="1"/>
      <c r="B21" s="13"/>
      <c r="C21" s="120"/>
      <c r="D21" s="117"/>
      <c r="E21" s="121"/>
      <c r="F21" s="117"/>
      <c r="G21" s="121"/>
      <c r="H21" s="117"/>
      <c r="I21" s="121"/>
      <c r="J21" s="117"/>
      <c r="K21" s="121"/>
      <c r="L21" s="117"/>
      <c r="M21" s="121"/>
      <c r="N21" s="14"/>
      <c r="O21" s="1"/>
      <c r="R21" s="75"/>
      <c r="U21" s="2"/>
      <c r="V21" s="2"/>
    </row>
    <row r="22" spans="1:22" s="74" customFormat="1" ht="5.25" customHeight="1">
      <c r="A22" s="1"/>
      <c r="B22" s="13"/>
      <c r="C22" s="122"/>
      <c r="D22" s="117"/>
      <c r="E22" s="116"/>
      <c r="F22" s="117"/>
      <c r="G22" s="116"/>
      <c r="H22" s="117"/>
      <c r="I22" s="116"/>
      <c r="J22" s="117"/>
      <c r="K22" s="116"/>
      <c r="L22" s="117"/>
      <c r="M22" s="116"/>
      <c r="N22" s="14"/>
      <c r="O22" s="1"/>
      <c r="R22" s="75"/>
      <c r="U22" s="2"/>
      <c r="V22" s="2"/>
    </row>
    <row r="23" spans="1:22" s="74" customFormat="1" ht="15" customHeight="1">
      <c r="A23" s="1"/>
      <c r="B23" s="13"/>
      <c r="C23" s="120"/>
      <c r="D23" s="117"/>
      <c r="E23" s="121"/>
      <c r="F23" s="117"/>
      <c r="G23" s="121"/>
      <c r="H23" s="117"/>
      <c r="I23" s="121"/>
      <c r="J23" s="117"/>
      <c r="K23" s="121"/>
      <c r="L23" s="117"/>
      <c r="M23" s="121"/>
      <c r="N23" s="14"/>
      <c r="O23" s="1"/>
      <c r="R23" s="75"/>
      <c r="U23" s="2"/>
      <c r="V23" s="2"/>
    </row>
    <row r="24" spans="1:22" s="74" customFormat="1" ht="5.25" customHeight="1">
      <c r="A24" s="1"/>
      <c r="B24" s="13"/>
      <c r="C24" s="122"/>
      <c r="D24" s="117"/>
      <c r="E24" s="116"/>
      <c r="F24" s="117"/>
      <c r="G24" s="116"/>
      <c r="H24" s="117"/>
      <c r="I24" s="116"/>
      <c r="J24" s="117"/>
      <c r="K24" s="116"/>
      <c r="L24" s="117"/>
      <c r="M24" s="116"/>
      <c r="N24" s="14"/>
      <c r="O24" s="1"/>
      <c r="R24" s="75"/>
      <c r="U24" s="2"/>
      <c r="V24" s="2"/>
    </row>
    <row r="25" spans="1:22" s="74" customFormat="1" ht="15" customHeight="1">
      <c r="A25" s="1"/>
      <c r="B25" s="13"/>
      <c r="C25" s="120"/>
      <c r="D25" s="117"/>
      <c r="E25" s="121"/>
      <c r="F25" s="117"/>
      <c r="G25" s="121"/>
      <c r="H25" s="117"/>
      <c r="I25" s="121"/>
      <c r="J25" s="117"/>
      <c r="K25" s="121"/>
      <c r="L25" s="117"/>
      <c r="M25" s="121"/>
      <c r="N25" s="14"/>
      <c r="O25" s="1"/>
      <c r="R25" s="75"/>
      <c r="U25" s="2"/>
      <c r="V25" s="2"/>
    </row>
    <row r="26" spans="1:22" s="74" customFormat="1" ht="5.25" customHeight="1">
      <c r="A26" s="1"/>
      <c r="B26" s="13"/>
      <c r="C26" s="122"/>
      <c r="D26" s="117"/>
      <c r="E26" s="116"/>
      <c r="F26" s="117"/>
      <c r="G26" s="116"/>
      <c r="H26" s="117"/>
      <c r="I26" s="116"/>
      <c r="J26" s="117"/>
      <c r="K26" s="116"/>
      <c r="L26" s="117"/>
      <c r="M26" s="116"/>
      <c r="N26" s="14"/>
      <c r="O26" s="1"/>
      <c r="R26" s="75"/>
      <c r="U26" s="2"/>
      <c r="V26" s="2"/>
    </row>
    <row r="27" spans="1:22" s="74" customFormat="1" ht="15" customHeight="1">
      <c r="A27" s="1"/>
      <c r="B27" s="13"/>
      <c r="C27" s="120"/>
      <c r="D27" s="117"/>
      <c r="E27" s="121"/>
      <c r="F27" s="117"/>
      <c r="G27" s="121"/>
      <c r="H27" s="117"/>
      <c r="I27" s="121"/>
      <c r="J27" s="117"/>
      <c r="K27" s="121"/>
      <c r="L27" s="117"/>
      <c r="M27" s="121"/>
      <c r="N27" s="14"/>
      <c r="O27" s="1"/>
      <c r="R27" s="75"/>
      <c r="U27" s="2"/>
      <c r="V27" s="2"/>
    </row>
    <row r="28" spans="1:22" s="74" customFormat="1" ht="5.25" customHeight="1">
      <c r="A28" s="1"/>
      <c r="B28" s="13"/>
      <c r="C28" s="122"/>
      <c r="D28" s="117"/>
      <c r="E28" s="116"/>
      <c r="F28" s="117"/>
      <c r="G28" s="116"/>
      <c r="H28" s="117"/>
      <c r="I28" s="116"/>
      <c r="J28" s="117"/>
      <c r="K28" s="116"/>
      <c r="L28" s="117"/>
      <c r="M28" s="116"/>
      <c r="N28" s="14"/>
      <c r="O28" s="1"/>
      <c r="R28" s="75"/>
      <c r="U28" s="2"/>
      <c r="V28" s="2"/>
    </row>
    <row r="29" spans="1:22" s="74" customFormat="1" ht="15" customHeight="1">
      <c r="A29" s="1"/>
      <c r="B29" s="13"/>
      <c r="C29" s="120"/>
      <c r="D29" s="117"/>
      <c r="E29" s="121"/>
      <c r="F29" s="117"/>
      <c r="G29" s="121"/>
      <c r="H29" s="117"/>
      <c r="I29" s="121"/>
      <c r="J29" s="117"/>
      <c r="K29" s="121"/>
      <c r="L29" s="117"/>
      <c r="M29" s="121"/>
      <c r="N29" s="14"/>
      <c r="O29" s="1"/>
      <c r="R29" s="75"/>
      <c r="U29" s="2"/>
      <c r="V29" s="2"/>
    </row>
    <row r="30" spans="1:22" s="74" customFormat="1" ht="5.25" customHeight="1">
      <c r="A30" s="1"/>
      <c r="B30" s="13"/>
      <c r="C30" s="122"/>
      <c r="D30" s="117"/>
      <c r="E30" s="116"/>
      <c r="F30" s="117"/>
      <c r="G30" s="116"/>
      <c r="H30" s="117"/>
      <c r="I30" s="116"/>
      <c r="J30" s="117"/>
      <c r="K30" s="116"/>
      <c r="L30" s="117"/>
      <c r="M30" s="116"/>
      <c r="N30" s="14"/>
      <c r="O30" s="1"/>
      <c r="R30" s="75"/>
      <c r="U30" s="2"/>
      <c r="V30" s="2"/>
    </row>
    <row r="31" spans="1:22" s="74" customFormat="1" ht="15" customHeight="1">
      <c r="A31" s="1"/>
      <c r="B31" s="13"/>
      <c r="C31" s="120"/>
      <c r="D31" s="117"/>
      <c r="E31" s="121"/>
      <c r="F31" s="117"/>
      <c r="G31" s="121"/>
      <c r="H31" s="117"/>
      <c r="I31" s="121"/>
      <c r="J31" s="117"/>
      <c r="K31" s="121"/>
      <c r="L31" s="117"/>
      <c r="M31" s="121"/>
      <c r="N31" s="14"/>
      <c r="O31" s="1"/>
      <c r="R31" s="75"/>
      <c r="U31" s="2"/>
      <c r="V31" s="2"/>
    </row>
    <row r="32" spans="1:22" s="74" customFormat="1" ht="5.25" customHeight="1">
      <c r="A32" s="1"/>
      <c r="B32" s="13"/>
      <c r="C32" s="122"/>
      <c r="D32" s="117"/>
      <c r="E32" s="116"/>
      <c r="F32" s="117"/>
      <c r="G32" s="116"/>
      <c r="H32" s="117"/>
      <c r="I32" s="116"/>
      <c r="J32" s="117"/>
      <c r="K32" s="116"/>
      <c r="L32" s="117"/>
      <c r="M32" s="116"/>
      <c r="N32" s="14"/>
      <c r="O32" s="1"/>
      <c r="R32" s="75"/>
      <c r="U32" s="2"/>
      <c r="V32" s="2"/>
    </row>
    <row r="33" spans="1:22" s="74" customFormat="1" ht="15" customHeight="1">
      <c r="A33" s="1"/>
      <c r="B33" s="13"/>
      <c r="C33" s="120"/>
      <c r="D33" s="117"/>
      <c r="E33" s="121"/>
      <c r="F33" s="117"/>
      <c r="G33" s="121"/>
      <c r="H33" s="117"/>
      <c r="I33" s="121"/>
      <c r="J33" s="117"/>
      <c r="K33" s="121"/>
      <c r="L33" s="117"/>
      <c r="M33" s="121"/>
      <c r="N33" s="14"/>
      <c r="O33" s="1"/>
      <c r="R33" s="75"/>
      <c r="U33" s="2"/>
      <c r="V33" s="2"/>
    </row>
    <row r="34" spans="1:22" s="74" customFormat="1" ht="5.25" customHeight="1">
      <c r="A34" s="1"/>
      <c r="B34" s="13"/>
      <c r="C34" s="6"/>
      <c r="D34" s="1"/>
      <c r="E34" s="52"/>
      <c r="F34" s="1"/>
      <c r="G34" s="52"/>
      <c r="H34" s="1"/>
      <c r="I34" s="52"/>
      <c r="J34" s="1"/>
      <c r="K34" s="52"/>
      <c r="L34" s="1"/>
      <c r="M34" s="52"/>
      <c r="N34" s="14"/>
      <c r="O34" s="1"/>
      <c r="R34" s="75" t="s">
        <v>86</v>
      </c>
      <c r="U34" s="2"/>
      <c r="V34" s="2"/>
    </row>
    <row r="35" spans="1:22" s="74" customFormat="1" ht="11.25" customHeight="1" thickBot="1">
      <c r="A35" s="1"/>
      <c r="B35" s="29"/>
      <c r="C35" s="58"/>
      <c r="D35" s="58"/>
      <c r="E35" s="83"/>
      <c r="F35" s="58"/>
      <c r="G35" s="83"/>
      <c r="H35" s="58"/>
      <c r="I35" s="83"/>
      <c r="J35" s="58"/>
      <c r="K35" s="83"/>
      <c r="L35" s="58"/>
      <c r="M35" s="83"/>
      <c r="N35" s="32"/>
      <c r="O35" s="1"/>
      <c r="R35" s="75" t="s">
        <v>94</v>
      </c>
      <c r="U35" s="2"/>
      <c r="V35" s="2"/>
    </row>
    <row r="36" spans="1:22" s="74" customFormat="1" ht="14.5">
      <c r="A36" s="1"/>
      <c r="B36" s="1"/>
      <c r="C36" s="1"/>
      <c r="D36" s="1"/>
      <c r="E36" s="84"/>
      <c r="F36" s="1"/>
      <c r="G36" s="84"/>
      <c r="H36" s="1"/>
      <c r="I36" s="84"/>
      <c r="J36" s="1"/>
      <c r="K36" s="84"/>
      <c r="L36" s="1"/>
      <c r="M36" s="84"/>
      <c r="N36" s="1"/>
      <c r="O36" s="1"/>
      <c r="R36" s="75" t="s">
        <v>95</v>
      </c>
      <c r="U36" s="2"/>
      <c r="V36" s="2"/>
    </row>
    <row r="37" spans="1:22" ht="12.75" customHeight="1"/>
    <row r="277" ht="12.75" customHeight="1"/>
    <row r="278" ht="12.75" customHeight="1"/>
    <row r="279" ht="12.75" customHeight="1"/>
    <row r="280" ht="12.75" customHeight="1"/>
  </sheetData>
  <mergeCells count="1">
    <mergeCell ref="E9:M9"/>
  </mergeCells>
  <pageMargins left="0.70866141732283472" right="0.70866141732283472" top="0.74803149606299213" bottom="0.74803149606299213" header="0.31496062992125984" footer="0.31496062992125984"/>
  <pageSetup paperSize="9" scale="54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15</vt:i4>
      </vt:variant>
    </vt:vector>
  </HeadingPairs>
  <TitlesOfParts>
    <vt:vector size="21" baseType="lpstr">
      <vt:lpstr>Index</vt:lpstr>
      <vt:lpstr>Balance sheet</vt:lpstr>
      <vt:lpstr>P&amp;L</vt:lpstr>
      <vt:lpstr>Other info</vt:lpstr>
      <vt:lpstr>For Holdings</vt:lpstr>
      <vt:lpstr>For Asset Mgt &amp; PE</vt:lpstr>
      <vt:lpstr>'For Asset Mgt &amp; PE'!Countries</vt:lpstr>
      <vt:lpstr>'For Holdings'!Countries</vt:lpstr>
      <vt:lpstr>Countries</vt:lpstr>
      <vt:lpstr>Currency</vt:lpstr>
      <vt:lpstr>'For Asset Mgt &amp; PE'!ouinon</vt:lpstr>
      <vt:lpstr>'For Holdings'!ouinon</vt:lpstr>
      <vt:lpstr>ouinon</vt:lpstr>
      <vt:lpstr>Type</vt:lpstr>
      <vt:lpstr>'For Asset Mgt &amp; PE'!yesno</vt:lpstr>
      <vt:lpstr>'For Holdings'!yesno</vt:lpstr>
      <vt:lpstr>yesno</vt:lpstr>
      <vt:lpstr>'For Asset Mgt &amp; PE'!Zone_d_impression</vt:lpstr>
      <vt:lpstr>'For Holdings'!Zone_d_impression</vt:lpstr>
      <vt:lpstr>'Other info'!Zone_d_impression</vt:lpstr>
      <vt:lpstr>'P&amp;L'!Zone_d_impression</vt:lpstr>
    </vt:vector>
  </TitlesOfParts>
  <Company>The Boston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Damiri Idriss</dc:creator>
  <cp:lastModifiedBy>Nassim Bensahal</cp:lastModifiedBy>
  <cp:lastPrinted>2012-10-18T17:24:37Z</cp:lastPrinted>
  <dcterms:created xsi:type="dcterms:W3CDTF">2011-09-29T22:37:18Z</dcterms:created>
  <dcterms:modified xsi:type="dcterms:W3CDTF">2024-11-15T13:59:52Z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