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iabonilla/Desktop/EXPERIMENTS/"/>
    </mc:Choice>
  </mc:AlternateContent>
  <xr:revisionPtr revIDLastSave="0" documentId="13_ncr:1_{8286B4AE-A806-2F44-80A9-63A4D1A67033}" xr6:coauthVersionLast="47" xr6:coauthVersionMax="47" xr10:uidLastSave="{00000000-0000-0000-0000-000000000000}"/>
  <bookViews>
    <workbookView xWindow="1320" yWindow="960" windowWidth="26840" windowHeight="14880" xr2:uid="{2865DC29-1318-1348-82E3-C37907C5C19E}"/>
  </bookViews>
  <sheets>
    <sheet name="Hoja1" sheetId="1" r:id="rId1"/>
  </sheets>
  <definedNames>
    <definedName name="_xlchart.v1.0" hidden="1">Hoja1!#REF!</definedName>
    <definedName name="_xlchart.v1.1" hidden="1">Hoja1!$B$435:$B$439</definedName>
    <definedName name="_xlchart.v1.10" hidden="1">Hoja1!$A$409:$A$413</definedName>
    <definedName name="_xlchart.v1.11" hidden="1">Hoja1!$A$434</definedName>
    <definedName name="_xlchart.v1.12" hidden="1">Hoja1!$C$408</definedName>
    <definedName name="_xlchart.v1.13" hidden="1">Hoja1!$D$408</definedName>
    <definedName name="_xlchart.v1.14" hidden="1">Hoja1!$D$435:$D$439</definedName>
    <definedName name="_xlchart.v1.15" hidden="1">Hoja1!$D$442:$D$446</definedName>
    <definedName name="_xlchart.v1.16" hidden="1">Hoja1!$D$449:$D$453</definedName>
    <definedName name="_xlchart.v1.17" hidden="1">Hoja1!$A$409:$A$413</definedName>
    <definedName name="_xlchart.v1.18" hidden="1">Hoja1!$A$434</definedName>
    <definedName name="_xlchart.v1.19" hidden="1">Hoja1!$C$408</definedName>
    <definedName name="_xlchart.v1.2" hidden="1">Hoja1!$C$434</definedName>
    <definedName name="_xlchart.v1.20" hidden="1">Hoja1!$D$408</definedName>
    <definedName name="_xlchart.v1.21" hidden="1">Hoja1!$D$435:$D$439</definedName>
    <definedName name="_xlchart.v1.22" hidden="1">Hoja1!$D$442:$D$446</definedName>
    <definedName name="_xlchart.v1.23" hidden="1">Hoja1!$D$449:$D$453</definedName>
    <definedName name="_xlchart.v1.24" hidden="1">Hoja1!$A$409:$A$413</definedName>
    <definedName name="_xlchart.v1.25" hidden="1">Hoja1!$A$434</definedName>
    <definedName name="_xlchart.v1.26" hidden="1">Hoja1!$C$408</definedName>
    <definedName name="_xlchart.v1.27" hidden="1">Hoja1!$D$408</definedName>
    <definedName name="_xlchart.v1.28" hidden="1">Hoja1!$D$435:$D$439</definedName>
    <definedName name="_xlchart.v1.29" hidden="1">Hoja1!$D$442:$D$446</definedName>
    <definedName name="_xlchart.v1.3" hidden="1">Hoja1!$A$409:$A$413</definedName>
    <definedName name="_xlchart.v1.30" hidden="1">Hoja1!$D$449:$D$453</definedName>
    <definedName name="_xlchart.v1.31" hidden="1">Hoja1!$A$409:$A$413</definedName>
    <definedName name="_xlchart.v1.32" hidden="1">Hoja1!$A$434</definedName>
    <definedName name="_xlchart.v1.33" hidden="1">Hoja1!$C$408</definedName>
    <definedName name="_xlchart.v1.34" hidden="1">Hoja1!$D$408</definedName>
    <definedName name="_xlchart.v1.35" hidden="1">Hoja1!$D$435:$D$439</definedName>
    <definedName name="_xlchart.v1.36" hidden="1">Hoja1!$D$442:$D$446</definedName>
    <definedName name="_xlchart.v1.37" hidden="1">Hoja1!$D$449:$D$453</definedName>
    <definedName name="_xlchart.v1.38" hidden="1">Hoja1!$A$409:$A$413</definedName>
    <definedName name="_xlchart.v1.39" hidden="1">Hoja1!$A$434</definedName>
    <definedName name="_xlchart.v1.4" hidden="1">Hoja1!$A$434</definedName>
    <definedName name="_xlchart.v1.40" hidden="1">Hoja1!$C$408</definedName>
    <definedName name="_xlchart.v1.41" hidden="1">Hoja1!$D$408</definedName>
    <definedName name="_xlchart.v1.42" hidden="1">Hoja1!$D$435:$D$439</definedName>
    <definedName name="_xlchart.v1.43" hidden="1">Hoja1!$D$442:$D$446</definedName>
    <definedName name="_xlchart.v1.44" hidden="1">Hoja1!$D$449:$D$453</definedName>
    <definedName name="_xlchart.v1.45" hidden="1">Hoja1!#REF!</definedName>
    <definedName name="_xlchart.v1.46" hidden="1">Hoja1!$B$435:$B$439</definedName>
    <definedName name="_xlchart.v1.47" hidden="1">Hoja1!$C$434</definedName>
    <definedName name="_xlchart.v1.5" hidden="1">Hoja1!$C$408</definedName>
    <definedName name="_xlchart.v1.6" hidden="1">Hoja1!$D$408</definedName>
    <definedName name="_xlchart.v1.7" hidden="1">Hoja1!$D$435:$D$439</definedName>
    <definedName name="_xlchart.v1.8" hidden="1">Hoja1!$D$442:$D$446</definedName>
    <definedName name="_xlchart.v1.9" hidden="1">Hoja1!$D$449:$D$453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3" i="1" l="1"/>
  <c r="L502" i="1"/>
  <c r="L501" i="1"/>
  <c r="L500" i="1"/>
  <c r="L499" i="1"/>
  <c r="L496" i="1"/>
  <c r="L495" i="1"/>
  <c r="L494" i="1"/>
  <c r="L493" i="1"/>
  <c r="L492" i="1"/>
  <c r="L489" i="1"/>
  <c r="L488" i="1"/>
  <c r="L487" i="1"/>
  <c r="L486" i="1"/>
  <c r="L485" i="1"/>
  <c r="B503" i="1"/>
  <c r="B502" i="1"/>
  <c r="B501" i="1"/>
  <c r="B500" i="1"/>
  <c r="B499" i="1"/>
  <c r="B496" i="1"/>
  <c r="B495" i="1"/>
  <c r="B494" i="1"/>
  <c r="B493" i="1"/>
  <c r="B492" i="1"/>
  <c r="B489" i="1"/>
  <c r="B488" i="1"/>
  <c r="B487" i="1"/>
  <c r="B486" i="1"/>
  <c r="B485" i="1"/>
  <c r="K503" i="1"/>
  <c r="K502" i="1"/>
  <c r="K501" i="1"/>
  <c r="K500" i="1"/>
  <c r="K499" i="1"/>
  <c r="K496" i="1"/>
  <c r="K495" i="1"/>
  <c r="K494" i="1"/>
  <c r="K493" i="1"/>
  <c r="K492" i="1"/>
  <c r="K489" i="1"/>
  <c r="K488" i="1"/>
  <c r="K487" i="1"/>
  <c r="K486" i="1"/>
  <c r="K485" i="1"/>
  <c r="N485" i="1" s="1"/>
  <c r="G503" i="1"/>
  <c r="F503" i="1"/>
  <c r="G502" i="1"/>
  <c r="F502" i="1"/>
  <c r="G501" i="1"/>
  <c r="F501" i="1"/>
  <c r="G500" i="1"/>
  <c r="F500" i="1"/>
  <c r="G499" i="1"/>
  <c r="F499" i="1"/>
  <c r="G496" i="1"/>
  <c r="F496" i="1"/>
  <c r="G495" i="1"/>
  <c r="F495" i="1"/>
  <c r="G494" i="1"/>
  <c r="F494" i="1"/>
  <c r="G493" i="1"/>
  <c r="F493" i="1"/>
  <c r="G492" i="1"/>
  <c r="F492" i="1"/>
  <c r="G489" i="1"/>
  <c r="F489" i="1"/>
  <c r="G488" i="1"/>
  <c r="F488" i="1"/>
  <c r="G487" i="1"/>
  <c r="F487" i="1"/>
  <c r="G486" i="1"/>
  <c r="F486" i="1"/>
  <c r="G485" i="1"/>
  <c r="F485" i="1"/>
  <c r="L478" i="1"/>
  <c r="L477" i="1"/>
  <c r="L471" i="1"/>
  <c r="L470" i="1"/>
  <c r="L469" i="1"/>
  <c r="L468" i="1"/>
  <c r="L476" i="1"/>
  <c r="L475" i="1"/>
  <c r="L474" i="1"/>
  <c r="L467" i="1"/>
  <c r="L464" i="1"/>
  <c r="L463" i="1"/>
  <c r="L462" i="1"/>
  <c r="L461" i="1"/>
  <c r="L460" i="1"/>
  <c r="B478" i="1"/>
  <c r="B477" i="1"/>
  <c r="B476" i="1"/>
  <c r="B475" i="1"/>
  <c r="B474" i="1"/>
  <c r="B471" i="1"/>
  <c r="B470" i="1"/>
  <c r="D470" i="1" s="1"/>
  <c r="B469" i="1"/>
  <c r="B468" i="1"/>
  <c r="B467" i="1"/>
  <c r="B464" i="1"/>
  <c r="B463" i="1"/>
  <c r="B462" i="1"/>
  <c r="B461" i="1"/>
  <c r="B460" i="1"/>
  <c r="K478" i="1"/>
  <c r="K477" i="1"/>
  <c r="K476" i="1"/>
  <c r="K475" i="1"/>
  <c r="K474" i="1"/>
  <c r="K471" i="1"/>
  <c r="K470" i="1"/>
  <c r="K469" i="1"/>
  <c r="K468" i="1"/>
  <c r="K467" i="1"/>
  <c r="K464" i="1"/>
  <c r="K463" i="1"/>
  <c r="K462" i="1"/>
  <c r="K461" i="1"/>
  <c r="K460" i="1"/>
  <c r="G478" i="1"/>
  <c r="F478" i="1"/>
  <c r="G477" i="1"/>
  <c r="F477" i="1"/>
  <c r="G476" i="1"/>
  <c r="F476" i="1"/>
  <c r="G475" i="1"/>
  <c r="F475" i="1"/>
  <c r="G474" i="1"/>
  <c r="F474" i="1"/>
  <c r="G471" i="1"/>
  <c r="F471" i="1"/>
  <c r="G470" i="1"/>
  <c r="F470" i="1"/>
  <c r="G469" i="1"/>
  <c r="F469" i="1"/>
  <c r="G468" i="1"/>
  <c r="F468" i="1"/>
  <c r="G467" i="1"/>
  <c r="F467" i="1"/>
  <c r="G464" i="1"/>
  <c r="F464" i="1"/>
  <c r="G463" i="1"/>
  <c r="F463" i="1"/>
  <c r="G462" i="1"/>
  <c r="F462" i="1"/>
  <c r="G461" i="1"/>
  <c r="F461" i="1"/>
  <c r="G460" i="1"/>
  <c r="F460" i="1"/>
  <c r="L453" i="1"/>
  <c r="L452" i="1"/>
  <c r="L451" i="1"/>
  <c r="L450" i="1"/>
  <c r="L449" i="1"/>
  <c r="L446" i="1"/>
  <c r="L445" i="1"/>
  <c r="L444" i="1"/>
  <c r="L443" i="1"/>
  <c r="L442" i="1"/>
  <c r="L439" i="1"/>
  <c r="L438" i="1"/>
  <c r="L437" i="1"/>
  <c r="L436" i="1"/>
  <c r="L435" i="1"/>
  <c r="B453" i="1"/>
  <c r="B452" i="1"/>
  <c r="B451" i="1"/>
  <c r="B450" i="1"/>
  <c r="B449" i="1"/>
  <c r="B446" i="1"/>
  <c r="B445" i="1"/>
  <c r="B444" i="1"/>
  <c r="B443" i="1"/>
  <c r="B442" i="1"/>
  <c r="B439" i="1"/>
  <c r="B438" i="1"/>
  <c r="B437" i="1"/>
  <c r="B436" i="1"/>
  <c r="B435" i="1"/>
  <c r="K453" i="1"/>
  <c r="K452" i="1"/>
  <c r="K451" i="1"/>
  <c r="K450" i="1"/>
  <c r="K449" i="1"/>
  <c r="K446" i="1"/>
  <c r="K445" i="1"/>
  <c r="K444" i="1"/>
  <c r="K443" i="1"/>
  <c r="K442" i="1"/>
  <c r="K439" i="1"/>
  <c r="K438" i="1"/>
  <c r="K437" i="1"/>
  <c r="K436" i="1"/>
  <c r="K435" i="1"/>
  <c r="G453" i="1"/>
  <c r="F453" i="1"/>
  <c r="G452" i="1"/>
  <c r="F452" i="1"/>
  <c r="G451" i="1"/>
  <c r="F451" i="1"/>
  <c r="G450" i="1"/>
  <c r="F450" i="1"/>
  <c r="G449" i="1"/>
  <c r="F449" i="1"/>
  <c r="G446" i="1"/>
  <c r="F446" i="1"/>
  <c r="G445" i="1"/>
  <c r="F445" i="1"/>
  <c r="G444" i="1"/>
  <c r="F444" i="1"/>
  <c r="G443" i="1"/>
  <c r="F443" i="1"/>
  <c r="G442" i="1"/>
  <c r="F442" i="1"/>
  <c r="G439" i="1"/>
  <c r="F439" i="1"/>
  <c r="G438" i="1"/>
  <c r="F438" i="1"/>
  <c r="G437" i="1"/>
  <c r="F437" i="1"/>
  <c r="G436" i="1"/>
  <c r="F436" i="1"/>
  <c r="G435" i="1"/>
  <c r="F435" i="1"/>
  <c r="A503" i="1"/>
  <c r="D503" i="1" s="1"/>
  <c r="A502" i="1"/>
  <c r="D502" i="1" s="1"/>
  <c r="A501" i="1"/>
  <c r="D501" i="1" s="1"/>
  <c r="A500" i="1"/>
  <c r="A499" i="1"/>
  <c r="A496" i="1"/>
  <c r="A495" i="1"/>
  <c r="A494" i="1"/>
  <c r="A493" i="1"/>
  <c r="A492" i="1"/>
  <c r="D492" i="1" s="1"/>
  <c r="A489" i="1"/>
  <c r="D489" i="1" s="1"/>
  <c r="A488" i="1"/>
  <c r="A487" i="1"/>
  <c r="A486" i="1"/>
  <c r="A485" i="1"/>
  <c r="A478" i="1"/>
  <c r="A477" i="1"/>
  <c r="A476" i="1"/>
  <c r="A475" i="1"/>
  <c r="A474" i="1"/>
  <c r="D474" i="1" s="1"/>
  <c r="A471" i="1"/>
  <c r="A470" i="1"/>
  <c r="A469" i="1"/>
  <c r="A468" i="1"/>
  <c r="A467" i="1"/>
  <c r="A464" i="1"/>
  <c r="A463" i="1"/>
  <c r="A462" i="1"/>
  <c r="A461" i="1"/>
  <c r="A460" i="1"/>
  <c r="A453" i="1"/>
  <c r="A452" i="1"/>
  <c r="A451" i="1"/>
  <c r="A450" i="1"/>
  <c r="A449" i="1"/>
  <c r="A446" i="1"/>
  <c r="D446" i="1" s="1"/>
  <c r="A445" i="1"/>
  <c r="A444" i="1"/>
  <c r="A443" i="1"/>
  <c r="A442" i="1"/>
  <c r="A439" i="1"/>
  <c r="A438" i="1"/>
  <c r="A437" i="1"/>
  <c r="A436" i="1"/>
  <c r="A435" i="1"/>
  <c r="D435" i="1" l="1"/>
  <c r="D471" i="1"/>
  <c r="D443" i="1"/>
  <c r="N488" i="1"/>
  <c r="D488" i="1"/>
  <c r="D468" i="1"/>
  <c r="D478" i="1"/>
  <c r="I462" i="1"/>
  <c r="N489" i="1"/>
  <c r="N438" i="1"/>
  <c r="N450" i="1"/>
  <c r="D439" i="1"/>
  <c r="D451" i="1"/>
  <c r="N492" i="1"/>
  <c r="N502" i="1"/>
  <c r="D462" i="1"/>
  <c r="N493" i="1"/>
  <c r="N503" i="1"/>
  <c r="N495" i="1"/>
  <c r="D453" i="1"/>
  <c r="D460" i="1"/>
  <c r="I451" i="1"/>
  <c r="I446" i="1"/>
  <c r="N478" i="1"/>
  <c r="N471" i="1"/>
  <c r="D493" i="1"/>
  <c r="I494" i="1"/>
  <c r="D500" i="1"/>
  <c r="D461" i="1"/>
  <c r="N451" i="1"/>
  <c r="I436" i="1"/>
  <c r="N474" i="1"/>
  <c r="N500" i="1"/>
  <c r="D450" i="1"/>
  <c r="D444" i="1"/>
  <c r="D464" i="1"/>
  <c r="D476" i="1"/>
  <c r="N461" i="1"/>
  <c r="D467" i="1"/>
  <c r="D477" i="1"/>
  <c r="N469" i="1"/>
  <c r="N439" i="1"/>
  <c r="D499" i="1"/>
  <c r="D438" i="1"/>
  <c r="D494" i="1"/>
  <c r="D436" i="1"/>
  <c r="N470" i="1"/>
  <c r="D495" i="1"/>
  <c r="I476" i="1"/>
  <c r="N475" i="1"/>
  <c r="N487" i="1"/>
  <c r="N499" i="1"/>
  <c r="N494" i="1"/>
  <c r="N462" i="1"/>
  <c r="I492" i="1"/>
  <c r="D496" i="1"/>
  <c r="D442" i="1"/>
  <c r="D452" i="1"/>
  <c r="N460" i="1"/>
  <c r="N476" i="1"/>
  <c r="D485" i="1"/>
  <c r="I486" i="1"/>
  <c r="D486" i="1"/>
  <c r="N463" i="1"/>
  <c r="N445" i="1"/>
  <c r="I461" i="1"/>
  <c r="N501" i="1"/>
  <c r="I438" i="1"/>
  <c r="I444" i="1"/>
  <c r="N436" i="1"/>
  <c r="N446" i="1"/>
  <c r="D437" i="1"/>
  <c r="N468" i="1"/>
  <c r="D469" i="1"/>
  <c r="N467" i="1"/>
  <c r="N477" i="1"/>
  <c r="D445" i="1"/>
  <c r="I471" i="1"/>
  <c r="N464" i="1"/>
  <c r="I493" i="1"/>
  <c r="D463" i="1"/>
  <c r="D475" i="1"/>
  <c r="I468" i="1"/>
  <c r="N486" i="1"/>
  <c r="N496" i="1"/>
  <c r="I435" i="1"/>
  <c r="I450" i="1"/>
  <c r="D449" i="1"/>
  <c r="I467" i="1"/>
  <c r="I485" i="1"/>
  <c r="I489" i="1"/>
  <c r="I439" i="1"/>
  <c r="I445" i="1"/>
  <c r="N437" i="1"/>
  <c r="N449" i="1"/>
  <c r="I477" i="1"/>
  <c r="I495" i="1"/>
  <c r="I501" i="1"/>
  <c r="D487" i="1"/>
  <c r="I442" i="1"/>
  <c r="I474" i="1"/>
  <c r="I478" i="1"/>
  <c r="I496" i="1"/>
  <c r="I502" i="1"/>
  <c r="I452" i="1"/>
  <c r="N442" i="1"/>
  <c r="I463" i="1"/>
  <c r="I469" i="1"/>
  <c r="I487" i="1"/>
  <c r="I437" i="1"/>
  <c r="I443" i="1"/>
  <c r="N443" i="1"/>
  <c r="I460" i="1"/>
  <c r="I475" i="1"/>
  <c r="I499" i="1"/>
  <c r="I503" i="1"/>
  <c r="I449" i="1"/>
  <c r="I453" i="1"/>
  <c r="N444" i="1"/>
  <c r="I464" i="1"/>
  <c r="I470" i="1"/>
  <c r="I488" i="1"/>
  <c r="I500" i="1"/>
  <c r="N453" i="1"/>
  <c r="N452" i="1"/>
  <c r="N435" i="1"/>
</calcChain>
</file>

<file path=xl/sharedStrings.xml><?xml version="1.0" encoding="utf-8"?>
<sst xmlns="http://schemas.openxmlformats.org/spreadsheetml/2006/main" count="579" uniqueCount="52">
  <si>
    <t>gurobi</t>
  </si>
  <si>
    <t>greedy</t>
  </si>
  <si>
    <t>cmsa</t>
  </si>
  <si>
    <t>n = 10 i 25% NA</t>
  </si>
  <si>
    <t>n = 10 i 50% NA</t>
  </si>
  <si>
    <t>n = 10 i 75% NA</t>
  </si>
  <si>
    <t>n = 50 i 25% NA</t>
  </si>
  <si>
    <t>n = 50 i 50% NA</t>
  </si>
  <si>
    <t>n = 50 i 75% NA</t>
  </si>
  <si>
    <t>n = 100 i 25% NA</t>
  </si>
  <si>
    <t>n = 100 i 50% NA</t>
  </si>
  <si>
    <t>n = 100 i 75% NA</t>
  </si>
  <si>
    <t>n = 500 i 25% NA</t>
  </si>
  <si>
    <t>n = 500 i 50% NA</t>
  </si>
  <si>
    <t>n = 500 i 75% NA</t>
  </si>
  <si>
    <t>n = 1000 i 25% NA</t>
  </si>
  <si>
    <t>n = 1000 i 50% NA</t>
  </si>
  <si>
    <t>n = 1000 i 75% NA</t>
  </si>
  <si>
    <t>25% NA</t>
  </si>
  <si>
    <t>10x10</t>
  </si>
  <si>
    <t>50x50</t>
  </si>
  <si>
    <t>100x100</t>
  </si>
  <si>
    <t>500x500</t>
  </si>
  <si>
    <t>1000x1000</t>
  </si>
  <si>
    <t>75 min_rowscols</t>
  </si>
  <si>
    <t>50 min_rowscols</t>
  </si>
  <si>
    <t>25 min_rowscols</t>
  </si>
  <si>
    <t>min_rowscols</t>
  </si>
  <si>
    <t>50% NA</t>
  </si>
  <si>
    <t>75% NA</t>
  </si>
  <si>
    <t>GRÀFIQUES DE n = m</t>
  </si>
  <si>
    <t>TEMPS</t>
  </si>
  <si>
    <t>MIDA SOLUCIÓ vs TEMPS</t>
  </si>
  <si>
    <t>mida solució</t>
  </si>
  <si>
    <t>temps</t>
  </si>
  <si>
    <t>25% NA i 50 min_rowscols</t>
  </si>
  <si>
    <t>50% NA i 50 min_rowscols</t>
  </si>
  <si>
    <t>75% NA i 50 min_rowscols</t>
  </si>
  <si>
    <t>% mida solució</t>
  </si>
  <si>
    <t>25% NA i 25 min_rowscols</t>
  </si>
  <si>
    <t>25% NA i 75 min_rowscols</t>
  </si>
  <si>
    <t>50% NA i 25 min_rowscols</t>
  </si>
  <si>
    <t>50% NA i 75 min_rowscols</t>
  </si>
  <si>
    <t>75% NA i 25 min_rowscols</t>
  </si>
  <si>
    <t>75% NA i 75 min_rowscols</t>
  </si>
  <si>
    <t>n = m</t>
  </si>
  <si>
    <t>GUROBI</t>
  </si>
  <si>
    <t>GREEDY</t>
  </si>
  <si>
    <t>CMSA</t>
  </si>
  <si>
    <t>temps(s)</t>
  </si>
  <si>
    <t>mida solució(%)</t>
  </si>
  <si>
    <t>completesa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</si>
</sst>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Hoja1!$B$4:$B$8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0.76666699999999999</c:v>
                </c:pt>
                <c:pt idx="2">
                  <c:v>0.76736800000000005</c:v>
                </c:pt>
                <c:pt idx="3">
                  <c:v>0.76929599999999998</c:v>
                </c:pt>
                <c:pt idx="4">
                  <c:v>0.771061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40-644C-A608-288CD5A45059}"/>
            </c:ext>
          </c:extLst>
        </c:ser>
        <c:ser>
          <c:idx val="2"/>
          <c:order val="1"/>
          <c:tx>
            <c:strRef>
              <c:f>Hoja1!$C$3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Hoja1!$C$4:$C$8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40-644C-A608-288CD5A45059}"/>
            </c:ext>
          </c:extLst>
        </c:ser>
        <c:ser>
          <c:idx val="3"/>
          <c:order val="2"/>
          <c:tx>
            <c:strRef>
              <c:f>Hoja1!$D$3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Hoja1!$A$4:$A$8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Hoja1!$D$4:$D$8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0.90625</c:v>
                </c:pt>
                <c:pt idx="3">
                  <c:v>0.85614000000000001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40-644C-A608-288CD5A45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Hoja1!$B$74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Hoja1!$B$75:$B$79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3D-7D40-8379-EE9A2A44E592}"/>
            </c:ext>
          </c:extLst>
        </c:ser>
        <c:ser>
          <c:idx val="2"/>
          <c:order val="1"/>
          <c:tx>
            <c:strRef>
              <c:f>Hoja1!$C$74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Hoja1!$C$75:$C$79</c:f>
              <c:numCache>
                <c:formatCode>General</c:formatCode>
                <c:ptCount val="5"/>
                <c:pt idx="0">
                  <c:v>1</c:v>
                </c:pt>
                <c:pt idx="1">
                  <c:v>0.97619</c:v>
                </c:pt>
                <c:pt idx="2">
                  <c:v>0.89285700000000001</c:v>
                </c:pt>
                <c:pt idx="3">
                  <c:v>0.77948700000000004</c:v>
                </c:pt>
                <c:pt idx="4">
                  <c:v>0.77535500000000002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3D-7D40-8379-EE9A2A44E592}"/>
            </c:ext>
          </c:extLst>
        </c:ser>
        <c:ser>
          <c:idx val="3"/>
          <c:order val="2"/>
          <c:tx>
            <c:strRef>
              <c:f>Hoja1!$D$74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Hoja1!$A$75:$A$79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Hoja1!$D$75:$D$79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0.78258099999999997</c:v>
                </c:pt>
                <c:pt idx="2">
                  <c:v>0.76527800000000001</c:v>
                </c:pt>
                <c:pt idx="3">
                  <c:v>0.76013299999999995</c:v>
                </c:pt>
                <c:pt idx="4">
                  <c:v>0.75594399999999995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3D-7D40-8379-EE9A2A44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Hoja1!$B$81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Hoja1!$B$82:$B$86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5-DA45-8199-01A0122FD4C1}"/>
            </c:ext>
          </c:extLst>
        </c:ser>
        <c:ser>
          <c:idx val="2"/>
          <c:order val="1"/>
          <c:tx>
            <c:strRef>
              <c:f>Hoja1!$C$81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Hoja1!$C$82:$C$86</c:f>
              <c:numCache>
                <c:formatCode>General</c:formatCode>
                <c:ptCount val="5"/>
                <c:pt idx="0">
                  <c:v>0.92800000000000005</c:v>
                </c:pt>
                <c:pt idx="1">
                  <c:v>0.87360000000000004</c:v>
                </c:pt>
                <c:pt idx="2">
                  <c:v>0.84766200000000003</c:v>
                </c:pt>
                <c:pt idx="3">
                  <c:v>0.78761800000000004</c:v>
                </c:pt>
                <c:pt idx="4">
                  <c:v>0.78333299999999995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F5-DA45-8199-01A0122FD4C1}"/>
            </c:ext>
          </c:extLst>
        </c:ser>
        <c:ser>
          <c:idx val="3"/>
          <c:order val="2"/>
          <c:tx>
            <c:strRef>
              <c:f>Hoja1!$D$81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Hoja1!$A$82:$A$86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Hoja1!$D$82:$D$86</c:f>
              <c:numCache>
                <c:formatCode>General</c:formatCode>
                <c:ptCount val="5"/>
                <c:pt idx="0">
                  <c:v>0.817021</c:v>
                </c:pt>
                <c:pt idx="1">
                  <c:v>0.76849999999999996</c:v>
                </c:pt>
                <c:pt idx="2">
                  <c:v>0.76</c:v>
                </c:pt>
                <c:pt idx="3">
                  <c:v>0.75605599999999995</c:v>
                </c:pt>
                <c:pt idx="4">
                  <c:v>0.75436800000000004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F5-DA45-8199-01A0122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Hoja1!$B$88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Hoja1!$B$89:$B$93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85-C740-A255-883BD4D55CF8}"/>
            </c:ext>
          </c:extLst>
        </c:ser>
        <c:ser>
          <c:idx val="2"/>
          <c:order val="1"/>
          <c:tx>
            <c:strRef>
              <c:f>Hoja1!$C$88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Hoja1!$C$89:$C$93</c:f>
              <c:numCache>
                <c:formatCode>General</c:formatCode>
                <c:ptCount val="5"/>
                <c:pt idx="0">
                  <c:v>0.84615399999999996</c:v>
                </c:pt>
                <c:pt idx="1">
                  <c:v>0.80298700000000001</c:v>
                </c:pt>
                <c:pt idx="2">
                  <c:v>0.79754400000000003</c:v>
                </c:pt>
                <c:pt idx="3">
                  <c:v>0.77551800000000004</c:v>
                </c:pt>
                <c:pt idx="4">
                  <c:v>0.77045699999999995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85-C740-A255-883BD4D55CF8}"/>
            </c:ext>
          </c:extLst>
        </c:ser>
        <c:ser>
          <c:idx val="3"/>
          <c:order val="2"/>
          <c:tx>
            <c:strRef>
              <c:f>Hoja1!$D$88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Hoja1!$A$89:$A$93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Hoja1!$D$89:$D$93</c:f>
              <c:numCache>
                <c:formatCode>General</c:formatCode>
                <c:ptCount val="5"/>
                <c:pt idx="0">
                  <c:v>0.76275499999999996</c:v>
                </c:pt>
                <c:pt idx="1">
                  <c:v>0.75644400000000001</c:v>
                </c:pt>
                <c:pt idx="2">
                  <c:v>0.75478299999999998</c:v>
                </c:pt>
                <c:pt idx="3">
                  <c:v>0.75334999999999996</c:v>
                </c:pt>
                <c:pt idx="4">
                  <c:v>0.75146900000000005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85-C740-A255-883BD4D5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Hoja1!$B$104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Hoja1!$B$105:$B$109</c:f>
              <c:numCache>
                <c:formatCode>General</c:formatCode>
                <c:ptCount val="5"/>
                <c:pt idx="0">
                  <c:v>0.67142900000000005</c:v>
                </c:pt>
                <c:pt idx="1">
                  <c:v>0.62380999999999998</c:v>
                </c:pt>
                <c:pt idx="2">
                  <c:v>0.57977199999999995</c:v>
                </c:pt>
                <c:pt idx="3">
                  <c:v>0.56640599999999997</c:v>
                </c:pt>
                <c:pt idx="4">
                  <c:v>0.55858399999999997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8FA-7643-AABF-6A27BED6D2EB}"/>
            </c:ext>
          </c:extLst>
        </c:ser>
        <c:ser>
          <c:idx val="2"/>
          <c:order val="1"/>
          <c:tx>
            <c:strRef>
              <c:f>Hoja1!$C$104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Hoja1!$C$105:$C$109</c:f>
              <c:numCache>
                <c:formatCode>General</c:formatCode>
                <c:ptCount val="5"/>
                <c:pt idx="0">
                  <c:v>0.74615399999999998</c:v>
                </c:pt>
                <c:pt idx="1">
                  <c:v>0.62560000000000004</c:v>
                </c:pt>
                <c:pt idx="2">
                  <c:v>0.60830200000000001</c:v>
                </c:pt>
                <c:pt idx="3">
                  <c:v>0.59206099999999995</c:v>
                </c:pt>
                <c:pt idx="4">
                  <c:v>0.58403000000000005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8FA-7643-AABF-6A27BED6D2EB}"/>
            </c:ext>
          </c:extLst>
        </c:ser>
        <c:ser>
          <c:idx val="3"/>
          <c:order val="2"/>
          <c:tx>
            <c:strRef>
              <c:f>Hoja1!$D$104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Hoja1!$A$105:$A$109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Hoja1!$D$105:$D$109</c:f>
              <c:numCache>
                <c:formatCode>General</c:formatCode>
                <c:ptCount val="5"/>
                <c:pt idx="0">
                  <c:v>0.67200000000000004</c:v>
                </c:pt>
                <c:pt idx="1">
                  <c:v>0.620645</c:v>
                </c:pt>
                <c:pt idx="2">
                  <c:v>0.599383</c:v>
                </c:pt>
                <c:pt idx="3">
                  <c:v>0.58101899999999995</c:v>
                </c:pt>
                <c:pt idx="4">
                  <c:v>0.58165500000000003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8FA-7643-AABF-6A27BED6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Hoja1!$B$111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Hoja1!$B$112:$B$116</c:f>
              <c:numCache>
                <c:formatCode>General</c:formatCode>
                <c:ptCount val="5"/>
                <c:pt idx="0">
                  <c:v>0.60810799999999998</c:v>
                </c:pt>
                <c:pt idx="1">
                  <c:v>0.56902799999999998</c:v>
                </c:pt>
                <c:pt idx="2">
                  <c:v>0.55711699999999997</c:v>
                </c:pt>
                <c:pt idx="3">
                  <c:v>0.54324799999999995</c:v>
                </c:pt>
                <c:pt idx="4">
                  <c:v>0.53665099999999999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DE5-F243-A8DF-64620EB607E6}"/>
            </c:ext>
          </c:extLst>
        </c:ser>
        <c:ser>
          <c:idx val="2"/>
          <c:order val="1"/>
          <c:tx>
            <c:strRef>
              <c:f>Hoja1!$C$111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Hoja1!$C$112:$C$116</c:f>
              <c:numCache>
                <c:formatCode>General</c:formatCode>
                <c:ptCount val="5"/>
                <c:pt idx="0">
                  <c:v>0.62162200000000001</c:v>
                </c:pt>
                <c:pt idx="1">
                  <c:v>0.54557100000000003</c:v>
                </c:pt>
                <c:pt idx="2">
                  <c:v>0.52873599999999998</c:v>
                </c:pt>
                <c:pt idx="3">
                  <c:v>0.52606699999999995</c:v>
                </c:pt>
                <c:pt idx="4">
                  <c:v>0.51613200000000004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DE5-F243-A8DF-64620EB607E6}"/>
            </c:ext>
          </c:extLst>
        </c:ser>
        <c:ser>
          <c:idx val="3"/>
          <c:order val="2"/>
          <c:tx>
            <c:strRef>
              <c:f>Hoja1!$D$111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Hoja1!$A$112:$A$116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Hoja1!$D$112:$D$116</c:f>
              <c:numCache>
                <c:formatCode>General</c:formatCode>
                <c:ptCount val="5"/>
                <c:pt idx="0">
                  <c:v>0.56370699999999996</c:v>
                </c:pt>
                <c:pt idx="1">
                  <c:v>0.56683700000000004</c:v>
                </c:pt>
                <c:pt idx="2">
                  <c:v>0.55279299999999998</c:v>
                </c:pt>
                <c:pt idx="3">
                  <c:v>0.53887700000000005</c:v>
                </c:pt>
                <c:pt idx="4">
                  <c:v>0.53733299999999995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DE5-F243-A8DF-64620EB6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Hoja1!$B$97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Hoja1!$B$98:$B$102</c:f>
              <c:numCache>
                <c:formatCode>General</c:formatCode>
                <c:ptCount val="5"/>
                <c:pt idx="0">
                  <c:v>0.67142900000000005</c:v>
                </c:pt>
                <c:pt idx="1">
                  <c:v>0.61206899999999997</c:v>
                </c:pt>
                <c:pt idx="2">
                  <c:v>0.59652099999999997</c:v>
                </c:pt>
                <c:pt idx="3">
                  <c:v>0.57077500000000003</c:v>
                </c:pt>
                <c:pt idx="4">
                  <c:v>0.55854199999999998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F-5843-AC88-F50E1421B164}"/>
            </c:ext>
          </c:extLst>
        </c:ser>
        <c:ser>
          <c:idx val="2"/>
          <c:order val="1"/>
          <c:tx>
            <c:strRef>
              <c:f>Hoja1!$C$97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Hoja1!$C$98:$C$102</c:f>
              <c:numCache>
                <c:formatCode>General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0.76333300000000004</c:v>
                </c:pt>
                <c:pt idx="3">
                  <c:v>0.70238100000000003</c:v>
                </c:pt>
                <c:pt idx="4">
                  <c:v>0.63982700000000003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AF-5843-AC88-F50E1421B164}"/>
            </c:ext>
          </c:extLst>
        </c:ser>
        <c:ser>
          <c:idx val="3"/>
          <c:order val="2"/>
          <c:tx>
            <c:strRef>
              <c:f>Hoja1!$D$97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Hoja1!$A$98:$A$102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Hoja1!$D$98:$D$102</c:f>
              <c:numCache>
                <c:formatCode>General</c:formatCode>
                <c:ptCount val="5"/>
                <c:pt idx="0">
                  <c:v>0.82352899999999996</c:v>
                </c:pt>
                <c:pt idx="1">
                  <c:v>0.620448</c:v>
                </c:pt>
                <c:pt idx="2">
                  <c:v>0.61202199999999995</c:v>
                </c:pt>
                <c:pt idx="3">
                  <c:v>0.60628599999999999</c:v>
                </c:pt>
                <c:pt idx="4">
                  <c:v>0.59510399999999997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AF-5843-AC88-F50E1421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Hoja1!$B$120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numRef>
              <c:f>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Hoja1!$B$121:$B$125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0.5625</c:v>
                </c:pt>
                <c:pt idx="2">
                  <c:v>0.40090100000000001</c:v>
                </c:pt>
                <c:pt idx="3">
                  <c:v>0.464667</c:v>
                </c:pt>
                <c:pt idx="4">
                  <c:v>0.44133299999999998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E1-1E41-BCD7-4458B9468F9F}"/>
            </c:ext>
          </c:extLst>
        </c:ser>
        <c:ser>
          <c:idx val="2"/>
          <c:order val="1"/>
          <c:tx>
            <c:strRef>
              <c:f>Hoja1!$C$120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numRef>
              <c:f>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Hoja1!$C$121:$C$125</c:f>
              <c:numCache>
                <c:formatCode>General</c:formatCode>
                <c:ptCount val="5"/>
                <c:pt idx="0">
                  <c:v>0.75</c:v>
                </c:pt>
                <c:pt idx="1">
                  <c:v>0.52381</c:v>
                </c:pt>
                <c:pt idx="2">
                  <c:v>0.45320199999999999</c:v>
                </c:pt>
                <c:pt idx="3">
                  <c:v>0.42910100000000001</c:v>
                </c:pt>
                <c:pt idx="4">
                  <c:v>0.42190100000000003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E1-1E41-BCD7-4458B9468F9F}"/>
            </c:ext>
          </c:extLst>
        </c:ser>
        <c:ser>
          <c:idx val="3"/>
          <c:order val="2"/>
          <c:tx>
            <c:strRef>
              <c:f>Hoja1!$D$120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numRef>
              <c:f>Hoja1!$A$121:$A$125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Hoja1!$D$121:$D$125</c:f>
              <c:numCache>
                <c:formatCode>General</c:formatCode>
                <c:ptCount val="5"/>
                <c:pt idx="0">
                  <c:v>0.65384600000000004</c:v>
                </c:pt>
                <c:pt idx="1">
                  <c:v>0.4375</c:v>
                </c:pt>
                <c:pt idx="2">
                  <c:v>0.34</c:v>
                </c:pt>
                <c:pt idx="3">
                  <c:v>0.45666699999999999</c:v>
                </c:pt>
                <c:pt idx="4">
                  <c:v>0.41533300000000001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E1-1E41-BCD7-4458B946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Hoja1!$B$127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Hoja1!$B$128:$B$132</c:f>
              <c:numCache>
                <c:formatCode>General</c:formatCode>
                <c:ptCount val="5"/>
                <c:pt idx="0">
                  <c:v>0.46400000000000002</c:v>
                </c:pt>
                <c:pt idx="1">
                  <c:v>0.37919999999999998</c:v>
                </c:pt>
                <c:pt idx="2">
                  <c:v>0.35920000000000002</c:v>
                </c:pt>
                <c:pt idx="3">
                  <c:v>0.34304000000000001</c:v>
                </c:pt>
                <c:pt idx="4">
                  <c:v>0.29912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71-624B-B5D3-948C726B0020}"/>
            </c:ext>
          </c:extLst>
        </c:ser>
        <c:ser>
          <c:idx val="2"/>
          <c:order val="1"/>
          <c:tx>
            <c:strRef>
              <c:f>Hoja1!$C$127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Hoja1!$C$128:$C$132</c:f>
              <c:numCache>
                <c:formatCode>General</c:formatCode>
                <c:ptCount val="5"/>
                <c:pt idx="0">
                  <c:v>0.41025600000000001</c:v>
                </c:pt>
                <c:pt idx="1">
                  <c:v>0.33516499999999999</c:v>
                </c:pt>
                <c:pt idx="2">
                  <c:v>0.31265500000000002</c:v>
                </c:pt>
                <c:pt idx="3">
                  <c:v>0.30720900000000001</c:v>
                </c:pt>
                <c:pt idx="4">
                  <c:v>0.30415799999999998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71-624B-B5D3-948C726B0020}"/>
            </c:ext>
          </c:extLst>
        </c:ser>
        <c:ser>
          <c:idx val="3"/>
          <c:order val="2"/>
          <c:tx>
            <c:strRef>
              <c:f>Hoja1!$D$127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Hoja1!$A$128:$A$132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Hoja1!$D$128:$D$132</c:f>
              <c:numCache>
                <c:formatCode>General</c:formatCode>
                <c:ptCount val="5"/>
                <c:pt idx="0">
                  <c:v>0.39200000000000002</c:v>
                </c:pt>
                <c:pt idx="1">
                  <c:v>0.31519999999999998</c:v>
                </c:pt>
                <c:pt idx="2">
                  <c:v>0.2656</c:v>
                </c:pt>
                <c:pt idx="3">
                  <c:v>0.31840000000000002</c:v>
                </c:pt>
                <c:pt idx="4">
                  <c:v>0.30320000000000003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71-624B-B5D3-948C726B0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 files,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Hoja1!$B$134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Hoja1!$B$135:$B$139</c:f>
              <c:numCache>
                <c:formatCode>General</c:formatCode>
                <c:ptCount val="5"/>
                <c:pt idx="0">
                  <c:v>0.33976800000000001</c:v>
                </c:pt>
                <c:pt idx="1">
                  <c:v>0.30825399999999997</c:v>
                </c:pt>
                <c:pt idx="2">
                  <c:v>0.29693700000000001</c:v>
                </c:pt>
                <c:pt idx="3">
                  <c:v>0.29232399999999997</c:v>
                </c:pt>
                <c:pt idx="4">
                  <c:v>0.28670299999999999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3-DA41-A380-E3B3FDA3B9EF}"/>
            </c:ext>
          </c:extLst>
        </c:ser>
        <c:ser>
          <c:idx val="2"/>
          <c:order val="1"/>
          <c:tx>
            <c:strRef>
              <c:f>Hoja1!$C$134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Hoja1!$C$135:$C$139</c:f>
              <c:numCache>
                <c:formatCode>General</c:formatCode>
                <c:ptCount val="5"/>
                <c:pt idx="0">
                  <c:v>0.26</c:v>
                </c:pt>
                <c:pt idx="1">
                  <c:v>0.283835</c:v>
                </c:pt>
                <c:pt idx="2">
                  <c:v>0.28413899999999997</c:v>
                </c:pt>
                <c:pt idx="3">
                  <c:v>0.28723399999999999</c:v>
                </c:pt>
                <c:pt idx="4">
                  <c:v>0.28265600000000002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13-DA41-A380-E3B3FDA3B9EF}"/>
            </c:ext>
          </c:extLst>
        </c:ser>
        <c:ser>
          <c:idx val="3"/>
          <c:order val="2"/>
          <c:tx>
            <c:strRef>
              <c:f>Hoja1!$D$134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Hoja1!$A$135:$A$139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Hoja1!$D$135:$D$139</c:f>
              <c:numCache>
                <c:formatCode>General</c:formatCode>
                <c:ptCount val="5"/>
                <c:pt idx="0">
                  <c:v>0.258687</c:v>
                </c:pt>
                <c:pt idx="1">
                  <c:v>0.25493100000000002</c:v>
                </c:pt>
                <c:pt idx="2">
                  <c:v>0.26018000000000002</c:v>
                </c:pt>
                <c:pt idx="3">
                  <c:v>0.28129700000000002</c:v>
                </c:pt>
                <c:pt idx="4">
                  <c:v>0.27135100000000001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13-DA41-A380-E3B3FDA3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Hoja1!$B$145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Hoja1!$B$146:$B$150</c:f>
              <c:numCache>
                <c:formatCode>General</c:formatCode>
                <c:ptCount val="5"/>
                <c:pt idx="0">
                  <c:v>0.76082499999999997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B-9D4F-A443-A7C3FED6DE99}"/>
            </c:ext>
          </c:extLst>
        </c:ser>
        <c:ser>
          <c:idx val="2"/>
          <c:order val="1"/>
          <c:tx>
            <c:strRef>
              <c:f>Hoja1!$C$145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Hoja1!$C$146:$C$150</c:f>
              <c:numCache>
                <c:formatCode>General</c:formatCode>
                <c:ptCount val="5"/>
                <c:pt idx="0">
                  <c:v>1</c:v>
                </c:pt>
                <c:pt idx="1">
                  <c:v>0.93333299999999997</c:v>
                </c:pt>
                <c:pt idx="2">
                  <c:v>0.873552</c:v>
                </c:pt>
                <c:pt idx="3">
                  <c:v>0.76848300000000003</c:v>
                </c:pt>
                <c:pt idx="4">
                  <c:v>0.76330900000000002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2B-9D4F-A443-A7C3FED6DE99}"/>
            </c:ext>
          </c:extLst>
        </c:ser>
        <c:ser>
          <c:idx val="3"/>
          <c:order val="2"/>
          <c:tx>
            <c:strRef>
              <c:f>Hoja1!$D$145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Hoja1!$A$146:$A$150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Hoja1!$D$146:$D$150</c:f>
              <c:numCache>
                <c:formatCode>General</c:formatCode>
                <c:ptCount val="5"/>
                <c:pt idx="0">
                  <c:v>0.80412399999999995</c:v>
                </c:pt>
                <c:pt idx="1">
                  <c:v>0.77722199999999997</c:v>
                </c:pt>
                <c:pt idx="2">
                  <c:v>0.77</c:v>
                </c:pt>
                <c:pt idx="3">
                  <c:v>0.75655300000000003</c:v>
                </c:pt>
                <c:pt idx="4">
                  <c:v>0.75648400000000005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2B-9D4F-A443-A7C3FED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 10 files,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Hoja1!$B$11:$B$15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0.77234000000000003</c:v>
                </c:pt>
                <c:pt idx="2">
                  <c:v>0.76458300000000001</c:v>
                </c:pt>
                <c:pt idx="3">
                  <c:v>0.76758499999999996</c:v>
                </c:pt>
                <c:pt idx="4">
                  <c:v>0.77077099999999998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A8-6044-9AAC-22DED907B475}"/>
            </c:ext>
          </c:extLst>
        </c:ser>
        <c:ser>
          <c:idx val="2"/>
          <c:order val="1"/>
          <c:tx>
            <c:strRef>
              <c:f>Hoja1!$C$10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Hoja1!$C$11:$C$15</c:f>
              <c:numCache>
                <c:formatCode>General</c:formatCode>
                <c:ptCount val="5"/>
                <c:pt idx="0">
                  <c:v>1</c:v>
                </c:pt>
                <c:pt idx="1">
                  <c:v>0.95199999999999996</c:v>
                </c:pt>
                <c:pt idx="2">
                  <c:v>0.92800000000000005</c:v>
                </c:pt>
                <c:pt idx="3">
                  <c:v>0.87939400000000001</c:v>
                </c:pt>
                <c:pt idx="4">
                  <c:v>0.83988799999999997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8-6044-9AAC-22DED907B475}"/>
            </c:ext>
          </c:extLst>
        </c:ser>
        <c:ser>
          <c:idx val="3"/>
          <c:order val="2"/>
          <c:tx>
            <c:strRef>
              <c:f>Hoja1!$D$10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Hoja1!$A$11:$A$15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Hoja1!$D$11:$D$15</c:f>
              <c:numCache>
                <c:formatCode>General</c:formatCode>
                <c:ptCount val="5"/>
                <c:pt idx="0">
                  <c:v>0.88888900000000004</c:v>
                </c:pt>
                <c:pt idx="1">
                  <c:v>0.89375000000000004</c:v>
                </c:pt>
                <c:pt idx="2">
                  <c:v>0.86875000000000002</c:v>
                </c:pt>
                <c:pt idx="3">
                  <c:v>0.85614000000000001</c:v>
                </c:pt>
                <c:pt idx="4">
                  <c:v>0.82482200000000006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A8-6044-9AAC-22DED907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Hoja1!$B$152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Hoja1!$B$153:$B$157</c:f>
              <c:numCache>
                <c:formatCode>General</c:formatCode>
                <c:ptCount val="5"/>
                <c:pt idx="0">
                  <c:v>0.75816300000000003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C-1C42-89FF-30699C8C1770}"/>
            </c:ext>
          </c:extLst>
        </c:ser>
        <c:ser>
          <c:idx val="2"/>
          <c:order val="1"/>
          <c:tx>
            <c:strRef>
              <c:f>Hoja1!$C$152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Hoja1!$C$153:$C$157</c:f>
              <c:numCache>
                <c:formatCode>General</c:formatCode>
                <c:ptCount val="5"/>
                <c:pt idx="0">
                  <c:v>0.93725499999999995</c:v>
                </c:pt>
                <c:pt idx="1">
                  <c:v>0.84627399999999997</c:v>
                </c:pt>
                <c:pt idx="2">
                  <c:v>0.80198800000000003</c:v>
                </c:pt>
                <c:pt idx="3">
                  <c:v>0.77241499999999996</c:v>
                </c:pt>
                <c:pt idx="4">
                  <c:v>0.76860799999999996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0C-1C42-89FF-30699C8C1770}"/>
            </c:ext>
          </c:extLst>
        </c:ser>
        <c:ser>
          <c:idx val="3"/>
          <c:order val="2"/>
          <c:tx>
            <c:strRef>
              <c:f>Hoja1!$D$152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Hoja1!$A$153:$A$157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Hoja1!$D$153:$D$157</c:f>
              <c:numCache>
                <c:formatCode>General</c:formatCode>
                <c:ptCount val="5"/>
                <c:pt idx="0">
                  <c:v>0.77678599999999998</c:v>
                </c:pt>
                <c:pt idx="1">
                  <c:v>0.76585400000000003</c:v>
                </c:pt>
                <c:pt idx="2">
                  <c:v>0.75927699999999998</c:v>
                </c:pt>
                <c:pt idx="3">
                  <c:v>0.75414599999999998</c:v>
                </c:pt>
                <c:pt idx="4">
                  <c:v>0.75449299999999997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0C-1C42-89FF-30699C8C1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25%,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Hoja1!$B$159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Hoja1!$B$160:$B$164</c:f>
              <c:numCache>
                <c:formatCode>General</c:formatCode>
                <c:ptCount val="5"/>
                <c:pt idx="0">
                  <c:v>0.76914899999999997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A8-E74A-8C34-3BF66F3B1E80}"/>
            </c:ext>
          </c:extLst>
        </c:ser>
        <c:ser>
          <c:idx val="2"/>
          <c:order val="1"/>
          <c:tx>
            <c:strRef>
              <c:f>Hoja1!$C$159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Hoja1!$C$160:$C$164</c:f>
              <c:numCache>
                <c:formatCode>General</c:formatCode>
                <c:ptCount val="5"/>
                <c:pt idx="0">
                  <c:v>0.84615399999999996</c:v>
                </c:pt>
                <c:pt idx="1">
                  <c:v>0.78744899999999995</c:v>
                </c:pt>
                <c:pt idx="2">
                  <c:v>0.778173</c:v>
                </c:pt>
                <c:pt idx="3">
                  <c:v>0.76234100000000005</c:v>
                </c:pt>
                <c:pt idx="4">
                  <c:v>0.76000800000000002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8-E74A-8C34-3BF66F3B1E80}"/>
            </c:ext>
          </c:extLst>
        </c:ser>
        <c:ser>
          <c:idx val="3"/>
          <c:order val="2"/>
          <c:tx>
            <c:strRef>
              <c:f>Hoja1!$D$159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Hoja1!$A$160:$A$164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Hoja1!$D$160:$D$164</c:f>
              <c:numCache>
                <c:formatCode>General</c:formatCode>
                <c:ptCount val="5"/>
                <c:pt idx="0">
                  <c:v>0.76994700000000005</c:v>
                </c:pt>
                <c:pt idx="1">
                  <c:v>0.76022699999999999</c:v>
                </c:pt>
                <c:pt idx="2">
                  <c:v>0.75712599999999997</c:v>
                </c:pt>
                <c:pt idx="3">
                  <c:v>0.75197800000000004</c:v>
                </c:pt>
                <c:pt idx="4">
                  <c:v>0.75225299999999995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A8-E74A-8C34-3BF66F3B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Hoja1!$B$168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Hoja1!$B$169:$B$173</c:f>
              <c:numCache>
                <c:formatCode>General</c:formatCode>
                <c:ptCount val="5"/>
                <c:pt idx="0">
                  <c:v>0.67385399999999995</c:v>
                </c:pt>
                <c:pt idx="1">
                  <c:v>0.602132</c:v>
                </c:pt>
                <c:pt idx="2">
                  <c:v>0.57675100000000001</c:v>
                </c:pt>
                <c:pt idx="3">
                  <c:v>0.55062599999999995</c:v>
                </c:pt>
                <c:pt idx="4">
                  <c:v>0.54643299999999995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99-A64B-A78D-B90AC29D9E42}"/>
            </c:ext>
          </c:extLst>
        </c:ser>
        <c:ser>
          <c:idx val="2"/>
          <c:order val="1"/>
          <c:tx>
            <c:strRef>
              <c:f>Hoja1!$C$168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Hoja1!$C$169:$C$173</c:f>
              <c:numCache>
                <c:formatCode>General</c:formatCode>
                <c:ptCount val="5"/>
                <c:pt idx="0">
                  <c:v>1</c:v>
                </c:pt>
                <c:pt idx="1">
                  <c:v>0.75574699999999995</c:v>
                </c:pt>
                <c:pt idx="2">
                  <c:v>0.70026500000000003</c:v>
                </c:pt>
                <c:pt idx="3">
                  <c:v>0.59321500000000005</c:v>
                </c:pt>
                <c:pt idx="4">
                  <c:v>0.56563600000000003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99-A64B-A78D-B90AC29D9E42}"/>
            </c:ext>
          </c:extLst>
        </c:ser>
        <c:ser>
          <c:idx val="3"/>
          <c:order val="2"/>
          <c:tx>
            <c:strRef>
              <c:f>Hoja1!$D$168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Hoja1!$A$169:$A$173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Hoja1!$D$169:$D$173</c:f>
              <c:numCache>
                <c:formatCode>General</c:formatCode>
                <c:ptCount val="5"/>
                <c:pt idx="0">
                  <c:v>0.86904800000000004</c:v>
                </c:pt>
                <c:pt idx="1">
                  <c:v>0.60837399999999997</c:v>
                </c:pt>
                <c:pt idx="2">
                  <c:v>0.59797299999999998</c:v>
                </c:pt>
                <c:pt idx="3">
                  <c:v>0.58113000000000004</c:v>
                </c:pt>
                <c:pt idx="4">
                  <c:v>0.58168600000000004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99-A64B-A78D-B90AC29D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Hoja1!$B$175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Hoja1!$B$176:$B$180</c:f>
              <c:numCache>
                <c:formatCode>General</c:formatCode>
                <c:ptCount val="5"/>
                <c:pt idx="0">
                  <c:v>0.67385399999999995</c:v>
                </c:pt>
                <c:pt idx="1">
                  <c:v>0.60705900000000002</c:v>
                </c:pt>
                <c:pt idx="2">
                  <c:v>0.57711400000000002</c:v>
                </c:pt>
                <c:pt idx="3">
                  <c:v>0.55159599999999998</c:v>
                </c:pt>
                <c:pt idx="4">
                  <c:v>0.54275899999999999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E7-2F40-86F6-0C0A736CC70A}"/>
            </c:ext>
          </c:extLst>
        </c:ser>
        <c:ser>
          <c:idx val="2"/>
          <c:order val="1"/>
          <c:tx>
            <c:strRef>
              <c:f>Hoja1!$C$175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Hoja1!$C$176:$C$180</c:f>
              <c:numCache>
                <c:formatCode>General</c:formatCode>
                <c:ptCount val="5"/>
                <c:pt idx="0">
                  <c:v>0.71111100000000005</c:v>
                </c:pt>
                <c:pt idx="1">
                  <c:v>0.60226400000000002</c:v>
                </c:pt>
                <c:pt idx="2">
                  <c:v>0.59092699999999998</c:v>
                </c:pt>
                <c:pt idx="3">
                  <c:v>0.56520800000000004</c:v>
                </c:pt>
                <c:pt idx="4">
                  <c:v>0.560527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E7-2F40-86F6-0C0A736CC70A}"/>
            </c:ext>
          </c:extLst>
        </c:ser>
        <c:ser>
          <c:idx val="3"/>
          <c:order val="2"/>
          <c:tx>
            <c:strRef>
              <c:f>Hoja1!$D$175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Hoja1!$A$176:$A$180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Hoja1!$D$176:$D$180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0.60888900000000001</c:v>
                </c:pt>
                <c:pt idx="2">
                  <c:v>0.58158699999999997</c:v>
                </c:pt>
                <c:pt idx="3">
                  <c:v>0.56305899999999998</c:v>
                </c:pt>
                <c:pt idx="4">
                  <c:v>0.55258300000000005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E7-2F40-86F6-0C0A736C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Hoja1!$B$182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Hoja1!$B$183:$B$187</c:f>
              <c:numCache>
                <c:formatCode>General</c:formatCode>
                <c:ptCount val="5"/>
                <c:pt idx="0">
                  <c:v>0.60380999999999996</c:v>
                </c:pt>
                <c:pt idx="1">
                  <c:v>0.55783799999999995</c:v>
                </c:pt>
                <c:pt idx="2">
                  <c:v>0.54968899999999998</c:v>
                </c:pt>
                <c:pt idx="3">
                  <c:v>0.55062599999999995</c:v>
                </c:pt>
                <c:pt idx="4">
                  <c:v>0.52569299999999997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D-1242-B79D-F5B6530B164F}"/>
            </c:ext>
          </c:extLst>
        </c:ser>
        <c:ser>
          <c:idx val="2"/>
          <c:order val="1"/>
          <c:tx>
            <c:strRef>
              <c:f>Hoja1!$C$182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Hoja1!$C$183:$C$187</c:f>
              <c:numCache>
                <c:formatCode>General</c:formatCode>
                <c:ptCount val="5"/>
                <c:pt idx="0">
                  <c:v>0.58058600000000005</c:v>
                </c:pt>
                <c:pt idx="1">
                  <c:v>0.53378400000000004</c:v>
                </c:pt>
                <c:pt idx="2">
                  <c:v>0.52154599999999995</c:v>
                </c:pt>
                <c:pt idx="3">
                  <c:v>0.50632600000000005</c:v>
                </c:pt>
                <c:pt idx="4">
                  <c:v>0.50520299999999996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D-1242-B79D-F5B6530B164F}"/>
            </c:ext>
          </c:extLst>
        </c:ser>
        <c:ser>
          <c:idx val="3"/>
          <c:order val="2"/>
          <c:tx>
            <c:strRef>
              <c:f>Hoja1!$D$182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Hoja1!$A$183:$A$187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Hoja1!$D$183:$D$187</c:f>
              <c:numCache>
                <c:formatCode>General</c:formatCode>
                <c:ptCount val="5"/>
                <c:pt idx="0">
                  <c:v>0.54285700000000003</c:v>
                </c:pt>
                <c:pt idx="1">
                  <c:v>0.55783799999999995</c:v>
                </c:pt>
                <c:pt idx="2">
                  <c:v>0.546489</c:v>
                </c:pt>
                <c:pt idx="3">
                  <c:v>0.52654199999999995</c:v>
                </c:pt>
                <c:pt idx="4">
                  <c:v>0.52357299999999996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D-1242-B79D-F5B6530B1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Hoja1!$B$191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Hoja1!$B$192:$B$196</c:f>
              <c:numCache>
                <c:formatCode>General</c:formatCode>
                <c:ptCount val="5"/>
                <c:pt idx="0">
                  <c:v>0.64</c:v>
                </c:pt>
                <c:pt idx="1">
                  <c:v>0.51333300000000004</c:v>
                </c:pt>
                <c:pt idx="2">
                  <c:v>0.47839999999999999</c:v>
                </c:pt>
                <c:pt idx="3">
                  <c:v>0.39263999999999999</c:v>
                </c:pt>
                <c:pt idx="4">
                  <c:v>0.37536000000000003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BD5-D148-853F-50FBC23E3F55}"/>
            </c:ext>
          </c:extLst>
        </c:ser>
        <c:ser>
          <c:idx val="2"/>
          <c:order val="1"/>
          <c:tx>
            <c:strRef>
              <c:f>Hoja1!$C$191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Hoja1!$C$192:$C$196</c:f>
              <c:numCache>
                <c:formatCode>General</c:formatCode>
                <c:ptCount val="5"/>
                <c:pt idx="0">
                  <c:v>0.7</c:v>
                </c:pt>
                <c:pt idx="1">
                  <c:v>0.44505499999999998</c:v>
                </c:pt>
                <c:pt idx="2">
                  <c:v>0.416296</c:v>
                </c:pt>
                <c:pt idx="3">
                  <c:v>0.37807400000000002</c:v>
                </c:pt>
                <c:pt idx="4">
                  <c:v>0.368029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BD5-D148-853F-50FBC23E3F55}"/>
            </c:ext>
          </c:extLst>
        </c:ser>
        <c:ser>
          <c:idx val="3"/>
          <c:order val="2"/>
          <c:tx>
            <c:strRef>
              <c:f>Hoja1!$D$191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Hoja1!$A$192:$A$196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Hoja1!$D$192:$D$196</c:f>
              <c:numCache>
                <c:formatCode>General</c:formatCode>
                <c:ptCount val="5"/>
                <c:pt idx="0">
                  <c:v>0.67307700000000004</c:v>
                </c:pt>
                <c:pt idx="1">
                  <c:v>0.42</c:v>
                </c:pt>
                <c:pt idx="2">
                  <c:v>0.3216</c:v>
                </c:pt>
                <c:pt idx="3">
                  <c:v>0.34272000000000002</c:v>
                </c:pt>
                <c:pt idx="4">
                  <c:v>0.35552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BD5-D148-853F-50FBC23E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Hoja1!$B$198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Hoja1!$B$199:$B$203</c:f>
              <c:numCache>
                <c:formatCode>General</c:formatCode>
                <c:ptCount val="5"/>
                <c:pt idx="0">
                  <c:v>0.436</c:v>
                </c:pt>
                <c:pt idx="1">
                  <c:v>0.36559999999999998</c:v>
                </c:pt>
                <c:pt idx="2">
                  <c:v>0.34320000000000001</c:v>
                </c:pt>
                <c:pt idx="3">
                  <c:v>0.29527999999999999</c:v>
                </c:pt>
                <c:pt idx="4">
                  <c:v>0.24848000000000001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80-2F4E-A7F9-FFDA3DD30D62}"/>
            </c:ext>
          </c:extLst>
        </c:ser>
        <c:ser>
          <c:idx val="2"/>
          <c:order val="1"/>
          <c:tx>
            <c:strRef>
              <c:f>Hoja1!$C$198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Hoja1!$C$199:$C$203</c:f>
              <c:numCache>
                <c:formatCode>General</c:formatCode>
                <c:ptCount val="5"/>
                <c:pt idx="0">
                  <c:v>0.358543</c:v>
                </c:pt>
                <c:pt idx="1">
                  <c:v>0.30185800000000002</c:v>
                </c:pt>
                <c:pt idx="2">
                  <c:v>0.295603</c:v>
                </c:pt>
                <c:pt idx="3">
                  <c:v>0.27969899999999998</c:v>
                </c:pt>
                <c:pt idx="4">
                  <c:v>0.27658700000000003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A80-2F4E-A7F9-FFDA3DD30D62}"/>
            </c:ext>
          </c:extLst>
        </c:ser>
        <c:ser>
          <c:idx val="3"/>
          <c:order val="2"/>
          <c:tx>
            <c:strRef>
              <c:f>Hoja1!$D$198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Hoja1!$A$199:$A$203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Hoja1!$D$199:$D$203</c:f>
              <c:numCache>
                <c:formatCode>General</c:formatCode>
                <c:ptCount val="5"/>
                <c:pt idx="0">
                  <c:v>0.308</c:v>
                </c:pt>
                <c:pt idx="1">
                  <c:v>0.2792</c:v>
                </c:pt>
                <c:pt idx="2">
                  <c:v>0.26200000000000001</c:v>
                </c:pt>
                <c:pt idx="3">
                  <c:v>0.27760000000000001</c:v>
                </c:pt>
                <c:pt idx="4">
                  <c:v>0.28836000000000001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A80-2F4E-A7F9-FFDA3DD3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 files,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Hoja1!$B$205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Hoja1!$B$206:$B$210</c:f>
              <c:numCache>
                <c:formatCode>General</c:formatCode>
                <c:ptCount val="5"/>
                <c:pt idx="0">
                  <c:v>0.33333299999999999</c:v>
                </c:pt>
                <c:pt idx="1">
                  <c:v>0.51333300000000004</c:v>
                </c:pt>
                <c:pt idx="2">
                  <c:v>0.29368899999999998</c:v>
                </c:pt>
                <c:pt idx="3">
                  <c:v>0.27822200000000002</c:v>
                </c:pt>
                <c:pt idx="4">
                  <c:v>0.27662199999999998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B2-3547-899B-79ED5B104E92}"/>
            </c:ext>
          </c:extLst>
        </c:ser>
        <c:ser>
          <c:idx val="2"/>
          <c:order val="1"/>
          <c:tx>
            <c:strRef>
              <c:f>Hoja1!$C$205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Hoja1!$C$206:$C$210</c:f>
              <c:numCache>
                <c:formatCode>General</c:formatCode>
                <c:ptCount val="5"/>
                <c:pt idx="0">
                  <c:v>0.25</c:v>
                </c:pt>
                <c:pt idx="1">
                  <c:v>0.272727</c:v>
                </c:pt>
                <c:pt idx="2">
                  <c:v>0.27346199999999998</c:v>
                </c:pt>
                <c:pt idx="3">
                  <c:v>0.26625399999999999</c:v>
                </c:pt>
                <c:pt idx="4">
                  <c:v>0.267318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B2-3547-899B-79ED5B104E92}"/>
            </c:ext>
          </c:extLst>
        </c:ser>
        <c:ser>
          <c:idx val="3"/>
          <c:order val="2"/>
          <c:tx>
            <c:strRef>
              <c:f>Hoja1!$D$205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Hoja1!$A$206:$A$210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Hoja1!$D$206:$D$210</c:f>
              <c:numCache>
                <c:formatCode>General</c:formatCode>
                <c:ptCount val="5"/>
                <c:pt idx="0">
                  <c:v>0.249524</c:v>
                </c:pt>
                <c:pt idx="1">
                  <c:v>0.254054</c:v>
                </c:pt>
                <c:pt idx="2">
                  <c:v>0.25173299999999998</c:v>
                </c:pt>
                <c:pt idx="3">
                  <c:v>0.26023099999999999</c:v>
                </c:pt>
                <c:pt idx="4">
                  <c:v>0.26350200000000001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DB2-3547-899B-79ED5B10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Hoja1!$B$216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Hoja1!$B$217:$B$221</c:f>
              <c:numCache>
                <c:formatCode>General</c:formatCode>
                <c:ptCount val="5"/>
                <c:pt idx="0">
                  <c:v>0.75872700000000004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6AA-724D-9D69-EBC688F0A2F9}"/>
            </c:ext>
          </c:extLst>
        </c:ser>
        <c:ser>
          <c:idx val="2"/>
          <c:order val="1"/>
          <c:tx>
            <c:strRef>
              <c:f>Hoja1!$C$216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Hoja1!$C$217:$C$221</c:f>
              <c:numCache>
                <c:formatCode>General</c:formatCode>
                <c:ptCount val="5"/>
                <c:pt idx="0">
                  <c:v>1</c:v>
                </c:pt>
                <c:pt idx="1">
                  <c:v>0.89634800000000003</c:v>
                </c:pt>
                <c:pt idx="2">
                  <c:v>0.851962</c:v>
                </c:pt>
                <c:pt idx="3">
                  <c:v>0.75802099999999994</c:v>
                </c:pt>
                <c:pt idx="4">
                  <c:v>0.75490500000000005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6AA-724D-9D69-EBC688F0A2F9}"/>
            </c:ext>
          </c:extLst>
        </c:ser>
        <c:ser>
          <c:idx val="3"/>
          <c:order val="2"/>
          <c:tx>
            <c:strRef>
              <c:f>Hoja1!$D$216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Hoja1!$A$217:$A$221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Hoja1!$D$217:$D$221</c:f>
              <c:numCache>
                <c:formatCode>General</c:formatCode>
                <c:ptCount val="5"/>
                <c:pt idx="0">
                  <c:v>0.80573600000000001</c:v>
                </c:pt>
                <c:pt idx="1">
                  <c:v>0.75</c:v>
                </c:pt>
                <c:pt idx="2">
                  <c:v>0.76622199999999996</c:v>
                </c:pt>
                <c:pt idx="3">
                  <c:v>0.75793699999999997</c:v>
                </c:pt>
                <c:pt idx="4">
                  <c:v>0.75652799999999998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6AA-724D-9D69-EBC688F0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Hoja1!$B$287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Hoja1!$B$288:$B$292</c:f>
              <c:numCache>
                <c:formatCode>General</c:formatCode>
                <c:ptCount val="5"/>
                <c:pt idx="0">
                  <c:v>0.75809400000000005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A6-3D4D-915A-447F3FD6BDB4}"/>
            </c:ext>
          </c:extLst>
        </c:ser>
        <c:ser>
          <c:idx val="2"/>
          <c:order val="1"/>
          <c:tx>
            <c:strRef>
              <c:f>Hoja1!$C$287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Hoja1!$C$288:$C$292</c:f>
              <c:numCache>
                <c:formatCode>General</c:formatCode>
                <c:ptCount val="5"/>
                <c:pt idx="0">
                  <c:v>1</c:v>
                </c:pt>
                <c:pt idx="1">
                  <c:v>0.89482799999999996</c:v>
                </c:pt>
                <c:pt idx="2">
                  <c:v>0.86070100000000005</c:v>
                </c:pt>
                <c:pt idx="3">
                  <c:v>0.75728399999999996</c:v>
                </c:pt>
                <c:pt idx="4">
                  <c:v>0.75275099999999995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A6-3D4D-915A-447F3FD6BDB4}"/>
            </c:ext>
          </c:extLst>
        </c:ser>
        <c:ser>
          <c:idx val="3"/>
          <c:order val="2"/>
          <c:tx>
            <c:strRef>
              <c:f>Hoja1!$D$287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Hoja1!$A$288:$A$292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Hoja1!$D$288:$D$292</c:f>
              <c:numCache>
                <c:formatCode>General</c:formatCode>
                <c:ptCount val="5"/>
                <c:pt idx="0">
                  <c:v>0.78961000000000003</c:v>
                </c:pt>
                <c:pt idx="1">
                  <c:v>0.75</c:v>
                </c:pt>
                <c:pt idx="2">
                  <c:v>0.77144100000000004</c:v>
                </c:pt>
                <c:pt idx="3">
                  <c:v>0.75963099999999995</c:v>
                </c:pt>
                <c:pt idx="4">
                  <c:v>0.75650399999999995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A6-3D4D-915A-447F3FD6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 10 files, NA = 25%,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Hoja1!$B$18:$B$22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0.77234000000000003</c:v>
                </c:pt>
                <c:pt idx="2">
                  <c:v>0.76458300000000001</c:v>
                </c:pt>
                <c:pt idx="3">
                  <c:v>0.76758499999999996</c:v>
                </c:pt>
                <c:pt idx="4">
                  <c:v>0.77077099999999998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779-A241-8464-DD02C261893D}"/>
            </c:ext>
          </c:extLst>
        </c:ser>
        <c:ser>
          <c:idx val="2"/>
          <c:order val="1"/>
          <c:tx>
            <c:strRef>
              <c:f>Hoja1!$C$17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Hoja1!$C$18:$C$22</c:f>
              <c:numCache>
                <c:formatCode>General</c:formatCode>
                <c:ptCount val="5"/>
                <c:pt idx="0">
                  <c:v>0.89795899999999995</c:v>
                </c:pt>
                <c:pt idx="1">
                  <c:v>0.84942099999999998</c:v>
                </c:pt>
                <c:pt idx="2">
                  <c:v>0.83673500000000001</c:v>
                </c:pt>
                <c:pt idx="3">
                  <c:v>0.80025100000000005</c:v>
                </c:pt>
                <c:pt idx="4">
                  <c:v>0.79863700000000004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779-A241-8464-DD02C261893D}"/>
            </c:ext>
          </c:extLst>
        </c:ser>
        <c:ser>
          <c:idx val="3"/>
          <c:order val="2"/>
          <c:tx>
            <c:strRef>
              <c:f>Hoja1!$D$17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Hoja1!$A$18:$A$22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Hoja1!$D$18:$D$22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0.805921</c:v>
                </c:pt>
                <c:pt idx="2">
                  <c:v>0.80761899999999998</c:v>
                </c:pt>
                <c:pt idx="3">
                  <c:v>0.80571400000000004</c:v>
                </c:pt>
                <c:pt idx="4">
                  <c:v>0.77714300000000003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779-A241-8464-DD02C261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Hoja1!$B$294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Hoja1!$B$295:$B$299</c:f>
              <c:numCache>
                <c:formatCode>General</c:formatCode>
                <c:ptCount val="5"/>
                <c:pt idx="0">
                  <c:v>0.76349400000000001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44-2444-AC12-5953B277B6D5}"/>
            </c:ext>
          </c:extLst>
        </c:ser>
        <c:ser>
          <c:idx val="2"/>
          <c:order val="1"/>
          <c:tx>
            <c:strRef>
              <c:f>Hoja1!$C$294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Hoja1!$C$295:$C$299</c:f>
              <c:numCache>
                <c:formatCode>General</c:formatCode>
                <c:ptCount val="5"/>
                <c:pt idx="0">
                  <c:v>0.89202800000000004</c:v>
                </c:pt>
                <c:pt idx="1">
                  <c:v>0.799705</c:v>
                </c:pt>
                <c:pt idx="2">
                  <c:v>0.77609399999999995</c:v>
                </c:pt>
                <c:pt idx="3">
                  <c:v>0.753077</c:v>
                </c:pt>
                <c:pt idx="4">
                  <c:v>0.75045600000000001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44-2444-AC12-5953B277B6D5}"/>
            </c:ext>
          </c:extLst>
        </c:ser>
        <c:ser>
          <c:idx val="3"/>
          <c:order val="2"/>
          <c:tx>
            <c:strRef>
              <c:f>Hoja1!$D$294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Hoja1!$A$295:$A$299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Hoja1!$D$295:$D$299</c:f>
              <c:numCache>
                <c:formatCode>General</c:formatCode>
                <c:ptCount val="5"/>
                <c:pt idx="0">
                  <c:v>0.78472200000000003</c:v>
                </c:pt>
                <c:pt idx="1">
                  <c:v>0.75</c:v>
                </c:pt>
                <c:pt idx="2">
                  <c:v>0.76078800000000002</c:v>
                </c:pt>
                <c:pt idx="3">
                  <c:v>0.75506899999999999</c:v>
                </c:pt>
                <c:pt idx="4">
                  <c:v>0.75342200000000004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44-2444-AC12-5953B277B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25%,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Hoja1!$B$301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Hoja1!$B$302:$B$306</c:f>
              <c:numCache>
                <c:formatCode>General</c:formatCode>
                <c:ptCount val="5"/>
                <c:pt idx="0">
                  <c:v>0.764046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65-864B-82D5-8F6EC83E16C5}"/>
            </c:ext>
          </c:extLst>
        </c:ser>
        <c:ser>
          <c:idx val="2"/>
          <c:order val="1"/>
          <c:tx>
            <c:strRef>
              <c:f>Hoja1!$C$301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Hoja1!$C$302:$C$306</c:f>
              <c:numCache>
                <c:formatCode>General</c:formatCode>
                <c:ptCount val="5"/>
                <c:pt idx="0">
                  <c:v>0.82566899999999999</c:v>
                </c:pt>
                <c:pt idx="1">
                  <c:v>0.77075099999999996</c:v>
                </c:pt>
                <c:pt idx="2">
                  <c:v>0.76413799999999998</c:v>
                </c:pt>
                <c:pt idx="3">
                  <c:v>0.75243499999999996</c:v>
                </c:pt>
                <c:pt idx="4">
                  <c:v>0.75049600000000005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65-864B-82D5-8F6EC83E16C5}"/>
            </c:ext>
          </c:extLst>
        </c:ser>
        <c:ser>
          <c:idx val="3"/>
          <c:order val="2"/>
          <c:tx>
            <c:strRef>
              <c:f>Hoja1!$D$301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Hoja1!$A$302:$A$306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Hoja1!$D$302:$D$306</c:f>
              <c:numCache>
                <c:formatCode>General</c:formatCode>
                <c:ptCount val="5"/>
                <c:pt idx="0">
                  <c:v>0.77564100000000002</c:v>
                </c:pt>
                <c:pt idx="1">
                  <c:v>0.75</c:v>
                </c:pt>
                <c:pt idx="2">
                  <c:v>0.75464699999999996</c:v>
                </c:pt>
                <c:pt idx="3">
                  <c:v>0.75157300000000005</c:v>
                </c:pt>
                <c:pt idx="4">
                  <c:v>0.75083999999999995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65-864B-82D5-8F6EC83E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Hoja1!$B$223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Hoja1!$B$224:$B$228</c:f>
              <c:numCache>
                <c:formatCode>General</c:formatCode>
                <c:ptCount val="5"/>
                <c:pt idx="0">
                  <c:v>0.76195400000000002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B6-2947-A7F8-4E7984F62ADE}"/>
            </c:ext>
          </c:extLst>
        </c:ser>
        <c:ser>
          <c:idx val="2"/>
          <c:order val="1"/>
          <c:tx>
            <c:strRef>
              <c:f>Hoja1!$C$223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Hoja1!$C$224:$C$228</c:f>
              <c:numCache>
                <c:formatCode>General</c:formatCode>
                <c:ptCount val="5"/>
                <c:pt idx="0">
                  <c:v>0.89912300000000001</c:v>
                </c:pt>
                <c:pt idx="1">
                  <c:v>0.80574999999999997</c:v>
                </c:pt>
                <c:pt idx="2">
                  <c:v>0.77910199999999996</c:v>
                </c:pt>
                <c:pt idx="3">
                  <c:v>0.75368900000000005</c:v>
                </c:pt>
                <c:pt idx="4">
                  <c:v>0.75097700000000001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B6-2947-A7F8-4E7984F62ADE}"/>
            </c:ext>
          </c:extLst>
        </c:ser>
        <c:ser>
          <c:idx val="3"/>
          <c:order val="2"/>
          <c:tx>
            <c:strRef>
              <c:f>Hoja1!$D$223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Hoja1!$A$224:$A$228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Hoja1!$D$224:$D$228</c:f>
              <c:numCache>
                <c:formatCode>General</c:formatCode>
                <c:ptCount val="5"/>
                <c:pt idx="0">
                  <c:v>0.78486800000000001</c:v>
                </c:pt>
                <c:pt idx="1">
                  <c:v>0.75</c:v>
                </c:pt>
                <c:pt idx="2">
                  <c:v>0.76138399999999995</c:v>
                </c:pt>
                <c:pt idx="3">
                  <c:v>0.75429900000000005</c:v>
                </c:pt>
                <c:pt idx="4">
                  <c:v>0.753552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7B6-2947-A7F8-4E7984F6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25%,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Hoja1!$B$230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Hoja1!$B$231:$B$235</c:f>
              <c:numCache>
                <c:formatCode>General</c:formatCode>
                <c:ptCount val="5"/>
                <c:pt idx="0">
                  <c:v>0.76582300000000003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9E-C941-996D-C2A14C276A6C}"/>
            </c:ext>
          </c:extLst>
        </c:ser>
        <c:ser>
          <c:idx val="2"/>
          <c:order val="1"/>
          <c:tx>
            <c:strRef>
              <c:f>Hoja1!$C$230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Hoja1!$C$231:$C$235</c:f>
              <c:numCache>
                <c:formatCode>General</c:formatCode>
                <c:ptCount val="5"/>
                <c:pt idx="0">
                  <c:v>0.83092699999999997</c:v>
                </c:pt>
                <c:pt idx="1">
                  <c:v>0.77287799999999995</c:v>
                </c:pt>
                <c:pt idx="2">
                  <c:v>0.76459900000000003</c:v>
                </c:pt>
                <c:pt idx="3">
                  <c:v>0.75232500000000002</c:v>
                </c:pt>
                <c:pt idx="4">
                  <c:v>0.750973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9E-C941-996D-C2A14C276A6C}"/>
            </c:ext>
          </c:extLst>
        </c:ser>
        <c:ser>
          <c:idx val="3"/>
          <c:order val="2"/>
          <c:tx>
            <c:strRef>
              <c:f>Hoja1!$D$230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Hoja1!$A$231:$A$235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Hoja1!$D$231:$D$235</c:f>
              <c:numCache>
                <c:formatCode>General</c:formatCode>
                <c:ptCount val="5"/>
                <c:pt idx="0">
                  <c:v>0.78205100000000005</c:v>
                </c:pt>
                <c:pt idx="1">
                  <c:v>0.75</c:v>
                </c:pt>
                <c:pt idx="2">
                  <c:v>0.75471500000000002</c:v>
                </c:pt>
                <c:pt idx="3">
                  <c:v>0.75150899999999998</c:v>
                </c:pt>
                <c:pt idx="4">
                  <c:v>0.75132100000000002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9E-C941-996D-C2A14C276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Hoja1!$B$239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Hoja1!$B$240:$B$244</c:f>
              <c:numCache>
                <c:formatCode>General</c:formatCode>
                <c:ptCount val="5"/>
                <c:pt idx="0">
                  <c:v>0.63541700000000001</c:v>
                </c:pt>
                <c:pt idx="1">
                  <c:v>0.57073200000000002</c:v>
                </c:pt>
                <c:pt idx="2">
                  <c:v>0.55964700000000001</c:v>
                </c:pt>
                <c:pt idx="3">
                  <c:v>0.52798999999999996</c:v>
                </c:pt>
                <c:pt idx="4">
                  <c:v>0.518069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BB-214D-863D-783B60D0ED96}"/>
            </c:ext>
          </c:extLst>
        </c:ser>
        <c:ser>
          <c:idx val="2"/>
          <c:order val="1"/>
          <c:tx>
            <c:strRef>
              <c:f>Hoja1!$C$239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Hoja1!$C$240:$C$244</c:f>
              <c:numCache>
                <c:formatCode>General</c:formatCode>
                <c:ptCount val="5"/>
                <c:pt idx="0">
                  <c:v>1</c:v>
                </c:pt>
                <c:pt idx="1">
                  <c:v>0.68764599999999998</c:v>
                </c:pt>
                <c:pt idx="2">
                  <c:v>0.58338500000000004</c:v>
                </c:pt>
                <c:pt idx="3">
                  <c:v>0.53590000000000004</c:v>
                </c:pt>
                <c:pt idx="4">
                  <c:v>0.53178400000000003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B-214D-863D-783B60D0ED96}"/>
            </c:ext>
          </c:extLst>
        </c:ser>
        <c:ser>
          <c:idx val="3"/>
          <c:order val="2"/>
          <c:tx>
            <c:strRef>
              <c:f>Hoja1!$D$239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Hoja1!$A$240:$A$244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Hoja1!$D$240:$D$244</c:f>
              <c:numCache>
                <c:formatCode>General</c:formatCode>
                <c:ptCount val="5"/>
                <c:pt idx="0">
                  <c:v>0.81701000000000001</c:v>
                </c:pt>
                <c:pt idx="1">
                  <c:v>0.61363599999999996</c:v>
                </c:pt>
                <c:pt idx="2">
                  <c:v>0.57855599999999996</c:v>
                </c:pt>
                <c:pt idx="3">
                  <c:v>0.53923900000000002</c:v>
                </c:pt>
                <c:pt idx="4">
                  <c:v>0.53665499999999999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BB-214D-863D-783B60D0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Hoja1!$B$310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Hoja1!$B$311:$B$315</c:f>
              <c:numCache>
                <c:formatCode>General</c:formatCode>
                <c:ptCount val="5"/>
                <c:pt idx="0">
                  <c:v>0.63834400000000002</c:v>
                </c:pt>
                <c:pt idx="1">
                  <c:v>0.56261899999999998</c:v>
                </c:pt>
                <c:pt idx="2">
                  <c:v>0.547481</c:v>
                </c:pt>
                <c:pt idx="3">
                  <c:v>0.52498100000000003</c:v>
                </c:pt>
                <c:pt idx="4">
                  <c:v>0.51164600000000005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B5-3647-8CEF-088E2018360F}"/>
            </c:ext>
          </c:extLst>
        </c:ser>
        <c:ser>
          <c:idx val="2"/>
          <c:order val="1"/>
          <c:tx>
            <c:strRef>
              <c:f>Hoja1!$C$310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Hoja1!$C$311:$C$315</c:f>
              <c:numCache>
                <c:formatCode>General</c:formatCode>
                <c:ptCount val="5"/>
                <c:pt idx="0">
                  <c:v>1</c:v>
                </c:pt>
                <c:pt idx="1">
                  <c:v>0.67301100000000003</c:v>
                </c:pt>
                <c:pt idx="2">
                  <c:v>0.57741600000000004</c:v>
                </c:pt>
                <c:pt idx="3">
                  <c:v>0.52847900000000003</c:v>
                </c:pt>
                <c:pt idx="4">
                  <c:v>0.52444299999999999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5-3647-8CEF-088E2018360F}"/>
            </c:ext>
          </c:extLst>
        </c:ser>
        <c:ser>
          <c:idx val="3"/>
          <c:order val="2"/>
          <c:tx>
            <c:strRef>
              <c:f>Hoja1!$D$310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Hoja1!$A$311:$A$315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Hoja1!$D$311:$D$315</c:f>
              <c:numCache>
                <c:formatCode>General</c:formatCode>
                <c:ptCount val="5"/>
                <c:pt idx="0">
                  <c:v>0.83243199999999995</c:v>
                </c:pt>
                <c:pt idx="1">
                  <c:v>0.59536500000000003</c:v>
                </c:pt>
                <c:pt idx="2">
                  <c:v>0.57965199999999995</c:v>
                </c:pt>
                <c:pt idx="3">
                  <c:v>0.52904700000000005</c:v>
                </c:pt>
                <c:pt idx="4">
                  <c:v>0.52580700000000002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5-3647-8CEF-088E2018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Hoja1!$B$246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Hoja1!$B$247:$B$251</c:f>
              <c:numCache>
                <c:formatCode>General</c:formatCode>
                <c:ptCount val="5"/>
                <c:pt idx="0">
                  <c:v>0.63541700000000001</c:v>
                </c:pt>
                <c:pt idx="1">
                  <c:v>0.56843100000000002</c:v>
                </c:pt>
                <c:pt idx="2">
                  <c:v>0.55437099999999995</c:v>
                </c:pt>
                <c:pt idx="3">
                  <c:v>0.51671100000000003</c:v>
                </c:pt>
                <c:pt idx="4">
                  <c:v>0.51554999999999995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6-8E4F-8FAA-829CB826C369}"/>
            </c:ext>
          </c:extLst>
        </c:ser>
        <c:ser>
          <c:idx val="2"/>
          <c:order val="1"/>
          <c:tx>
            <c:strRef>
              <c:f>Hoja1!$C$246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Hoja1!$C$247:$C$251</c:f>
              <c:numCache>
                <c:formatCode>General</c:formatCode>
                <c:ptCount val="5"/>
                <c:pt idx="0">
                  <c:v>0.69084000000000001</c:v>
                </c:pt>
                <c:pt idx="1">
                  <c:v>0.57128000000000001</c:v>
                </c:pt>
                <c:pt idx="2">
                  <c:v>0.55417799999999995</c:v>
                </c:pt>
                <c:pt idx="3">
                  <c:v>0.53522499999999995</c:v>
                </c:pt>
                <c:pt idx="4">
                  <c:v>0.53002199999999999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E6-8E4F-8FAA-829CB826C369}"/>
            </c:ext>
          </c:extLst>
        </c:ser>
        <c:ser>
          <c:idx val="3"/>
          <c:order val="2"/>
          <c:tx>
            <c:strRef>
              <c:f>Hoja1!$D$246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Hoja1!$A$247:$A$251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Hoja1!$D$247:$D$251</c:f>
              <c:numCache>
                <c:formatCode>General</c:formatCode>
                <c:ptCount val="5"/>
                <c:pt idx="0">
                  <c:v>0.61360000000000003</c:v>
                </c:pt>
                <c:pt idx="1">
                  <c:v>0.57984400000000003</c:v>
                </c:pt>
                <c:pt idx="2">
                  <c:v>0.55954300000000001</c:v>
                </c:pt>
                <c:pt idx="3">
                  <c:v>0.52549999999999997</c:v>
                </c:pt>
                <c:pt idx="4">
                  <c:v>0.52555099999999999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6-8E4F-8FAA-829CB826C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Hoja1!$B$253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Hoja1!$B$254:$B$258</c:f>
              <c:numCache>
                <c:formatCode>General</c:formatCode>
                <c:ptCount val="5"/>
                <c:pt idx="0">
                  <c:v>0.57481499999999996</c:v>
                </c:pt>
                <c:pt idx="1">
                  <c:v>0.54359000000000002</c:v>
                </c:pt>
                <c:pt idx="2">
                  <c:v>0.534246</c:v>
                </c:pt>
                <c:pt idx="3">
                  <c:v>0.50821400000000005</c:v>
                </c:pt>
                <c:pt idx="4">
                  <c:v>0.50208399999999997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6-EB4F-9F76-7ED4F4EA0502}"/>
            </c:ext>
          </c:extLst>
        </c:ser>
        <c:ser>
          <c:idx val="2"/>
          <c:order val="1"/>
          <c:tx>
            <c:strRef>
              <c:f>Hoja1!$C$253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Hoja1!$C$254:$C$258</c:f>
              <c:numCache>
                <c:formatCode>General</c:formatCode>
                <c:ptCount val="5"/>
                <c:pt idx="0">
                  <c:v>0.56329600000000002</c:v>
                </c:pt>
                <c:pt idx="1">
                  <c:v>0.53086800000000001</c:v>
                </c:pt>
                <c:pt idx="2">
                  <c:v>0.51129599999999997</c:v>
                </c:pt>
                <c:pt idx="3">
                  <c:v>0.50215200000000004</c:v>
                </c:pt>
                <c:pt idx="4">
                  <c:v>0.50062399999999996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6-EB4F-9F76-7ED4F4EA0502}"/>
            </c:ext>
          </c:extLst>
        </c:ser>
        <c:ser>
          <c:idx val="3"/>
          <c:order val="2"/>
          <c:tx>
            <c:strRef>
              <c:f>Hoja1!$D$253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Hoja1!$A$254:$A$258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Hoja1!$D$254:$D$258</c:f>
              <c:numCache>
                <c:formatCode>General</c:formatCode>
                <c:ptCount val="5"/>
                <c:pt idx="0">
                  <c:v>0.52914300000000003</c:v>
                </c:pt>
                <c:pt idx="1">
                  <c:v>0.54364000000000001</c:v>
                </c:pt>
                <c:pt idx="2">
                  <c:v>0.52920900000000004</c:v>
                </c:pt>
                <c:pt idx="3">
                  <c:v>0.51005</c:v>
                </c:pt>
                <c:pt idx="4">
                  <c:v>0.50941099999999995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6-EB4F-9F76-7ED4F4EA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Hoja1!$B$317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Hoja1!$B$318:$B$322</c:f>
              <c:numCache>
                <c:formatCode>General</c:formatCode>
                <c:ptCount val="5"/>
                <c:pt idx="0">
                  <c:v>0.63834400000000002</c:v>
                </c:pt>
                <c:pt idx="1">
                  <c:v>0.56216999999999995</c:v>
                </c:pt>
                <c:pt idx="2">
                  <c:v>0.54903199999999996</c:v>
                </c:pt>
                <c:pt idx="3">
                  <c:v>0.52553499999999997</c:v>
                </c:pt>
                <c:pt idx="4">
                  <c:v>0.51171699999999998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8E-8144-ACC8-3E43CB471C84}"/>
            </c:ext>
          </c:extLst>
        </c:ser>
        <c:ser>
          <c:idx val="2"/>
          <c:order val="1"/>
          <c:tx>
            <c:strRef>
              <c:f>Hoja1!$C$317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Hoja1!$C$318:$C$322</c:f>
              <c:numCache>
                <c:formatCode>General</c:formatCode>
                <c:ptCount val="5"/>
                <c:pt idx="0">
                  <c:v>0.68871300000000002</c:v>
                </c:pt>
                <c:pt idx="1">
                  <c:v>0.56604699999999997</c:v>
                </c:pt>
                <c:pt idx="2">
                  <c:v>0.54611699999999996</c:v>
                </c:pt>
                <c:pt idx="3">
                  <c:v>0.52805000000000002</c:v>
                </c:pt>
                <c:pt idx="4">
                  <c:v>0.52341400000000005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8E-8144-ACC8-3E43CB471C84}"/>
            </c:ext>
          </c:extLst>
        </c:ser>
        <c:ser>
          <c:idx val="3"/>
          <c:order val="2"/>
          <c:tx>
            <c:strRef>
              <c:f>Hoja1!$D$317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Hoja1!$A$318:$A$322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Hoja1!$D$318:$D$322</c:f>
              <c:numCache>
                <c:formatCode>General</c:formatCode>
                <c:ptCount val="5"/>
                <c:pt idx="0">
                  <c:v>0.61240000000000006</c:v>
                </c:pt>
                <c:pt idx="1">
                  <c:v>0.579152</c:v>
                </c:pt>
                <c:pt idx="2">
                  <c:v>0.54430000000000001</c:v>
                </c:pt>
                <c:pt idx="3">
                  <c:v>0.51824899999999996</c:v>
                </c:pt>
                <c:pt idx="4">
                  <c:v>0.51783400000000002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8E-8144-ACC8-3E43CB47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Hoja1!$B$324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Hoja1!$B$325:$B$329</c:f>
              <c:numCache>
                <c:formatCode>General</c:formatCode>
                <c:ptCount val="5"/>
                <c:pt idx="0">
                  <c:v>0.57555599999999996</c:v>
                </c:pt>
                <c:pt idx="1">
                  <c:v>0.531667</c:v>
                </c:pt>
                <c:pt idx="2">
                  <c:v>0.52123699999999995</c:v>
                </c:pt>
                <c:pt idx="3">
                  <c:v>0.50336999999999998</c:v>
                </c:pt>
                <c:pt idx="4">
                  <c:v>0.50002500000000005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C-B248-88F8-405087ACD3FE}"/>
            </c:ext>
          </c:extLst>
        </c:ser>
        <c:ser>
          <c:idx val="2"/>
          <c:order val="1"/>
          <c:tx>
            <c:strRef>
              <c:f>Hoja1!$C$324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Hoja1!$C$325:$C$329</c:f>
              <c:numCache>
                <c:formatCode>General</c:formatCode>
                <c:ptCount val="5"/>
                <c:pt idx="0">
                  <c:v>0.56291000000000002</c:v>
                </c:pt>
                <c:pt idx="1">
                  <c:v>0.51504700000000003</c:v>
                </c:pt>
                <c:pt idx="2">
                  <c:v>0.50947399999999998</c:v>
                </c:pt>
                <c:pt idx="3">
                  <c:v>0.50222699999999998</c:v>
                </c:pt>
                <c:pt idx="4">
                  <c:v>0.50052099999999999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6C-B248-88F8-405087ACD3FE}"/>
            </c:ext>
          </c:extLst>
        </c:ser>
        <c:ser>
          <c:idx val="3"/>
          <c:order val="2"/>
          <c:tx>
            <c:strRef>
              <c:f>Hoja1!$D$324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Hoja1!$A$325:$A$329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Hoja1!$D$325:$D$329</c:f>
              <c:numCache>
                <c:formatCode>General</c:formatCode>
                <c:ptCount val="5"/>
                <c:pt idx="0">
                  <c:v>0.52495199999999997</c:v>
                </c:pt>
                <c:pt idx="1">
                  <c:v>0.53812599999999999</c:v>
                </c:pt>
                <c:pt idx="2">
                  <c:v>0.52513799999999999</c:v>
                </c:pt>
                <c:pt idx="3">
                  <c:v>0.50756500000000004</c:v>
                </c:pt>
                <c:pt idx="4">
                  <c:v>0.50062499999999999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6C-B248-88F8-405087AC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Hoja1!$B$27:$B$31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0.62963000000000002</c:v>
                </c:pt>
                <c:pt idx="2">
                  <c:v>0.651111</c:v>
                </c:pt>
                <c:pt idx="3">
                  <c:v>0.63954500000000003</c:v>
                </c:pt>
                <c:pt idx="4">
                  <c:v>0.64119899999999996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CE-A24A-8E41-50BFC27D2781}"/>
            </c:ext>
          </c:extLst>
        </c:ser>
        <c:ser>
          <c:idx val="2"/>
          <c:order val="1"/>
          <c:tx>
            <c:strRef>
              <c:f>Hoja1!$C$26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Hoja1!$C$27:$C$31</c:f>
              <c:numCache>
                <c:formatCode>General</c:formatCode>
                <c:ptCount val="5"/>
                <c:pt idx="0">
                  <c:v>1</c:v>
                </c:pt>
                <c:pt idx="1">
                  <c:v>0.875</c:v>
                </c:pt>
                <c:pt idx="2">
                  <c:v>0.81632700000000002</c:v>
                </c:pt>
                <c:pt idx="3">
                  <c:v>0.77510000000000001</c:v>
                </c:pt>
                <c:pt idx="4">
                  <c:v>0.769231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CE-A24A-8E41-50BFC27D2781}"/>
            </c:ext>
          </c:extLst>
        </c:ser>
        <c:ser>
          <c:idx val="3"/>
          <c:order val="2"/>
          <c:tx>
            <c:strRef>
              <c:f>Hoja1!$D$26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Hoja1!$A$27:$A$31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Hoja1!$D$27:$D$31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0.83333299999999999</c:v>
                </c:pt>
                <c:pt idx="2">
                  <c:v>0.85833300000000001</c:v>
                </c:pt>
                <c:pt idx="3">
                  <c:v>0.83506899999999995</c:v>
                </c:pt>
                <c:pt idx="4">
                  <c:v>0.81499999999999995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CE-A24A-8E41-50BFC27D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Hoja1!$B$262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Hoja1!$B$263:$B$267</c:f>
              <c:numCache>
                <c:formatCode>General</c:formatCode>
                <c:ptCount val="5"/>
                <c:pt idx="0">
                  <c:v>0.62133300000000002</c:v>
                </c:pt>
                <c:pt idx="1">
                  <c:v>0.45</c:v>
                </c:pt>
                <c:pt idx="2">
                  <c:v>0.3952</c:v>
                </c:pt>
                <c:pt idx="3">
                  <c:v>0.300288</c:v>
                </c:pt>
                <c:pt idx="4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6C-5444-A575-0C94E0D42635}"/>
            </c:ext>
          </c:extLst>
        </c:ser>
        <c:ser>
          <c:idx val="2"/>
          <c:order val="1"/>
          <c:tx>
            <c:strRef>
              <c:f>Hoja1!$C$262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Hoja1!$C$263:$C$267</c:f>
              <c:numCache>
                <c:formatCode>General</c:formatCode>
                <c:ptCount val="5"/>
                <c:pt idx="0">
                  <c:v>0.65234400000000003</c:v>
                </c:pt>
                <c:pt idx="1">
                  <c:v>0.29103899999999999</c:v>
                </c:pt>
                <c:pt idx="2">
                  <c:v>0.27516699999999999</c:v>
                </c:pt>
                <c:pt idx="3">
                  <c:v>0.26433899999999999</c:v>
                </c:pt>
                <c:pt idx="4">
                  <c:v>0.26276899999999997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6C-5444-A575-0C94E0D42635}"/>
            </c:ext>
          </c:extLst>
        </c:ser>
        <c:ser>
          <c:idx val="3"/>
          <c:order val="2"/>
          <c:tx>
            <c:strRef>
              <c:f>Hoja1!$D$262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Hoja1!$A$263:$A$267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Hoja1!$D$263:$D$267</c:f>
              <c:numCache>
                <c:formatCode>General</c:formatCode>
                <c:ptCount val="5"/>
                <c:pt idx="0">
                  <c:v>0.65909099999999998</c:v>
                </c:pt>
                <c:pt idx="1">
                  <c:v>0.32533299999999998</c:v>
                </c:pt>
                <c:pt idx="2">
                  <c:v>0.36096</c:v>
                </c:pt>
                <c:pt idx="3">
                  <c:v>0.30252299999999999</c:v>
                </c:pt>
                <c:pt idx="4">
                  <c:v>0.260384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6C-5444-A575-0C94E0D4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Hoja1!$B$333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Hoja1!$B$334:$B$338</c:f>
              <c:numCache>
                <c:formatCode>General</c:formatCode>
                <c:ptCount val="5"/>
                <c:pt idx="0">
                  <c:v>0.621753</c:v>
                </c:pt>
                <c:pt idx="1">
                  <c:v>0.44466699999999998</c:v>
                </c:pt>
                <c:pt idx="2">
                  <c:v>0.38128000000000001</c:v>
                </c:pt>
                <c:pt idx="3">
                  <c:v>0.26571</c:v>
                </c:pt>
                <c:pt idx="4">
                  <c:v>0.249888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B-EA40-8620-942FDD6C8877}"/>
            </c:ext>
          </c:extLst>
        </c:ser>
        <c:ser>
          <c:idx val="2"/>
          <c:order val="1"/>
          <c:tx>
            <c:strRef>
              <c:f>Hoja1!$C$333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Hoja1!$C$334:$C$338</c:f>
              <c:numCache>
                <c:formatCode>General</c:formatCode>
                <c:ptCount val="5"/>
                <c:pt idx="0">
                  <c:v>0.589499</c:v>
                </c:pt>
                <c:pt idx="1">
                  <c:v>0.27896399999999999</c:v>
                </c:pt>
                <c:pt idx="2">
                  <c:v>0.26817800000000003</c:v>
                </c:pt>
                <c:pt idx="3">
                  <c:v>0.258129</c:v>
                </c:pt>
                <c:pt idx="4">
                  <c:v>0.25626100000000002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CB-EA40-8620-942FDD6C8877}"/>
            </c:ext>
          </c:extLst>
        </c:ser>
        <c:ser>
          <c:idx val="3"/>
          <c:order val="2"/>
          <c:tx>
            <c:strRef>
              <c:f>Hoja1!$D$333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Hoja1!$A$334:$A$338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Hoja1!$D$334:$D$338</c:f>
              <c:numCache>
                <c:formatCode>General</c:formatCode>
                <c:ptCount val="5"/>
                <c:pt idx="0">
                  <c:v>0.63372099999999998</c:v>
                </c:pt>
                <c:pt idx="1">
                  <c:v>0.33200000000000002</c:v>
                </c:pt>
                <c:pt idx="2">
                  <c:v>0.34288000000000002</c:v>
                </c:pt>
                <c:pt idx="3">
                  <c:v>0.299182</c:v>
                </c:pt>
                <c:pt idx="4">
                  <c:v>0.273119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CB-EA40-8620-942FDD6C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Hoja1!$B$269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Hoja1!$B$270:$B$274</c:f>
              <c:numCache>
                <c:formatCode>General</c:formatCode>
                <c:ptCount val="5"/>
                <c:pt idx="0">
                  <c:v>0.42320000000000002</c:v>
                </c:pt>
                <c:pt idx="1">
                  <c:v>0.33439999999999998</c:v>
                </c:pt>
                <c:pt idx="2">
                  <c:v>0.30320000000000003</c:v>
                </c:pt>
                <c:pt idx="3">
                  <c:v>0.24937599999999999</c:v>
                </c:pt>
                <c:pt idx="4">
                  <c:v>0.249808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5-9F43-9918-1AF9CEED6F60}"/>
            </c:ext>
          </c:extLst>
        </c:ser>
        <c:ser>
          <c:idx val="2"/>
          <c:order val="1"/>
          <c:tx>
            <c:strRef>
              <c:f>Hoja1!$C$269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Hoja1!$C$270:$C$274</c:f>
              <c:numCache>
                <c:formatCode>General</c:formatCode>
                <c:ptCount val="5"/>
                <c:pt idx="0">
                  <c:v>0.31805099999999997</c:v>
                </c:pt>
                <c:pt idx="1">
                  <c:v>0.26692700000000003</c:v>
                </c:pt>
                <c:pt idx="2">
                  <c:v>0.26139000000000001</c:v>
                </c:pt>
                <c:pt idx="3">
                  <c:v>0.25608599999999998</c:v>
                </c:pt>
                <c:pt idx="4">
                  <c:v>0.254635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5-9F43-9918-1AF9CEED6F60}"/>
            </c:ext>
          </c:extLst>
        </c:ser>
        <c:ser>
          <c:idx val="3"/>
          <c:order val="2"/>
          <c:tx>
            <c:strRef>
              <c:f>Hoja1!$D$269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Hoja1!$A$270:$A$274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Hoja1!$D$270:$D$274</c:f>
              <c:numCache>
                <c:formatCode>General</c:formatCode>
                <c:ptCount val="5"/>
                <c:pt idx="0">
                  <c:v>0.31519999999999998</c:v>
                </c:pt>
                <c:pt idx="1">
                  <c:v>0.26128000000000001</c:v>
                </c:pt>
                <c:pt idx="2">
                  <c:v>0.25303999999999999</c:v>
                </c:pt>
                <c:pt idx="3">
                  <c:v>0.27358399999999999</c:v>
                </c:pt>
                <c:pt idx="4">
                  <c:v>0.26405299999999998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95-9F43-9918-1AF9CEED6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500 files,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Hoja1!$B$276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Hoja1!$B$277:$B$281</c:f>
              <c:numCache>
                <c:formatCode>General</c:formatCode>
                <c:ptCount val="5"/>
                <c:pt idx="0">
                  <c:v>0.32114300000000001</c:v>
                </c:pt>
                <c:pt idx="1">
                  <c:v>0.28864899999999999</c:v>
                </c:pt>
                <c:pt idx="2">
                  <c:v>0.280391</c:v>
                </c:pt>
                <c:pt idx="3">
                  <c:v>0.25034699999999999</c:v>
                </c:pt>
                <c:pt idx="4">
                  <c:v>0.25112200000000001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97-6A46-BA36-957B79DB4906}"/>
            </c:ext>
          </c:extLst>
        </c:ser>
        <c:ser>
          <c:idx val="2"/>
          <c:order val="1"/>
          <c:tx>
            <c:strRef>
              <c:f>Hoja1!$C$276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Hoja1!$C$277:$C$281</c:f>
              <c:numCache>
                <c:formatCode>General</c:formatCode>
                <c:ptCount val="5"/>
                <c:pt idx="0">
                  <c:v>0.25</c:v>
                </c:pt>
                <c:pt idx="1">
                  <c:v>0.26020399999999999</c:v>
                </c:pt>
                <c:pt idx="2">
                  <c:v>0.25624000000000002</c:v>
                </c:pt>
                <c:pt idx="3">
                  <c:v>0.25267299999999998</c:v>
                </c:pt>
                <c:pt idx="4">
                  <c:v>0.25252200000000002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97-6A46-BA36-957B79DB4906}"/>
            </c:ext>
          </c:extLst>
        </c:ser>
        <c:ser>
          <c:idx val="3"/>
          <c:order val="2"/>
          <c:tx>
            <c:strRef>
              <c:f>Hoja1!$D$276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Hoja1!$A$277:$A$281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Hoja1!$D$277:$D$281</c:f>
              <c:numCache>
                <c:formatCode>General</c:formatCode>
                <c:ptCount val="5"/>
                <c:pt idx="0">
                  <c:v>0.261714</c:v>
                </c:pt>
                <c:pt idx="1">
                  <c:v>0.25491900000000001</c:v>
                </c:pt>
                <c:pt idx="2">
                  <c:v>0.24892400000000001</c:v>
                </c:pt>
                <c:pt idx="3">
                  <c:v>0.26006000000000001</c:v>
                </c:pt>
                <c:pt idx="4">
                  <c:v>0.25392500000000001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97-6A46-BA36-957B79DB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Hoja1!$B$340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Hoja1!$B$341:$B$345</c:f>
              <c:numCache>
                <c:formatCode>General</c:formatCode>
                <c:ptCount val="5"/>
                <c:pt idx="0">
                  <c:v>0.41160000000000002</c:v>
                </c:pt>
                <c:pt idx="1">
                  <c:v>0.28327999999999998</c:v>
                </c:pt>
                <c:pt idx="2">
                  <c:v>0.25416</c:v>
                </c:pt>
                <c:pt idx="3">
                  <c:v>0.249864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42A-994C-ADEC-2FA6301B6EF7}"/>
            </c:ext>
          </c:extLst>
        </c:ser>
        <c:ser>
          <c:idx val="2"/>
          <c:order val="1"/>
          <c:tx>
            <c:strRef>
              <c:f>Hoja1!$C$340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Hoja1!$C$341:$C$345</c:f>
              <c:numCache>
                <c:formatCode>General</c:formatCode>
                <c:ptCount val="5"/>
                <c:pt idx="0">
                  <c:v>0.30887700000000001</c:v>
                </c:pt>
                <c:pt idx="1">
                  <c:v>0.26519700000000002</c:v>
                </c:pt>
                <c:pt idx="2">
                  <c:v>0.25986599999999999</c:v>
                </c:pt>
                <c:pt idx="3">
                  <c:v>0.25384299999999999</c:v>
                </c:pt>
                <c:pt idx="4">
                  <c:v>0.25234800000000002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42A-994C-ADEC-2FA6301B6EF7}"/>
            </c:ext>
          </c:extLst>
        </c:ser>
        <c:ser>
          <c:idx val="3"/>
          <c:order val="2"/>
          <c:tx>
            <c:strRef>
              <c:f>Hoja1!$D$340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Hoja1!$A$341:$A$345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Hoja1!$D$341:$D$345</c:f>
              <c:numCache>
                <c:formatCode>General</c:formatCode>
                <c:ptCount val="5"/>
                <c:pt idx="0">
                  <c:v>0.29880000000000001</c:v>
                </c:pt>
                <c:pt idx="1">
                  <c:v>0.26344000000000001</c:v>
                </c:pt>
                <c:pt idx="2">
                  <c:v>0.26</c:v>
                </c:pt>
                <c:pt idx="3">
                  <c:v>0.273976</c:v>
                </c:pt>
                <c:pt idx="4">
                  <c:v>0.258384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42A-994C-ADEC-2FA6301B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1000 files,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Hoja1!$B$347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Hoja1!$B$348:$B$352</c:f>
              <c:numCache>
                <c:formatCode>General</c:formatCode>
                <c:ptCount val="5"/>
                <c:pt idx="0">
                  <c:v>0.31942900000000002</c:v>
                </c:pt>
                <c:pt idx="1">
                  <c:v>0.28529700000000002</c:v>
                </c:pt>
                <c:pt idx="2">
                  <c:v>0.27660400000000002</c:v>
                </c:pt>
                <c:pt idx="3">
                  <c:v>0.25831500000000002</c:v>
                </c:pt>
                <c:pt idx="4">
                  <c:v>0.249998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4D-464D-9359-557A782280D6}"/>
            </c:ext>
          </c:extLst>
        </c:ser>
        <c:ser>
          <c:idx val="2"/>
          <c:order val="1"/>
          <c:tx>
            <c:strRef>
              <c:f>Hoja1!$C$347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Hoja1!$C$348:$C$352</c:f>
              <c:numCache>
                <c:formatCode>General</c:formatCode>
                <c:ptCount val="5"/>
                <c:pt idx="0">
                  <c:v>0.25</c:v>
                </c:pt>
                <c:pt idx="1">
                  <c:v>0.25716899999999998</c:v>
                </c:pt>
                <c:pt idx="2">
                  <c:v>0.25495099999999998</c:v>
                </c:pt>
                <c:pt idx="3">
                  <c:v>0.25178200000000001</c:v>
                </c:pt>
                <c:pt idx="4">
                  <c:v>0.25127699999999997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C4D-464D-9359-557A782280D6}"/>
            </c:ext>
          </c:extLst>
        </c:ser>
        <c:ser>
          <c:idx val="3"/>
          <c:order val="2"/>
          <c:tx>
            <c:strRef>
              <c:f>Hoja1!$D$347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Hoja1!$A$348:$A$352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Hoja1!$D$348:$D$352</c:f>
              <c:numCache>
                <c:formatCode>General</c:formatCode>
                <c:ptCount val="5"/>
                <c:pt idx="0">
                  <c:v>0.26400000000000001</c:v>
                </c:pt>
                <c:pt idx="1">
                  <c:v>0.25477499999999997</c:v>
                </c:pt>
                <c:pt idx="2">
                  <c:v>0.25283600000000001</c:v>
                </c:pt>
                <c:pt idx="3">
                  <c:v>0.25947500000000001</c:v>
                </c:pt>
                <c:pt idx="4">
                  <c:v>0.25117699999999998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C4D-464D-9359-557A78228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25%,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Hoja1!$B$358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Hoja1!$B$359:$B$363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9-9A44-A4C9-173B4864D0AE}"/>
            </c:ext>
          </c:extLst>
        </c:ser>
        <c:ser>
          <c:idx val="2"/>
          <c:order val="1"/>
          <c:tx>
            <c:strRef>
              <c:f>Hoja1!$C$358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Hoja1!$C$359:$C$363</c:f>
              <c:numCache>
                <c:formatCode>General</c:formatCode>
                <c:ptCount val="5"/>
                <c:pt idx="0">
                  <c:v>1</c:v>
                </c:pt>
                <c:pt idx="1">
                  <c:v>0.97619</c:v>
                </c:pt>
                <c:pt idx="2">
                  <c:v>0.873552</c:v>
                </c:pt>
                <c:pt idx="3">
                  <c:v>0.75802099999999994</c:v>
                </c:pt>
                <c:pt idx="4">
                  <c:v>0.75275099999999995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9-9A44-A4C9-173B4864D0AE}"/>
            </c:ext>
          </c:extLst>
        </c:ser>
        <c:ser>
          <c:idx val="3"/>
          <c:order val="2"/>
          <c:tx>
            <c:strRef>
              <c:f>Hoja1!$D$358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Hoja1!$A$359:$A$363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Hoja1!$D$359:$D$363</c:f>
              <c:numCache>
                <c:formatCode>General</c:formatCode>
                <c:ptCount val="5"/>
                <c:pt idx="0">
                  <c:v>1</c:v>
                </c:pt>
                <c:pt idx="1">
                  <c:v>0.78258099999999997</c:v>
                </c:pt>
                <c:pt idx="2">
                  <c:v>0.77</c:v>
                </c:pt>
                <c:pt idx="3">
                  <c:v>0.75793699999999997</c:v>
                </c:pt>
                <c:pt idx="4">
                  <c:v>0.75650399999999995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9-9A44-A4C9-173B4864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25%,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Hoja1!$B$365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Hoja1!$B$366:$B$370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0-2041-8E5E-E8CF4BEB3A90}"/>
            </c:ext>
          </c:extLst>
        </c:ser>
        <c:ser>
          <c:idx val="2"/>
          <c:order val="1"/>
          <c:tx>
            <c:strRef>
              <c:f>Hoja1!$C$365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Hoja1!$C$366:$C$370</c:f>
              <c:numCache>
                <c:formatCode>General</c:formatCode>
                <c:ptCount val="5"/>
                <c:pt idx="0">
                  <c:v>1</c:v>
                </c:pt>
                <c:pt idx="1">
                  <c:v>0.87360000000000004</c:v>
                </c:pt>
                <c:pt idx="2">
                  <c:v>0.80198800000000003</c:v>
                </c:pt>
                <c:pt idx="3">
                  <c:v>0.75368900000000005</c:v>
                </c:pt>
                <c:pt idx="4">
                  <c:v>0.75045600000000001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0-2041-8E5E-E8CF4BEB3A90}"/>
            </c:ext>
          </c:extLst>
        </c:ser>
        <c:ser>
          <c:idx val="3"/>
          <c:order val="2"/>
          <c:tx>
            <c:strRef>
              <c:f>Hoja1!$D$365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Hoja1!$A$366:$A$370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Hoja1!$D$366:$D$370</c:f>
              <c:numCache>
                <c:formatCode>General</c:formatCode>
                <c:ptCount val="5"/>
                <c:pt idx="0">
                  <c:v>0.88888900000000004</c:v>
                </c:pt>
                <c:pt idx="1">
                  <c:v>0.76849999999999996</c:v>
                </c:pt>
                <c:pt idx="2">
                  <c:v>0.75927699999999998</c:v>
                </c:pt>
                <c:pt idx="3">
                  <c:v>0.75429900000000005</c:v>
                </c:pt>
                <c:pt idx="4">
                  <c:v>0.75342200000000004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0-2041-8E5E-E8CF4BEB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25%,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Hoja1!$B$372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Hoja1!$B$373:$B$377</c:f>
              <c:numCache>
                <c:formatCode>General</c:formatCode>
                <c:ptCount val="5"/>
                <c:pt idx="0">
                  <c:v>0.78888899999999995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4-364A-91AE-5E6BBCC126EE}"/>
            </c:ext>
          </c:extLst>
        </c:ser>
        <c:ser>
          <c:idx val="2"/>
          <c:order val="1"/>
          <c:tx>
            <c:strRef>
              <c:f>Hoja1!$C$372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Hoja1!$C$373:$C$377</c:f>
              <c:numCache>
                <c:formatCode>General</c:formatCode>
                <c:ptCount val="5"/>
                <c:pt idx="0">
                  <c:v>0.89795899999999995</c:v>
                </c:pt>
                <c:pt idx="1">
                  <c:v>0.80298700000000001</c:v>
                </c:pt>
                <c:pt idx="2">
                  <c:v>0.778173</c:v>
                </c:pt>
                <c:pt idx="3">
                  <c:v>0.75232500000000002</c:v>
                </c:pt>
                <c:pt idx="4">
                  <c:v>0.75049600000000005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4-364A-91AE-5E6BBCC126EE}"/>
            </c:ext>
          </c:extLst>
        </c:ser>
        <c:ser>
          <c:idx val="3"/>
          <c:order val="2"/>
          <c:tx>
            <c:strRef>
              <c:f>Hoja1!$D$372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Hoja1!$A$373:$A$377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Hoja1!$D$373:$D$377</c:f>
              <c:numCache>
                <c:formatCode>General</c:formatCode>
                <c:ptCount val="5"/>
                <c:pt idx="0">
                  <c:v>0.85714299999999999</c:v>
                </c:pt>
                <c:pt idx="1">
                  <c:v>0.75644400000000001</c:v>
                </c:pt>
                <c:pt idx="2">
                  <c:v>0.75712599999999997</c:v>
                </c:pt>
                <c:pt idx="3">
                  <c:v>0.75150899999999998</c:v>
                </c:pt>
                <c:pt idx="4">
                  <c:v>0.75083999999999995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4-364A-91AE-5E6BBCC1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50%,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Hoja1!$B$383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Hoja1!$B$384:$B$388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0.61206899999999997</c:v>
                </c:pt>
                <c:pt idx="2">
                  <c:v>0.57675100000000001</c:v>
                </c:pt>
                <c:pt idx="3">
                  <c:v>0.52798999999999996</c:v>
                </c:pt>
                <c:pt idx="4">
                  <c:v>0.51164600000000005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9-FA47-99E3-F003B923BDFF}"/>
            </c:ext>
          </c:extLst>
        </c:ser>
        <c:ser>
          <c:idx val="2"/>
          <c:order val="1"/>
          <c:tx>
            <c:strRef>
              <c:f>Hoja1!$C$383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Hoja1!$C$384:$C$388</c:f>
              <c:numCache>
                <c:formatCode>General</c:formatCode>
                <c:ptCount val="5"/>
                <c:pt idx="0">
                  <c:v>1</c:v>
                </c:pt>
                <c:pt idx="1">
                  <c:v>0.8125</c:v>
                </c:pt>
                <c:pt idx="2">
                  <c:v>0.70026500000000003</c:v>
                </c:pt>
                <c:pt idx="3">
                  <c:v>0.53590000000000004</c:v>
                </c:pt>
                <c:pt idx="4">
                  <c:v>0.52444299999999999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9-FA47-99E3-F003B923BDFF}"/>
            </c:ext>
          </c:extLst>
        </c:ser>
        <c:ser>
          <c:idx val="3"/>
          <c:order val="2"/>
          <c:tx>
            <c:strRef>
              <c:f>Hoja1!$D$383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Hoja1!$A$384:$A$388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Hoja1!$D$384:$D$388</c:f>
              <c:numCache>
                <c:formatCode>General</c:formatCode>
                <c:ptCount val="5"/>
                <c:pt idx="0">
                  <c:v>0.73809499999999995</c:v>
                </c:pt>
                <c:pt idx="1">
                  <c:v>0.620448</c:v>
                </c:pt>
                <c:pt idx="2">
                  <c:v>0.59797299999999998</c:v>
                </c:pt>
                <c:pt idx="3">
                  <c:v>0.53923900000000002</c:v>
                </c:pt>
                <c:pt idx="4">
                  <c:v>0.52580700000000002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9-FA47-99E3-F003B923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Hoja1!$B$34:$B$38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0.62963000000000002</c:v>
                </c:pt>
                <c:pt idx="2">
                  <c:v>0.651111</c:v>
                </c:pt>
                <c:pt idx="3">
                  <c:v>0.63954500000000003</c:v>
                </c:pt>
                <c:pt idx="4">
                  <c:v>0.63844400000000001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05-C542-A476-6627DE87190D}"/>
            </c:ext>
          </c:extLst>
        </c:ser>
        <c:ser>
          <c:idx val="2"/>
          <c:order val="1"/>
          <c:tx>
            <c:strRef>
              <c:f>Hoja1!$C$33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Hoja1!$C$34:$C$38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0.71538500000000005</c:v>
                </c:pt>
                <c:pt idx="2">
                  <c:v>0.728302</c:v>
                </c:pt>
                <c:pt idx="3">
                  <c:v>0.69242999999999999</c:v>
                </c:pt>
                <c:pt idx="4">
                  <c:v>0.69622300000000004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05-C542-A476-6627DE87190D}"/>
            </c:ext>
          </c:extLst>
        </c:ser>
        <c:ser>
          <c:idx val="3"/>
          <c:order val="2"/>
          <c:tx>
            <c:strRef>
              <c:f>Hoja1!$D$33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Hoja1!$A$34:$A$38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Hoja1!$D$34:$D$38</c:f>
              <c:numCache>
                <c:formatCode>General</c:formatCode>
                <c:ptCount val="5"/>
                <c:pt idx="0">
                  <c:v>0.75</c:v>
                </c:pt>
                <c:pt idx="1">
                  <c:v>0.61599999999999999</c:v>
                </c:pt>
                <c:pt idx="2">
                  <c:v>0.68</c:v>
                </c:pt>
                <c:pt idx="3">
                  <c:v>0.56159999999999999</c:v>
                </c:pt>
                <c:pt idx="4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05-C542-A476-6627DE87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50%,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Hoja1!$B$390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Hoja1!$B$391:$B$395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0.62380999999999998</c:v>
                </c:pt>
                <c:pt idx="2">
                  <c:v>0.57711400000000002</c:v>
                </c:pt>
                <c:pt idx="3">
                  <c:v>0.51671100000000003</c:v>
                </c:pt>
                <c:pt idx="4">
                  <c:v>0.51171699999999998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A-3C41-88D0-86988FBFA4FD}"/>
            </c:ext>
          </c:extLst>
        </c:ser>
        <c:ser>
          <c:idx val="2"/>
          <c:order val="1"/>
          <c:tx>
            <c:strRef>
              <c:f>Hoja1!$C$390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Hoja1!$C$391:$C$395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0.62560000000000004</c:v>
                </c:pt>
                <c:pt idx="2">
                  <c:v>0.59092699999999998</c:v>
                </c:pt>
                <c:pt idx="3">
                  <c:v>0.53522499999999995</c:v>
                </c:pt>
                <c:pt idx="4">
                  <c:v>0.52341400000000005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A-3C41-88D0-86988FBFA4FD}"/>
            </c:ext>
          </c:extLst>
        </c:ser>
        <c:ser>
          <c:idx val="3"/>
          <c:order val="2"/>
          <c:tx>
            <c:strRef>
              <c:f>Hoja1!$D$390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Hoja1!$A$391:$A$395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Hoja1!$D$391:$D$395</c:f>
              <c:numCache>
                <c:formatCode>General</c:formatCode>
                <c:ptCount val="5"/>
                <c:pt idx="0">
                  <c:v>0.75</c:v>
                </c:pt>
                <c:pt idx="1">
                  <c:v>0.620645</c:v>
                </c:pt>
                <c:pt idx="2">
                  <c:v>0.58158699999999997</c:v>
                </c:pt>
                <c:pt idx="3">
                  <c:v>0.52549999999999997</c:v>
                </c:pt>
                <c:pt idx="4">
                  <c:v>0.51783400000000002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A-3C41-88D0-86988FBF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Hoja1!$B$397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Hoja1!$B$398:$B$402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0.56902799999999998</c:v>
                </c:pt>
                <c:pt idx="2">
                  <c:v>0.54968899999999998</c:v>
                </c:pt>
                <c:pt idx="3">
                  <c:v>0.50821400000000005</c:v>
                </c:pt>
                <c:pt idx="4">
                  <c:v>0.50002500000000005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8-164F-AFE4-599BAD79FD93}"/>
            </c:ext>
          </c:extLst>
        </c:ser>
        <c:ser>
          <c:idx val="2"/>
          <c:order val="1"/>
          <c:tx>
            <c:strRef>
              <c:f>Hoja1!$C$397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Hoja1!$C$398:$C$402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0.54557100000000003</c:v>
                </c:pt>
                <c:pt idx="2">
                  <c:v>0.52154599999999995</c:v>
                </c:pt>
                <c:pt idx="3">
                  <c:v>0.50215200000000004</c:v>
                </c:pt>
                <c:pt idx="4">
                  <c:v>0.50052099999999999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8-164F-AFE4-599BAD79FD93}"/>
            </c:ext>
          </c:extLst>
        </c:ser>
        <c:ser>
          <c:idx val="3"/>
          <c:order val="2"/>
          <c:tx>
            <c:strRef>
              <c:f>Hoja1!$D$397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Hoja1!$A$398:$A$402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Hoja1!$D$398:$D$402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0.56683700000000004</c:v>
                </c:pt>
                <c:pt idx="2">
                  <c:v>0.546489</c:v>
                </c:pt>
                <c:pt idx="3">
                  <c:v>0.51005</c:v>
                </c:pt>
                <c:pt idx="4">
                  <c:v>0.50062499999999999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8-164F-AFE4-599BAD79F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Hoja1!$B$408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Hoja1!$B$409:$B$413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0.5625</c:v>
                </c:pt>
                <c:pt idx="2">
                  <c:v>0.47839999999999999</c:v>
                </c:pt>
                <c:pt idx="3">
                  <c:v>0.300288</c:v>
                </c:pt>
                <c:pt idx="4">
                  <c:v>0.249888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7-7340-866B-597583B071DE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Hoja1!$C$409:$C$413</c:f>
              <c:numCache>
                <c:formatCode>General</c:formatCode>
                <c:ptCount val="5"/>
                <c:pt idx="0">
                  <c:v>0.83333299999999999</c:v>
                </c:pt>
                <c:pt idx="1">
                  <c:v>0.52381</c:v>
                </c:pt>
                <c:pt idx="2">
                  <c:v>0.416296</c:v>
                </c:pt>
                <c:pt idx="3">
                  <c:v>0.26433899999999999</c:v>
                </c:pt>
                <c:pt idx="4">
                  <c:v>0.25626100000000002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17-7340-866B-597583B071DE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Hoja1!$D$409:$D$413</c:f>
              <c:numCache>
                <c:formatCode>General</c:formatCode>
                <c:ptCount val="5"/>
                <c:pt idx="0">
                  <c:v>0.66666700000000001</c:v>
                </c:pt>
                <c:pt idx="1">
                  <c:v>0.4375</c:v>
                </c:pt>
                <c:pt idx="2">
                  <c:v>0.3216</c:v>
                </c:pt>
                <c:pt idx="3">
                  <c:v>0.30252299999999999</c:v>
                </c:pt>
                <c:pt idx="4">
                  <c:v>0.273119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7-7340-866B-597583B0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Hoja1!$B$415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Hoja1!$B$416:$B$420</c:f>
              <c:numCache>
                <c:formatCode>General</c:formatCode>
                <c:ptCount val="5"/>
                <c:pt idx="0">
                  <c:v>0.52</c:v>
                </c:pt>
                <c:pt idx="1">
                  <c:v>0.37919999999999998</c:v>
                </c:pt>
                <c:pt idx="2">
                  <c:v>0.34320000000000001</c:v>
                </c:pt>
                <c:pt idx="3">
                  <c:v>0.24937599999999999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2A40-9785-5CDE784C156B}"/>
            </c:ext>
          </c:extLst>
        </c:ser>
        <c:ser>
          <c:idx val="2"/>
          <c:order val="1"/>
          <c:tx>
            <c:strRef>
              <c:f>Hoja1!$C$415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Hoja1!$C$416:$C$420</c:f>
              <c:numCache>
                <c:formatCode>General</c:formatCode>
                <c:ptCount val="5"/>
                <c:pt idx="0">
                  <c:v>0.36</c:v>
                </c:pt>
                <c:pt idx="1">
                  <c:v>0.33516499999999999</c:v>
                </c:pt>
                <c:pt idx="2">
                  <c:v>0.295603</c:v>
                </c:pt>
                <c:pt idx="3">
                  <c:v>0.25608599999999998</c:v>
                </c:pt>
                <c:pt idx="4">
                  <c:v>0.25234800000000002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8-2A40-9785-5CDE784C156B}"/>
            </c:ext>
          </c:extLst>
        </c:ser>
        <c:ser>
          <c:idx val="3"/>
          <c:order val="2"/>
          <c:tx>
            <c:strRef>
              <c:f>Hoja1!$D$415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Hoja1!$A$416:$A$420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Hoja1!$D$416:$D$420</c:f>
              <c:numCache>
                <c:formatCode>General</c:formatCode>
                <c:ptCount val="5"/>
                <c:pt idx="0">
                  <c:v>0.48</c:v>
                </c:pt>
                <c:pt idx="1">
                  <c:v>0.31519999999999998</c:v>
                </c:pt>
                <c:pt idx="2">
                  <c:v>0.26200000000000001</c:v>
                </c:pt>
                <c:pt idx="3">
                  <c:v>0.27358399999999999</c:v>
                </c:pt>
                <c:pt idx="4">
                  <c:v>0.258384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8-2A40-9785-5CDE784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25% NA,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Hoja1!$D$435:$D$439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A1-034A-A65B-2559EE64CFCD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Hoja1!$D$442:$D$446</c:f>
              <c:numCache>
                <c:formatCode>General</c:formatCode>
                <c:ptCount val="5"/>
                <c:pt idx="0">
                  <c:v>12</c:v>
                </c:pt>
                <c:pt idx="1">
                  <c:v>6.72</c:v>
                </c:pt>
                <c:pt idx="2">
                  <c:v>10.36</c:v>
                </c:pt>
                <c:pt idx="3">
                  <c:v>38.299199999999999</c:v>
                </c:pt>
                <c:pt idx="4">
                  <c:v>37.5124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A1-034A-A65B-2559EE64CFCD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Hoja1!$D$449:$D$453</c:f>
              <c:numCache>
                <c:formatCode>General</c:formatCode>
                <c:ptCount val="5"/>
                <c:pt idx="0">
                  <c:v>30</c:v>
                </c:pt>
                <c:pt idx="1">
                  <c:v>62</c:v>
                </c:pt>
                <c:pt idx="2">
                  <c:v>72</c:v>
                </c:pt>
                <c:pt idx="3">
                  <c:v>63.800000000000004</c:v>
                </c:pt>
                <c:pt idx="4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A1-034A-A65B-2559EE64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50% NA,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Hoja1!$D$460:$D$464</c:f>
              <c:numCache>
                <c:formatCode>General</c:formatCode>
                <c:ptCount val="5"/>
                <c:pt idx="0">
                  <c:v>42</c:v>
                </c:pt>
                <c:pt idx="1">
                  <c:v>37.119999999999997</c:v>
                </c:pt>
                <c:pt idx="2">
                  <c:v>40.26</c:v>
                </c:pt>
                <c:pt idx="3">
                  <c:v>41.5152</c:v>
                </c:pt>
                <c:pt idx="4">
                  <c:v>53.638600000000004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4-2F4C-97DF-5C36CF6A25DC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Hoja1!$D$467:$D$471</c:f>
              <c:numCache>
                <c:formatCode>General</c:formatCode>
                <c:ptCount val="5"/>
                <c:pt idx="0">
                  <c:v>6</c:v>
                </c:pt>
                <c:pt idx="1">
                  <c:v>5.76</c:v>
                </c:pt>
                <c:pt idx="2">
                  <c:v>7.5399999999999991</c:v>
                </c:pt>
                <c:pt idx="3">
                  <c:v>26.851999999999997</c:v>
                </c:pt>
                <c:pt idx="4">
                  <c:v>26.2818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4-2F4C-97DF-5C36CF6A25DC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Hoja1!$D$474:$D$478</c:f>
              <c:numCache>
                <c:formatCode>General</c:formatCode>
                <c:ptCount val="5"/>
                <c:pt idx="0">
                  <c:v>42</c:v>
                </c:pt>
                <c:pt idx="1">
                  <c:v>28.560000000000002</c:v>
                </c:pt>
                <c:pt idx="2">
                  <c:v>20.72</c:v>
                </c:pt>
                <c:pt idx="3">
                  <c:v>16.187999999999999</c:v>
                </c:pt>
                <c:pt idx="4">
                  <c:v>14.469000000000001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4-2F4C-97DF-5C36CF6A2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75% NA,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Hoja1!$D$485:$D$489</c:f>
              <c:numCache>
                <c:formatCode>General</c:formatCode>
                <c:ptCount val="5"/>
                <c:pt idx="0">
                  <c:v>9</c:v>
                </c:pt>
                <c:pt idx="1">
                  <c:v>5.76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E041-B919-3B97940915B1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Hoja1!$D$492:$D$496</c:f>
              <c:numCache>
                <c:formatCode>General</c:formatCode>
                <c:ptCount val="5"/>
                <c:pt idx="0">
                  <c:v>6</c:v>
                </c:pt>
                <c:pt idx="1">
                  <c:v>6.72</c:v>
                </c:pt>
                <c:pt idx="2">
                  <c:v>6.75</c:v>
                </c:pt>
                <c:pt idx="3">
                  <c:v>22.68</c:v>
                </c:pt>
                <c:pt idx="4">
                  <c:v>25.996500000000001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E-E041-B919-3B97940915B1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Hoja1!$D$499:$D$503</c:f>
              <c:numCache>
                <c:formatCode>General</c:formatCode>
                <c:ptCount val="5"/>
                <c:pt idx="0">
                  <c:v>15</c:v>
                </c:pt>
                <c:pt idx="1">
                  <c:v>5.76</c:v>
                </c:pt>
                <c:pt idx="2">
                  <c:v>6.25</c:v>
                </c:pt>
                <c:pt idx="3">
                  <c:v>6.5</c:v>
                </c:pt>
                <c:pt idx="4">
                  <c:v>8.0668000000000006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E-E041-B919-3B979409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25% NA,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Hoja1!$I$435:$I$439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3-DE41-BD7D-B32F581B3278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Hoja1!$I$442:$I$446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36.21</c:v>
                </c:pt>
                <c:pt idx="3">
                  <c:v>48.493199999999995</c:v>
                </c:pt>
                <c:pt idx="4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3-DE41-BD7D-B32F581B3278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Hoja1!$I$449:$I$453</c:f>
              <c:numCache>
                <c:formatCode>General</c:formatCode>
                <c:ptCount val="5"/>
                <c:pt idx="0">
                  <c:v>54</c:v>
                </c:pt>
                <c:pt idx="1">
                  <c:v>80</c:v>
                </c:pt>
                <c:pt idx="2">
                  <c:v>83</c:v>
                </c:pt>
                <c:pt idx="3">
                  <c:v>80.2</c:v>
                </c:pt>
                <c:pt idx="4">
                  <c:v>65.900000000000006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3-DE41-BD7D-B32F581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25% NA,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Hoja1!$N$435:$N$439</c:f>
              <c:numCache>
                <c:formatCode>General</c:formatCode>
                <c:ptCount val="5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D-6D4B-98DE-22B6441B7A50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Hoja1!$N$442:$N$446</c:f>
              <c:numCache>
                <c:formatCode>General</c:formatCode>
                <c:ptCount val="5"/>
                <c:pt idx="0">
                  <c:v>49</c:v>
                </c:pt>
                <c:pt idx="1">
                  <c:v>56.24</c:v>
                </c:pt>
                <c:pt idx="2">
                  <c:v>64.600000000000009</c:v>
                </c:pt>
                <c:pt idx="3">
                  <c:v>92.015599999999992</c:v>
                </c:pt>
                <c:pt idx="4">
                  <c:v>97.899999999999991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D-6D4B-98DE-22B6441B7A50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Hoja1!$N$449:$N$453</c:f>
              <c:numCache>
                <c:formatCode>General</c:formatCode>
                <c:ptCount val="5"/>
                <c:pt idx="0">
                  <c:v>63</c:v>
                </c:pt>
                <c:pt idx="1">
                  <c:v>90</c:v>
                </c:pt>
                <c:pt idx="2">
                  <c:v>87</c:v>
                </c:pt>
                <c:pt idx="3">
                  <c:v>91.2</c:v>
                </c:pt>
                <c:pt idx="4">
                  <c:v>80.2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D-6D4B-98DE-22B6441B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50% NA,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Hoja1!$I$460:$I$464</c:f>
              <c:numCache>
                <c:formatCode>General</c:formatCode>
                <c:ptCount val="5"/>
                <c:pt idx="0">
                  <c:v>36</c:v>
                </c:pt>
                <c:pt idx="1">
                  <c:v>33.6</c:v>
                </c:pt>
                <c:pt idx="2">
                  <c:v>40.200000000000003</c:v>
                </c:pt>
                <c:pt idx="3">
                  <c:v>51.2</c:v>
                </c:pt>
                <c:pt idx="4">
                  <c:v>53.065799999999996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2-DE47-B76D-540C7506FDC7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Hoja1!$I$467:$I$471</c:f>
              <c:numCache>
                <c:formatCode>General</c:formatCode>
                <c:ptCount val="5"/>
                <c:pt idx="0">
                  <c:v>36</c:v>
                </c:pt>
                <c:pt idx="1">
                  <c:v>25</c:v>
                </c:pt>
                <c:pt idx="2">
                  <c:v>26.009999999999998</c:v>
                </c:pt>
                <c:pt idx="3">
                  <c:v>27.020399999999999</c:v>
                </c:pt>
                <c:pt idx="4">
                  <c:v>27.6051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2-DE47-B76D-540C7506FDC7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Hoja1!$I$474:$I$478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31.5</c:v>
                </c:pt>
                <c:pt idx="3">
                  <c:v>26.619199999999999</c:v>
                </c:pt>
                <c:pt idx="4">
                  <c:v>25.7013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2-DE47-B76D-540C7506F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50%,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Hoja1!$B$40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Hoja1!$B$41:$B$45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0.57957999999999998</c:v>
                </c:pt>
                <c:pt idx="2">
                  <c:v>0.60571399999999997</c:v>
                </c:pt>
                <c:pt idx="3">
                  <c:v>0.57481499999999996</c:v>
                </c:pt>
                <c:pt idx="4">
                  <c:v>0.57318499999999994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E-E244-970C-C1D9C3BEB3F5}"/>
            </c:ext>
          </c:extLst>
        </c:ser>
        <c:ser>
          <c:idx val="2"/>
          <c:order val="1"/>
          <c:tx>
            <c:strRef>
              <c:f>Hoja1!$C$40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Hoja1!$C$41:$C$45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0.59459499999999998</c:v>
                </c:pt>
                <c:pt idx="2">
                  <c:v>0.60150400000000004</c:v>
                </c:pt>
                <c:pt idx="3">
                  <c:v>0.58590500000000001</c:v>
                </c:pt>
                <c:pt idx="4">
                  <c:v>0.58434699999999995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DE-E244-970C-C1D9C3BEB3F5}"/>
            </c:ext>
          </c:extLst>
        </c:ser>
        <c:ser>
          <c:idx val="3"/>
          <c:order val="2"/>
          <c:tx>
            <c:strRef>
              <c:f>Hoja1!$D$40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Hoja1!$A$41:$A$45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Hoja1!$D$41:$D$45</c:f>
              <c:numCache>
                <c:formatCode>General</c:formatCode>
                <c:ptCount val="5"/>
                <c:pt idx="0">
                  <c:v>0.69387799999999999</c:v>
                </c:pt>
                <c:pt idx="1">
                  <c:v>0.52895800000000004</c:v>
                </c:pt>
                <c:pt idx="2">
                  <c:v>0.56000000000000005</c:v>
                </c:pt>
                <c:pt idx="3">
                  <c:v>0.54133299999999995</c:v>
                </c:pt>
                <c:pt idx="4">
                  <c:v>0.52857100000000001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DE-E244-970C-C1D9C3BE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50% NA,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Hoja1!$N$460:$N$464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74.7</c:v>
                </c:pt>
                <c:pt idx="4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1-C24E-98AA-33B7052B3E9B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Hoja1!$N$467:$N$471</c:f>
              <c:numCache>
                <c:formatCode>General</c:formatCode>
                <c:ptCount val="5"/>
                <c:pt idx="0">
                  <c:v>49</c:v>
                </c:pt>
                <c:pt idx="1">
                  <c:v>62.32</c:v>
                </c:pt>
                <c:pt idx="2">
                  <c:v>74.260000000000005</c:v>
                </c:pt>
                <c:pt idx="3">
                  <c:v>92</c:v>
                </c:pt>
                <c:pt idx="4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1-C24E-98AA-33B7052B3E9B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Hoja1!$N$474:$N$478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58.369199999999999</c:v>
                </c:pt>
                <c:pt idx="4">
                  <c:v>72.933000000000007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1-C24E-98AA-33B7052B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75% NA,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Hoja1!$I$485:$I$489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6746-94F4-569AB251D227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Hoja1!$I$492:$I$496</c:f>
              <c:numCache>
                <c:formatCode>General</c:formatCode>
                <c:ptCount val="5"/>
                <c:pt idx="0">
                  <c:v>50</c:v>
                </c:pt>
                <c:pt idx="1">
                  <c:v>29.12</c:v>
                </c:pt>
                <c:pt idx="2">
                  <c:v>33.660000000000004</c:v>
                </c:pt>
                <c:pt idx="3">
                  <c:v>48.64</c:v>
                </c:pt>
                <c:pt idx="4">
                  <c:v>50.997800000000005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6746-94F4-569AB251D227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Hoja1!$I$499:$I$503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25.5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5-6746-94F4-569AB251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75% NA,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Hoja1!$A$434</c:f>
              <c:strCache>
                <c:ptCount val="1"/>
                <c:pt idx="0">
                  <c:v>gurobi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Hoja1!$N$485:$N$489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18.75</c:v>
                </c:pt>
                <c:pt idx="4">
                  <c:v>99.8001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9-7548-8E05-2C0C47373F40}"/>
            </c:ext>
          </c:extLst>
        </c:ser>
        <c:ser>
          <c:idx val="2"/>
          <c:order val="1"/>
          <c:tx>
            <c:strRef>
              <c:f>Hoja1!$C$408</c:f>
              <c:strCache>
                <c:ptCount val="1"/>
                <c:pt idx="0">
                  <c:v>greedy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Hoja1!$N$492:$N$496</c:f>
              <c:numCache>
                <c:formatCode>General</c:formatCode>
                <c:ptCount val="5"/>
                <c:pt idx="0">
                  <c:v>70</c:v>
                </c:pt>
                <c:pt idx="1">
                  <c:v>63.839999999999996</c:v>
                </c:pt>
                <c:pt idx="2">
                  <c:v>63.080000000000005</c:v>
                </c:pt>
                <c:pt idx="3">
                  <c:v>78.631200000000007</c:v>
                </c:pt>
                <c:pt idx="4">
                  <c:v>76.6233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9-7548-8E05-2C0C47373F40}"/>
            </c:ext>
          </c:extLst>
        </c:ser>
        <c:ser>
          <c:idx val="3"/>
          <c:order val="2"/>
          <c:tx>
            <c:strRef>
              <c:f>Hoja1!$D$408</c:f>
              <c:strCache>
                <c:ptCount val="1"/>
                <c:pt idx="0">
                  <c:v>cmsa</c:v>
                </c:pt>
              </c:strCache>
            </c:strRef>
          </c:tx>
          <c:marker>
            <c:symbol val="circle"/>
            <c:size val="5"/>
          </c:marker>
          <c:cat>
            <c:strRef>
              <c:f>Hoja1!$A$409:$A$413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Hoja1!$N$499:$N$503</c:f>
              <c:numCache>
                <c:formatCode>General</c:formatCode>
                <c:ptCount val="5"/>
                <c:pt idx="0">
                  <c:v>49</c:v>
                </c:pt>
                <c:pt idx="1">
                  <c:v>54.76</c:v>
                </c:pt>
                <c:pt idx="2">
                  <c:v>56.25</c:v>
                </c:pt>
                <c:pt idx="3">
                  <c:v>56.25</c:v>
                </c:pt>
                <c:pt idx="4">
                  <c:v>61.916400000000003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9-7548-8E05-2C0C4737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526272"/>
        <c:axId val="612320"/>
      </c:line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dataset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 dataset</a:t>
                </a:r>
                <a:r>
                  <a:rPr lang="es-ES_tradnl" baseline="0"/>
                  <a:t> solució (%)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1.6763850801727865E-2"/>
              <c:y val="0.255130103055531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n = m,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Hoja1!$B$422</c:f>
              <c:strCache>
                <c:ptCount val="1"/>
                <c:pt idx="0">
                  <c:v>gurobi</c:v>
                </c:pt>
              </c:strCache>
            </c:strRef>
          </c:tx>
          <c:invertIfNegative val="0"/>
          <c:cat>
            <c:strRef>
              <c:f>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Hoja1!$B$423:$B$427</c:f>
              <c:numCache>
                <c:formatCode>General</c:formatCode>
                <c:ptCount val="5"/>
                <c:pt idx="0">
                  <c:v>0.408163</c:v>
                </c:pt>
                <c:pt idx="1">
                  <c:v>0.30825399999999997</c:v>
                </c:pt>
                <c:pt idx="2">
                  <c:v>0.29368899999999998</c:v>
                </c:pt>
                <c:pt idx="3">
                  <c:v>0.25034699999999999</c:v>
                </c:pt>
                <c:pt idx="4">
                  <c:v>0.249998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3E46-945B-86649B98734E}"/>
            </c:ext>
          </c:extLst>
        </c:ser>
        <c:ser>
          <c:idx val="2"/>
          <c:order val="1"/>
          <c:tx>
            <c:strRef>
              <c:f>Hoja1!$C$422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cat>
            <c:strRef>
              <c:f>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Hoja1!$C$423:$C$427</c:f>
              <c:numCache>
                <c:formatCode>General</c:formatCode>
                <c:ptCount val="5"/>
                <c:pt idx="0">
                  <c:v>0.31428600000000001</c:v>
                </c:pt>
                <c:pt idx="1">
                  <c:v>0.283835</c:v>
                </c:pt>
                <c:pt idx="2">
                  <c:v>0.27346199999999998</c:v>
                </c:pt>
                <c:pt idx="3">
                  <c:v>0.25267299999999998</c:v>
                </c:pt>
                <c:pt idx="4">
                  <c:v>0.25127699999999997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9-3E46-945B-86649B98734E}"/>
            </c:ext>
          </c:extLst>
        </c:ser>
        <c:ser>
          <c:idx val="3"/>
          <c:order val="2"/>
          <c:tx>
            <c:strRef>
              <c:f>Hoja1!$D$422</c:f>
              <c:strCache>
                <c:ptCount val="1"/>
                <c:pt idx="0">
                  <c:v>cmsa</c:v>
                </c:pt>
              </c:strCache>
            </c:strRef>
          </c:tx>
          <c:invertIfNegative val="0"/>
          <c:cat>
            <c:strRef>
              <c:f>Hoja1!$A$423:$A$427</c:f>
              <c:strCache>
                <c:ptCount val="5"/>
                <c:pt idx="0">
                  <c:v>10x10</c:v>
                </c:pt>
                <c:pt idx="1">
                  <c:v>50x50</c:v>
                </c:pt>
                <c:pt idx="2">
                  <c:v>100x100</c:v>
                </c:pt>
                <c:pt idx="3">
                  <c:v>500x500</c:v>
                </c:pt>
                <c:pt idx="4">
                  <c:v>1000x1000</c:v>
                </c:pt>
              </c:strCache>
            </c:strRef>
          </c:cat>
          <c:val>
            <c:numRef>
              <c:f>Hoja1!$D$423:$D$427</c:f>
              <c:numCache>
                <c:formatCode>General</c:formatCode>
                <c:ptCount val="5"/>
                <c:pt idx="0">
                  <c:v>0.346939</c:v>
                </c:pt>
                <c:pt idx="1">
                  <c:v>0.25493100000000002</c:v>
                </c:pt>
                <c:pt idx="2">
                  <c:v>0.25173299999999998</c:v>
                </c:pt>
                <c:pt idx="3">
                  <c:v>0.26006000000000001</c:v>
                </c:pt>
                <c:pt idx="4">
                  <c:v>0.25117699999999998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9-3E46-945B-86649B987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Mida dataset</a:t>
                </a:r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75%, min_rows &amp; min_cols = 25%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Hoja1!$B$49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Hoja1!$B$50:$B$54</c:f>
              <c:numCache>
                <c:formatCode>General</c:formatCode>
                <c:ptCount val="5"/>
                <c:pt idx="0">
                  <c:v>0.77777799999999997</c:v>
                </c:pt>
                <c:pt idx="1">
                  <c:v>0.72222200000000003</c:v>
                </c:pt>
                <c:pt idx="2">
                  <c:v>0.72</c:v>
                </c:pt>
                <c:pt idx="3">
                  <c:v>0.61066699999999996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47-BC47-BC60-380A1783EB0F}"/>
            </c:ext>
          </c:extLst>
        </c:ser>
        <c:ser>
          <c:idx val="2"/>
          <c:order val="1"/>
          <c:tx>
            <c:strRef>
              <c:f>Hoja1!$C$49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Hoja1!$C$50:$C$54</c:f>
              <c:numCache>
                <c:formatCode>General</c:formatCode>
                <c:ptCount val="5"/>
                <c:pt idx="0">
                  <c:v>0.83333299999999999</c:v>
                </c:pt>
                <c:pt idx="1">
                  <c:v>0.69230800000000003</c:v>
                </c:pt>
                <c:pt idx="2">
                  <c:v>0.57692299999999996</c:v>
                </c:pt>
                <c:pt idx="3">
                  <c:v>0.54615400000000003</c:v>
                </c:pt>
                <c:pt idx="4">
                  <c:v>0.45368700000000001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E47-BC47-BC60-380A1783EB0F}"/>
            </c:ext>
          </c:extLst>
        </c:ser>
        <c:ser>
          <c:idx val="3"/>
          <c:order val="2"/>
          <c:tx>
            <c:strRef>
              <c:f>Hoja1!$D$49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Hoja1!$A$50:$A$54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Hoja1!$D$50:$D$54</c:f>
              <c:numCache>
                <c:formatCode>General</c:formatCode>
                <c:ptCount val="5"/>
                <c:pt idx="0">
                  <c:v>0.66666700000000001</c:v>
                </c:pt>
                <c:pt idx="1">
                  <c:v>0.70833299999999999</c:v>
                </c:pt>
                <c:pt idx="2">
                  <c:v>0.38</c:v>
                </c:pt>
                <c:pt idx="3">
                  <c:v>0.36</c:v>
                </c:pt>
                <c:pt idx="4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E47-BC47-BC60-380A1783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75%, min_rows &amp; min_cols = 50%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Hoja1!$B$56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Hoja1!$B$57:$B$61</c:f>
              <c:numCache>
                <c:formatCode>General</c:formatCode>
                <c:ptCount val="5"/>
                <c:pt idx="0">
                  <c:v>0.52</c:v>
                </c:pt>
                <c:pt idx="1">
                  <c:v>0.46400000000000002</c:v>
                </c:pt>
                <c:pt idx="2">
                  <c:v>0.44800000000000001</c:v>
                </c:pt>
                <c:pt idx="3">
                  <c:v>0.41120000000000001</c:v>
                </c:pt>
                <c:pt idx="4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90-3041-9CC5-8CE8EC42457F}"/>
            </c:ext>
          </c:extLst>
        </c:ser>
        <c:ser>
          <c:idx val="2"/>
          <c:order val="1"/>
          <c:tx>
            <c:strRef>
              <c:f>Hoja1!$C$56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Hoja1!$C$57:$C$61</c:f>
              <c:numCache>
                <c:formatCode>General</c:formatCode>
                <c:ptCount val="5"/>
                <c:pt idx="0">
                  <c:v>0.36</c:v>
                </c:pt>
                <c:pt idx="1">
                  <c:v>0.42</c:v>
                </c:pt>
                <c:pt idx="2">
                  <c:v>0.42483700000000002</c:v>
                </c:pt>
                <c:pt idx="3">
                  <c:v>0.37974000000000002</c:v>
                </c:pt>
                <c:pt idx="4">
                  <c:v>0.37841399999999997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90-3041-9CC5-8CE8EC42457F}"/>
            </c:ext>
          </c:extLst>
        </c:ser>
        <c:ser>
          <c:idx val="3"/>
          <c:order val="2"/>
          <c:tx>
            <c:strRef>
              <c:f>Hoja1!$D$56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Hoja1!$A$57:$A$61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Hoja1!$D$57:$D$61</c:f>
              <c:numCache>
                <c:formatCode>General</c:formatCode>
                <c:ptCount val="5"/>
                <c:pt idx="0">
                  <c:v>0.48</c:v>
                </c:pt>
                <c:pt idx="1">
                  <c:v>0.36799999999999999</c:v>
                </c:pt>
                <c:pt idx="2">
                  <c:v>0.308</c:v>
                </c:pt>
                <c:pt idx="3">
                  <c:v>0.29920000000000002</c:v>
                </c:pt>
                <c:pt idx="4">
                  <c:v>0.2732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90-3041-9CC5-8CE8EC4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10 files, NA = 75%, min_rows &amp; min_cols = 75%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Hoja1!$B$63</c:f>
              <c:strCache>
                <c:ptCount val="1"/>
                <c:pt idx="0">
                  <c:v>gurobi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Hoja1!$B$64:$B$68</c:f>
              <c:numCache>
                <c:formatCode>General</c:formatCode>
                <c:ptCount val="5"/>
                <c:pt idx="0">
                  <c:v>0.408163</c:v>
                </c:pt>
                <c:pt idx="1">
                  <c:v>0.33976800000000001</c:v>
                </c:pt>
                <c:pt idx="2">
                  <c:v>0.33714300000000003</c:v>
                </c:pt>
                <c:pt idx="3">
                  <c:v>0.31847599999999998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9D-7340-902B-96700C0BBBBB}"/>
            </c:ext>
          </c:extLst>
        </c:ser>
        <c:ser>
          <c:idx val="2"/>
          <c:order val="1"/>
          <c:tx>
            <c:strRef>
              <c:f>Hoja1!$C$63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Hoja1!$C$64:$C$68</c:f>
              <c:numCache>
                <c:formatCode>General</c:formatCode>
                <c:ptCount val="5"/>
                <c:pt idx="0">
                  <c:v>0.31428600000000001</c:v>
                </c:pt>
                <c:pt idx="1">
                  <c:v>0.29591800000000001</c:v>
                </c:pt>
                <c:pt idx="2">
                  <c:v>0.31725100000000001</c:v>
                </c:pt>
                <c:pt idx="3">
                  <c:v>0.29333799999999999</c:v>
                </c:pt>
                <c:pt idx="4">
                  <c:v>0.30693300000000001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9D-7340-902B-96700C0BBBBB}"/>
            </c:ext>
          </c:extLst>
        </c:ser>
        <c:ser>
          <c:idx val="3"/>
          <c:order val="2"/>
          <c:tx>
            <c:strRef>
              <c:f>Hoja1!$D$63</c:f>
              <c:strCache>
                <c:ptCount val="1"/>
                <c:pt idx="0">
                  <c:v>cmsa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Hoja1!$A$64:$A$68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Hoja1!$D$64:$D$68</c:f>
              <c:numCache>
                <c:formatCode>General</c:formatCode>
                <c:ptCount val="5"/>
                <c:pt idx="0">
                  <c:v>0.346939</c:v>
                </c:pt>
                <c:pt idx="1">
                  <c:v>0.30887999999999999</c:v>
                </c:pt>
                <c:pt idx="2">
                  <c:v>0.26285700000000001</c:v>
                </c:pt>
                <c:pt idx="3">
                  <c:v>0.26628600000000002</c:v>
                </c:pt>
                <c:pt idx="4">
                  <c:v>0.25980999999999999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9D-7340-902B-96700C0B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526272"/>
        <c:axId val="612320"/>
      </c:barChart>
      <c:catAx>
        <c:axId val="890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Mida</a:t>
                </a:r>
                <a:r>
                  <a:rPr lang="es-ES_tradnl" baseline="0"/>
                  <a:t> columnes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39985348130401638"/>
              <c:y val="0.899329649871135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320"/>
        <c:crosses val="autoZero"/>
        <c:auto val="1"/>
        <c:lblAlgn val="ctr"/>
        <c:lblOffset val="100"/>
        <c:noMultiLvlLbl val="0"/>
      </c:catAx>
      <c:valAx>
        <c:axId val="612320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Completesa</a:t>
                </a:r>
              </a:p>
            </c:rich>
          </c:tx>
          <c:layout>
            <c:manualLayout>
              <c:xMode val="edge"/>
              <c:yMode val="edge"/>
              <c:x val="1.9557825935349174E-2"/>
              <c:y val="0.36396291400565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52627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2208</xdr:colOff>
      <xdr:row>2</xdr:row>
      <xdr:rowOff>5522</xdr:rowOff>
    </xdr:from>
    <xdr:to>
      <xdr:col>10</xdr:col>
      <xdr:colOff>432903</xdr:colOff>
      <xdr:row>15</xdr:row>
      <xdr:rowOff>164548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C60EA7-D4D8-88D2-CB09-6E3702F27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815340</xdr:colOff>
      <xdr:row>2</xdr:row>
      <xdr:rowOff>2540</xdr:rowOff>
    </xdr:from>
    <xdr:to>
      <xdr:col>16</xdr:col>
      <xdr:colOff>420535</xdr:colOff>
      <xdr:row>15</xdr:row>
      <xdr:rowOff>161566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A96A3B3-3D76-6B4C-8FBA-06348AAB9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</xdr:colOff>
      <xdr:row>2</xdr:row>
      <xdr:rowOff>10160</xdr:rowOff>
    </xdr:from>
    <xdr:to>
      <xdr:col>22</xdr:col>
      <xdr:colOff>445935</xdr:colOff>
      <xdr:row>15</xdr:row>
      <xdr:rowOff>169186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6C592F9-F37A-FB45-9CBA-81DF23F4D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12700</xdr:rowOff>
    </xdr:from>
    <xdr:to>
      <xdr:col>10</xdr:col>
      <xdr:colOff>430695</xdr:colOff>
      <xdr:row>38</xdr:row>
      <xdr:rowOff>171726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3327836-AD80-7F41-B663-628C66520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430695</xdr:colOff>
      <xdr:row>38</xdr:row>
      <xdr:rowOff>159026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12B134-A13F-1E43-9DF1-428906D6B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12700</xdr:colOff>
      <xdr:row>25</xdr:row>
      <xdr:rowOff>12700</xdr:rowOff>
    </xdr:from>
    <xdr:to>
      <xdr:col>22</xdr:col>
      <xdr:colOff>443395</xdr:colOff>
      <xdr:row>38</xdr:row>
      <xdr:rowOff>171726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8A2C3ED-F3F0-C749-9873-79291DD04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48</xdr:row>
      <xdr:rowOff>0</xdr:rowOff>
    </xdr:from>
    <xdr:to>
      <xdr:col>10</xdr:col>
      <xdr:colOff>430695</xdr:colOff>
      <xdr:row>61</xdr:row>
      <xdr:rowOff>159026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17B1126-5E4E-7247-965F-CC3FC40DA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16</xdr:col>
      <xdr:colOff>430695</xdr:colOff>
      <xdr:row>61</xdr:row>
      <xdr:rowOff>159026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161CC1F-C1E5-B643-952F-16335BC5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22</xdr:col>
      <xdr:colOff>430695</xdr:colOff>
      <xdr:row>61</xdr:row>
      <xdr:rowOff>159026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22E9896-C983-944D-8075-1C1750F21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430695</xdr:colOff>
      <xdr:row>86</xdr:row>
      <xdr:rowOff>159026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2E09842-04F8-4D4B-B7FE-3510469F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16</xdr:col>
      <xdr:colOff>430695</xdr:colOff>
      <xdr:row>86</xdr:row>
      <xdr:rowOff>159026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85796F1-7B5B-824B-A76F-32E4658A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22</xdr:col>
      <xdr:colOff>430695</xdr:colOff>
      <xdr:row>86</xdr:row>
      <xdr:rowOff>159026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647684B-0C1B-B642-B410-CF2CC065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96</xdr:row>
      <xdr:rowOff>0</xdr:rowOff>
    </xdr:from>
    <xdr:to>
      <xdr:col>16</xdr:col>
      <xdr:colOff>430695</xdr:colOff>
      <xdr:row>109</xdr:row>
      <xdr:rowOff>159026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CDBD51D-A953-6940-B43B-1F5082A3E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96</xdr:row>
      <xdr:rowOff>0</xdr:rowOff>
    </xdr:from>
    <xdr:to>
      <xdr:col>22</xdr:col>
      <xdr:colOff>430695</xdr:colOff>
      <xdr:row>109</xdr:row>
      <xdr:rowOff>159026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1756BFB-F298-594E-8D60-CE9D6C90D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96</xdr:row>
      <xdr:rowOff>0</xdr:rowOff>
    </xdr:from>
    <xdr:to>
      <xdr:col>10</xdr:col>
      <xdr:colOff>430695</xdr:colOff>
      <xdr:row>109</xdr:row>
      <xdr:rowOff>159026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26A4991-1AFC-2E41-96B7-8D6D8D9B4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119</xdr:row>
      <xdr:rowOff>0</xdr:rowOff>
    </xdr:from>
    <xdr:to>
      <xdr:col>10</xdr:col>
      <xdr:colOff>430695</xdr:colOff>
      <xdr:row>132</xdr:row>
      <xdr:rowOff>159025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1CBE564-6DEC-F64E-B669-4F589DCDD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119</xdr:row>
      <xdr:rowOff>0</xdr:rowOff>
    </xdr:from>
    <xdr:to>
      <xdr:col>16</xdr:col>
      <xdr:colOff>430695</xdr:colOff>
      <xdr:row>132</xdr:row>
      <xdr:rowOff>159025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508883E-07BE-7440-AF3F-1134BCD1C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119</xdr:row>
      <xdr:rowOff>0</xdr:rowOff>
    </xdr:from>
    <xdr:to>
      <xdr:col>22</xdr:col>
      <xdr:colOff>430695</xdr:colOff>
      <xdr:row>132</xdr:row>
      <xdr:rowOff>159025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E2840949-F759-2144-8B6E-595242477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144</xdr:row>
      <xdr:rowOff>0</xdr:rowOff>
    </xdr:from>
    <xdr:to>
      <xdr:col>10</xdr:col>
      <xdr:colOff>430695</xdr:colOff>
      <xdr:row>157</xdr:row>
      <xdr:rowOff>159026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1A4706F-EAF7-BE48-9CF8-8147C2C8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144</xdr:row>
      <xdr:rowOff>0</xdr:rowOff>
    </xdr:from>
    <xdr:to>
      <xdr:col>16</xdr:col>
      <xdr:colOff>430695</xdr:colOff>
      <xdr:row>157</xdr:row>
      <xdr:rowOff>159026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1394983-4850-1448-AC8C-8DB71E4AA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144</xdr:row>
      <xdr:rowOff>0</xdr:rowOff>
    </xdr:from>
    <xdr:to>
      <xdr:col>22</xdr:col>
      <xdr:colOff>430695</xdr:colOff>
      <xdr:row>157</xdr:row>
      <xdr:rowOff>159026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4ED1851-FB51-DD48-AD8B-30D40FCC1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167</xdr:row>
      <xdr:rowOff>0</xdr:rowOff>
    </xdr:from>
    <xdr:to>
      <xdr:col>10</xdr:col>
      <xdr:colOff>430695</xdr:colOff>
      <xdr:row>180</xdr:row>
      <xdr:rowOff>159026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B3A56DA8-C157-2E48-9888-58265975E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167</xdr:row>
      <xdr:rowOff>0</xdr:rowOff>
    </xdr:from>
    <xdr:to>
      <xdr:col>16</xdr:col>
      <xdr:colOff>430695</xdr:colOff>
      <xdr:row>180</xdr:row>
      <xdr:rowOff>159026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7D0FF308-6CBC-6148-8111-28CCCA56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167</xdr:row>
      <xdr:rowOff>0</xdr:rowOff>
    </xdr:from>
    <xdr:to>
      <xdr:col>22</xdr:col>
      <xdr:colOff>430695</xdr:colOff>
      <xdr:row>180</xdr:row>
      <xdr:rowOff>159026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E33AB8C-915D-DE44-8DAC-9E58CCF6A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190</xdr:row>
      <xdr:rowOff>0</xdr:rowOff>
    </xdr:from>
    <xdr:to>
      <xdr:col>10</xdr:col>
      <xdr:colOff>430695</xdr:colOff>
      <xdr:row>203</xdr:row>
      <xdr:rowOff>159025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E425007-F3C5-834B-8BCE-4C891F1E3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190</xdr:row>
      <xdr:rowOff>0</xdr:rowOff>
    </xdr:from>
    <xdr:to>
      <xdr:col>16</xdr:col>
      <xdr:colOff>430694</xdr:colOff>
      <xdr:row>203</xdr:row>
      <xdr:rowOff>159025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93EBA264-C4DD-E04A-9EDA-0C1A14D0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190</xdr:row>
      <xdr:rowOff>0</xdr:rowOff>
    </xdr:from>
    <xdr:to>
      <xdr:col>22</xdr:col>
      <xdr:colOff>430694</xdr:colOff>
      <xdr:row>203</xdr:row>
      <xdr:rowOff>159025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543FE02-EE8B-6540-AF21-8826CE9E1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215</xdr:row>
      <xdr:rowOff>0</xdr:rowOff>
    </xdr:from>
    <xdr:to>
      <xdr:col>10</xdr:col>
      <xdr:colOff>430695</xdr:colOff>
      <xdr:row>228</xdr:row>
      <xdr:rowOff>159026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4F57FF2-7A29-B34E-9969-60140AC46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286</xdr:row>
      <xdr:rowOff>0</xdr:rowOff>
    </xdr:from>
    <xdr:to>
      <xdr:col>10</xdr:col>
      <xdr:colOff>430695</xdr:colOff>
      <xdr:row>299</xdr:row>
      <xdr:rowOff>159025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BF41E1E-CF2B-CE4C-AA8B-EBE9405F3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286</xdr:row>
      <xdr:rowOff>0</xdr:rowOff>
    </xdr:from>
    <xdr:to>
      <xdr:col>16</xdr:col>
      <xdr:colOff>430694</xdr:colOff>
      <xdr:row>299</xdr:row>
      <xdr:rowOff>159025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47FDCE9B-1525-354C-BB33-3927F18F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286</xdr:row>
      <xdr:rowOff>0</xdr:rowOff>
    </xdr:from>
    <xdr:to>
      <xdr:col>22</xdr:col>
      <xdr:colOff>430694</xdr:colOff>
      <xdr:row>299</xdr:row>
      <xdr:rowOff>159025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DF78EE2F-8E50-094F-BB74-6CDF09A7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215</xdr:row>
      <xdr:rowOff>0</xdr:rowOff>
    </xdr:from>
    <xdr:to>
      <xdr:col>16</xdr:col>
      <xdr:colOff>430694</xdr:colOff>
      <xdr:row>228</xdr:row>
      <xdr:rowOff>159026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6878DCF-B6BF-8144-8E39-CC5CAD880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215</xdr:row>
      <xdr:rowOff>0</xdr:rowOff>
    </xdr:from>
    <xdr:to>
      <xdr:col>22</xdr:col>
      <xdr:colOff>430694</xdr:colOff>
      <xdr:row>228</xdr:row>
      <xdr:rowOff>159026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CA17F44A-B4DB-5C4A-96CE-01CEACAC3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238</xdr:row>
      <xdr:rowOff>0</xdr:rowOff>
    </xdr:from>
    <xdr:to>
      <xdr:col>10</xdr:col>
      <xdr:colOff>430695</xdr:colOff>
      <xdr:row>251</xdr:row>
      <xdr:rowOff>159026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584F349B-5480-5749-9956-E1FC6E26D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309</xdr:row>
      <xdr:rowOff>0</xdr:rowOff>
    </xdr:from>
    <xdr:to>
      <xdr:col>10</xdr:col>
      <xdr:colOff>430695</xdr:colOff>
      <xdr:row>322</xdr:row>
      <xdr:rowOff>159026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64DB5FC9-98D3-9E46-99FE-D2C427E5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16</xdr:col>
      <xdr:colOff>430694</xdr:colOff>
      <xdr:row>251</xdr:row>
      <xdr:rowOff>159026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FF2B526B-E9C6-3843-B150-1959A815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22</xdr:col>
      <xdr:colOff>430694</xdr:colOff>
      <xdr:row>251</xdr:row>
      <xdr:rowOff>159026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91CE6EFE-87C9-E746-B378-81A65B531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309</xdr:row>
      <xdr:rowOff>0</xdr:rowOff>
    </xdr:from>
    <xdr:to>
      <xdr:col>16</xdr:col>
      <xdr:colOff>430694</xdr:colOff>
      <xdr:row>322</xdr:row>
      <xdr:rowOff>159026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4E18FF69-F00E-064E-A455-1E10752C4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0</xdr:colOff>
      <xdr:row>309</xdr:row>
      <xdr:rowOff>0</xdr:rowOff>
    </xdr:from>
    <xdr:to>
      <xdr:col>22</xdr:col>
      <xdr:colOff>430694</xdr:colOff>
      <xdr:row>322</xdr:row>
      <xdr:rowOff>159026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B010DA4B-C830-6346-AFB8-95F33EE89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261</xdr:row>
      <xdr:rowOff>0</xdr:rowOff>
    </xdr:from>
    <xdr:to>
      <xdr:col>10</xdr:col>
      <xdr:colOff>430695</xdr:colOff>
      <xdr:row>274</xdr:row>
      <xdr:rowOff>159026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B4B647C9-F5BE-5E4F-AB60-F419A1F4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332</xdr:row>
      <xdr:rowOff>0</xdr:rowOff>
    </xdr:from>
    <xdr:to>
      <xdr:col>10</xdr:col>
      <xdr:colOff>430695</xdr:colOff>
      <xdr:row>345</xdr:row>
      <xdr:rowOff>159026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CD7712BB-F953-B64E-A7F2-EB1D68977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261</xdr:row>
      <xdr:rowOff>0</xdr:rowOff>
    </xdr:from>
    <xdr:to>
      <xdr:col>16</xdr:col>
      <xdr:colOff>430694</xdr:colOff>
      <xdr:row>274</xdr:row>
      <xdr:rowOff>159026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671AC62B-ED30-FC49-83E6-2BC563AB3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17</xdr:col>
      <xdr:colOff>0</xdr:colOff>
      <xdr:row>261</xdr:row>
      <xdr:rowOff>0</xdr:rowOff>
    </xdr:from>
    <xdr:to>
      <xdr:col>22</xdr:col>
      <xdr:colOff>430694</xdr:colOff>
      <xdr:row>274</xdr:row>
      <xdr:rowOff>159026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82962B99-F687-6A41-971B-F4DAB91C0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332</xdr:row>
      <xdr:rowOff>0</xdr:rowOff>
    </xdr:from>
    <xdr:to>
      <xdr:col>16</xdr:col>
      <xdr:colOff>430694</xdr:colOff>
      <xdr:row>345</xdr:row>
      <xdr:rowOff>159026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1C61A7BC-B6CC-464B-A2E8-8FC74D5BD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17</xdr:col>
      <xdr:colOff>0</xdr:colOff>
      <xdr:row>332</xdr:row>
      <xdr:rowOff>0</xdr:rowOff>
    </xdr:from>
    <xdr:to>
      <xdr:col>22</xdr:col>
      <xdr:colOff>430694</xdr:colOff>
      <xdr:row>345</xdr:row>
      <xdr:rowOff>159026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AE6AEA17-2B2F-D046-939E-8D595C8C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357</xdr:row>
      <xdr:rowOff>0</xdr:rowOff>
    </xdr:from>
    <xdr:to>
      <xdr:col>10</xdr:col>
      <xdr:colOff>430695</xdr:colOff>
      <xdr:row>370</xdr:row>
      <xdr:rowOff>159026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9DC96DEA-03D8-9B49-8F28-53D4B9C6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357</xdr:row>
      <xdr:rowOff>0</xdr:rowOff>
    </xdr:from>
    <xdr:to>
      <xdr:col>16</xdr:col>
      <xdr:colOff>430695</xdr:colOff>
      <xdr:row>370</xdr:row>
      <xdr:rowOff>159026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12214D50-A60F-D84E-B95A-2BBB8D56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17</xdr:col>
      <xdr:colOff>0</xdr:colOff>
      <xdr:row>357</xdr:row>
      <xdr:rowOff>0</xdr:rowOff>
    </xdr:from>
    <xdr:to>
      <xdr:col>22</xdr:col>
      <xdr:colOff>430695</xdr:colOff>
      <xdr:row>370</xdr:row>
      <xdr:rowOff>159026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59A213B-5DDC-B846-8575-B567883BA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382</xdr:row>
      <xdr:rowOff>0</xdr:rowOff>
    </xdr:from>
    <xdr:to>
      <xdr:col>10</xdr:col>
      <xdr:colOff>430695</xdr:colOff>
      <xdr:row>395</xdr:row>
      <xdr:rowOff>159026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A0E41628-1222-6040-828D-7589EF22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11</xdr:col>
      <xdr:colOff>0</xdr:colOff>
      <xdr:row>382</xdr:row>
      <xdr:rowOff>0</xdr:rowOff>
    </xdr:from>
    <xdr:to>
      <xdr:col>16</xdr:col>
      <xdr:colOff>430695</xdr:colOff>
      <xdr:row>395</xdr:row>
      <xdr:rowOff>159026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DC8C0DA7-3322-F24A-B04D-0526A9EE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0</xdr:colOff>
      <xdr:row>382</xdr:row>
      <xdr:rowOff>0</xdr:rowOff>
    </xdr:from>
    <xdr:to>
      <xdr:col>22</xdr:col>
      <xdr:colOff>430695</xdr:colOff>
      <xdr:row>395</xdr:row>
      <xdr:rowOff>159026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E1CBFDBD-85C6-B543-9A8D-46C3271A5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407</xdr:row>
      <xdr:rowOff>0</xdr:rowOff>
    </xdr:from>
    <xdr:to>
      <xdr:col>10</xdr:col>
      <xdr:colOff>430695</xdr:colOff>
      <xdr:row>420</xdr:row>
      <xdr:rowOff>159026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5E636A16-35DB-164A-BDD6-63D12CC75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407</xdr:row>
      <xdr:rowOff>0</xdr:rowOff>
    </xdr:from>
    <xdr:to>
      <xdr:col>16</xdr:col>
      <xdr:colOff>430695</xdr:colOff>
      <xdr:row>420</xdr:row>
      <xdr:rowOff>159026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EDB69D9A-7BFA-9F46-ABCB-A2D87C41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433</xdr:row>
      <xdr:rowOff>10160</xdr:rowOff>
    </xdr:from>
    <xdr:to>
      <xdr:col>20</xdr:col>
      <xdr:colOff>430695</xdr:colOff>
      <xdr:row>446</xdr:row>
      <xdr:rowOff>169186</xdr:rowOff>
    </xdr:to>
    <xdr:graphicFrame macro="">
      <xdr:nvGraphicFramePr>
        <xdr:cNvPr id="81" name="Gráfico 80">
          <a:extLst>
            <a:ext uri="{FF2B5EF4-FFF2-40B4-BE49-F238E27FC236}">
              <a16:creationId xmlns:a16="http://schemas.microsoft.com/office/drawing/2014/main" id="{FF1CA21F-CA02-CA4B-AA0F-80CB8E4BD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0</xdr:colOff>
      <xdr:row>458</xdr:row>
      <xdr:rowOff>23963</xdr:rowOff>
    </xdr:from>
    <xdr:to>
      <xdr:col>20</xdr:col>
      <xdr:colOff>430695</xdr:colOff>
      <xdr:row>471</xdr:row>
      <xdr:rowOff>182989</xdr:rowOff>
    </xdr:to>
    <xdr:graphicFrame macro="">
      <xdr:nvGraphicFramePr>
        <xdr:cNvPr id="83" name="Gráfico 82">
          <a:extLst>
            <a:ext uri="{FF2B5EF4-FFF2-40B4-BE49-F238E27FC236}">
              <a16:creationId xmlns:a16="http://schemas.microsoft.com/office/drawing/2014/main" id="{9FC3C079-D0A3-D94E-A682-23F094DB4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19074</xdr:colOff>
      <xdr:row>483</xdr:row>
      <xdr:rowOff>18787</xdr:rowOff>
    </xdr:from>
    <xdr:to>
      <xdr:col>20</xdr:col>
      <xdr:colOff>449769</xdr:colOff>
      <xdr:row>496</xdr:row>
      <xdr:rowOff>178292</xdr:rowOff>
    </xdr:to>
    <xdr:graphicFrame macro="">
      <xdr:nvGraphicFramePr>
        <xdr:cNvPr id="84" name="Gráfico 83">
          <a:extLst>
            <a:ext uri="{FF2B5EF4-FFF2-40B4-BE49-F238E27FC236}">
              <a16:creationId xmlns:a16="http://schemas.microsoft.com/office/drawing/2014/main" id="{D03FE189-E1B0-9649-8A35-4D2F38A2F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21</xdr:col>
      <xdr:colOff>0</xdr:colOff>
      <xdr:row>433</xdr:row>
      <xdr:rowOff>0</xdr:rowOff>
    </xdr:from>
    <xdr:to>
      <xdr:col>26</xdr:col>
      <xdr:colOff>430695</xdr:colOff>
      <xdr:row>446</xdr:row>
      <xdr:rowOff>159026</xdr:rowOff>
    </xdr:to>
    <xdr:graphicFrame macro="">
      <xdr:nvGraphicFramePr>
        <xdr:cNvPr id="85" name="Gráfico 84">
          <a:extLst>
            <a:ext uri="{FF2B5EF4-FFF2-40B4-BE49-F238E27FC236}">
              <a16:creationId xmlns:a16="http://schemas.microsoft.com/office/drawing/2014/main" id="{7BAF4879-8256-1A42-B5E3-C53C1135D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27</xdr:col>
      <xdr:colOff>0</xdr:colOff>
      <xdr:row>433</xdr:row>
      <xdr:rowOff>0</xdr:rowOff>
    </xdr:from>
    <xdr:to>
      <xdr:col>32</xdr:col>
      <xdr:colOff>430695</xdr:colOff>
      <xdr:row>446</xdr:row>
      <xdr:rowOff>159026</xdr:rowOff>
    </xdr:to>
    <xdr:graphicFrame macro="">
      <xdr:nvGraphicFramePr>
        <xdr:cNvPr id="86" name="Gráfico 85">
          <a:extLst>
            <a:ext uri="{FF2B5EF4-FFF2-40B4-BE49-F238E27FC236}">
              <a16:creationId xmlns:a16="http://schemas.microsoft.com/office/drawing/2014/main" id="{A8B41213-7037-8344-9364-06597D023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21</xdr:col>
      <xdr:colOff>0</xdr:colOff>
      <xdr:row>458</xdr:row>
      <xdr:rowOff>0</xdr:rowOff>
    </xdr:from>
    <xdr:to>
      <xdr:col>26</xdr:col>
      <xdr:colOff>430695</xdr:colOff>
      <xdr:row>471</xdr:row>
      <xdr:rowOff>159026</xdr:rowOff>
    </xdr:to>
    <xdr:graphicFrame macro="">
      <xdr:nvGraphicFramePr>
        <xdr:cNvPr id="87" name="Gráfico 86">
          <a:extLst>
            <a:ext uri="{FF2B5EF4-FFF2-40B4-BE49-F238E27FC236}">
              <a16:creationId xmlns:a16="http://schemas.microsoft.com/office/drawing/2014/main" id="{834C8887-2A49-DE42-B594-E9531D8A3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27</xdr:col>
      <xdr:colOff>0</xdr:colOff>
      <xdr:row>458</xdr:row>
      <xdr:rowOff>0</xdr:rowOff>
    </xdr:from>
    <xdr:to>
      <xdr:col>32</xdr:col>
      <xdr:colOff>430695</xdr:colOff>
      <xdr:row>471</xdr:row>
      <xdr:rowOff>159026</xdr:rowOff>
    </xdr:to>
    <xdr:graphicFrame macro="">
      <xdr:nvGraphicFramePr>
        <xdr:cNvPr id="88" name="Gráfico 87">
          <a:extLst>
            <a:ext uri="{FF2B5EF4-FFF2-40B4-BE49-F238E27FC236}">
              <a16:creationId xmlns:a16="http://schemas.microsoft.com/office/drawing/2014/main" id="{82C3BBFD-46A0-D941-AD01-C02DC2F96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21</xdr:col>
      <xdr:colOff>0</xdr:colOff>
      <xdr:row>483</xdr:row>
      <xdr:rowOff>0</xdr:rowOff>
    </xdr:from>
    <xdr:to>
      <xdr:col>26</xdr:col>
      <xdr:colOff>430694</xdr:colOff>
      <xdr:row>496</xdr:row>
      <xdr:rowOff>159505</xdr:rowOff>
    </xdr:to>
    <xdr:graphicFrame macro="">
      <xdr:nvGraphicFramePr>
        <xdr:cNvPr id="89" name="Gráfico 88">
          <a:extLst>
            <a:ext uri="{FF2B5EF4-FFF2-40B4-BE49-F238E27FC236}">
              <a16:creationId xmlns:a16="http://schemas.microsoft.com/office/drawing/2014/main" id="{CC5C9662-7203-5843-A078-8C18CD42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27</xdr:col>
      <xdr:colOff>0</xdr:colOff>
      <xdr:row>483</xdr:row>
      <xdr:rowOff>0</xdr:rowOff>
    </xdr:from>
    <xdr:to>
      <xdr:col>32</xdr:col>
      <xdr:colOff>430694</xdr:colOff>
      <xdr:row>496</xdr:row>
      <xdr:rowOff>159505</xdr:rowOff>
    </xdr:to>
    <xdr:graphicFrame macro="">
      <xdr:nvGraphicFramePr>
        <xdr:cNvPr id="90" name="Gráfico 89">
          <a:extLst>
            <a:ext uri="{FF2B5EF4-FFF2-40B4-BE49-F238E27FC236}">
              <a16:creationId xmlns:a16="http://schemas.microsoft.com/office/drawing/2014/main" id="{84508408-5E2E-5241-B719-380476FD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17</xdr:col>
      <xdr:colOff>0</xdr:colOff>
      <xdr:row>407</xdr:row>
      <xdr:rowOff>20158</xdr:rowOff>
    </xdr:from>
    <xdr:to>
      <xdr:col>22</xdr:col>
      <xdr:colOff>430695</xdr:colOff>
      <xdr:row>420</xdr:row>
      <xdr:rowOff>179184</xdr:rowOff>
    </xdr:to>
    <xdr:graphicFrame macro="">
      <xdr:nvGraphicFramePr>
        <xdr:cNvPr id="91" name="Gráfico 90">
          <a:extLst>
            <a:ext uri="{FF2B5EF4-FFF2-40B4-BE49-F238E27FC236}">
              <a16:creationId xmlns:a16="http://schemas.microsoft.com/office/drawing/2014/main" id="{1487C033-803E-044D-BC7B-BFE4FC72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D56E-7578-374F-B6FA-B17A4B973FC5}">
  <dimension ref="A1:AA604"/>
  <sheetViews>
    <sheetView tabSelected="1" topLeftCell="A482" zoomScale="89" workbookViewId="0">
      <selection activeCell="K580" sqref="K580"/>
    </sheetView>
  </sheetViews>
  <sheetFormatPr baseColWidth="10" defaultRowHeight="16" x14ac:dyDescent="0.2"/>
  <sheetData>
    <row r="1" spans="1:4" x14ac:dyDescent="0.2">
      <c r="A1" t="s">
        <v>3</v>
      </c>
    </row>
    <row r="3" spans="1:4" x14ac:dyDescent="0.2">
      <c r="A3" t="s">
        <v>26</v>
      </c>
      <c r="B3" t="s">
        <v>0</v>
      </c>
      <c r="C3" t="s">
        <v>1</v>
      </c>
      <c r="D3" t="s">
        <v>2</v>
      </c>
    </row>
    <row r="4" spans="1:4" x14ac:dyDescent="0.2">
      <c r="A4">
        <v>10</v>
      </c>
      <c r="B4">
        <v>0.78888899999999995</v>
      </c>
      <c r="C4">
        <v>1</v>
      </c>
      <c r="D4">
        <v>1</v>
      </c>
    </row>
    <row r="5" spans="1:4" x14ac:dyDescent="0.2">
      <c r="A5">
        <v>50</v>
      </c>
      <c r="B5">
        <v>0.76666699999999999</v>
      </c>
      <c r="C5">
        <v>1</v>
      </c>
      <c r="D5">
        <v>1</v>
      </c>
    </row>
    <row r="6" spans="1:4" x14ac:dyDescent="0.2">
      <c r="A6">
        <v>100</v>
      </c>
      <c r="B6">
        <v>0.76736800000000005</v>
      </c>
      <c r="C6">
        <v>1</v>
      </c>
      <c r="D6">
        <v>0.90625</v>
      </c>
    </row>
    <row r="7" spans="1:4" x14ac:dyDescent="0.2">
      <c r="A7">
        <v>500</v>
      </c>
      <c r="B7">
        <v>0.76929599999999998</v>
      </c>
      <c r="C7">
        <v>1</v>
      </c>
      <c r="D7">
        <v>0.85614000000000001</v>
      </c>
    </row>
    <row r="8" spans="1:4" x14ac:dyDescent="0.2">
      <c r="A8">
        <v>1000</v>
      </c>
      <c r="B8">
        <v>0.771061</v>
      </c>
      <c r="C8">
        <v>1</v>
      </c>
      <c r="D8">
        <v>1</v>
      </c>
    </row>
    <row r="10" spans="1:4" x14ac:dyDescent="0.2">
      <c r="A10" t="s">
        <v>25</v>
      </c>
      <c r="B10" t="s">
        <v>0</v>
      </c>
      <c r="C10" t="s">
        <v>1</v>
      </c>
      <c r="D10" t="s">
        <v>2</v>
      </c>
    </row>
    <row r="11" spans="1:4" x14ac:dyDescent="0.2">
      <c r="A11">
        <v>10</v>
      </c>
      <c r="B11">
        <v>0.78888899999999995</v>
      </c>
      <c r="C11">
        <v>1</v>
      </c>
      <c r="D11">
        <v>0.88888900000000004</v>
      </c>
    </row>
    <row r="12" spans="1:4" x14ac:dyDescent="0.2">
      <c r="A12">
        <v>50</v>
      </c>
      <c r="B12">
        <v>0.77234000000000003</v>
      </c>
      <c r="C12">
        <v>0.95199999999999996</v>
      </c>
      <c r="D12">
        <v>0.89375000000000004</v>
      </c>
    </row>
    <row r="13" spans="1:4" x14ac:dyDescent="0.2">
      <c r="A13">
        <v>100</v>
      </c>
      <c r="B13">
        <v>0.76458300000000001</v>
      </c>
      <c r="C13">
        <v>0.92800000000000005</v>
      </c>
      <c r="D13">
        <v>0.86875000000000002</v>
      </c>
    </row>
    <row r="14" spans="1:4" x14ac:dyDescent="0.2">
      <c r="A14">
        <v>500</v>
      </c>
      <c r="B14">
        <v>0.76758499999999996</v>
      </c>
      <c r="C14">
        <v>0.87939400000000001</v>
      </c>
      <c r="D14">
        <v>0.85614000000000001</v>
      </c>
    </row>
    <row r="15" spans="1:4" x14ac:dyDescent="0.2">
      <c r="A15">
        <v>1000</v>
      </c>
      <c r="B15">
        <v>0.77077099999999998</v>
      </c>
      <c r="C15">
        <v>0.83988799999999997</v>
      </c>
      <c r="D15">
        <v>0.82482200000000006</v>
      </c>
    </row>
    <row r="17" spans="1:4" x14ac:dyDescent="0.2">
      <c r="A17" t="s">
        <v>24</v>
      </c>
      <c r="B17" t="s">
        <v>0</v>
      </c>
      <c r="C17" t="s">
        <v>1</v>
      </c>
      <c r="D17" t="s">
        <v>2</v>
      </c>
    </row>
    <row r="18" spans="1:4" x14ac:dyDescent="0.2">
      <c r="A18">
        <v>10</v>
      </c>
      <c r="B18">
        <v>0.78888899999999995</v>
      </c>
      <c r="C18">
        <v>0.89795899999999995</v>
      </c>
      <c r="D18">
        <v>0.85714299999999999</v>
      </c>
    </row>
    <row r="19" spans="1:4" x14ac:dyDescent="0.2">
      <c r="A19">
        <v>50</v>
      </c>
      <c r="B19">
        <v>0.77234000000000003</v>
      </c>
      <c r="C19">
        <v>0.84942099999999998</v>
      </c>
      <c r="D19">
        <v>0.805921</v>
      </c>
    </row>
    <row r="20" spans="1:4" x14ac:dyDescent="0.2">
      <c r="A20">
        <v>100</v>
      </c>
      <c r="B20">
        <v>0.76458300000000001</v>
      </c>
      <c r="C20">
        <v>0.83673500000000001</v>
      </c>
      <c r="D20">
        <v>0.80761899999999998</v>
      </c>
    </row>
    <row r="21" spans="1:4" x14ac:dyDescent="0.2">
      <c r="A21">
        <v>500</v>
      </c>
      <c r="B21">
        <v>0.76758499999999996</v>
      </c>
      <c r="C21">
        <v>0.80025100000000005</v>
      </c>
      <c r="D21">
        <v>0.80571400000000004</v>
      </c>
    </row>
    <row r="22" spans="1:4" x14ac:dyDescent="0.2">
      <c r="A22">
        <v>1000</v>
      </c>
      <c r="B22">
        <v>0.77077099999999998</v>
      </c>
      <c r="C22">
        <v>0.79863700000000004</v>
      </c>
      <c r="D22">
        <v>0.77714300000000003</v>
      </c>
    </row>
    <row r="24" spans="1:4" x14ac:dyDescent="0.2">
      <c r="A24" t="s">
        <v>4</v>
      </c>
    </row>
    <row r="26" spans="1:4" x14ac:dyDescent="0.2">
      <c r="A26" t="s">
        <v>26</v>
      </c>
      <c r="B26" t="s">
        <v>0</v>
      </c>
      <c r="C26" t="s">
        <v>1</v>
      </c>
      <c r="D26" t="s">
        <v>2</v>
      </c>
    </row>
    <row r="27" spans="1:4" x14ac:dyDescent="0.2">
      <c r="A27">
        <v>10</v>
      </c>
      <c r="B27">
        <v>0.73809499999999995</v>
      </c>
      <c r="C27">
        <v>1</v>
      </c>
      <c r="D27">
        <v>0.73809499999999995</v>
      </c>
    </row>
    <row r="28" spans="1:4" x14ac:dyDescent="0.2">
      <c r="A28">
        <v>50</v>
      </c>
      <c r="B28">
        <v>0.62963000000000002</v>
      </c>
      <c r="C28">
        <v>0.875</v>
      </c>
      <c r="D28">
        <v>0.83333299999999999</v>
      </c>
    </row>
    <row r="29" spans="1:4" x14ac:dyDescent="0.2">
      <c r="A29">
        <v>100</v>
      </c>
      <c r="B29">
        <v>0.651111</v>
      </c>
      <c r="C29">
        <v>0.81632700000000002</v>
      </c>
      <c r="D29">
        <v>0.85833300000000001</v>
      </c>
    </row>
    <row r="30" spans="1:4" x14ac:dyDescent="0.2">
      <c r="A30">
        <v>500</v>
      </c>
      <c r="B30">
        <v>0.63954500000000003</v>
      </c>
      <c r="C30">
        <v>0.77510000000000001</v>
      </c>
      <c r="D30">
        <v>0.83506899999999995</v>
      </c>
    </row>
    <row r="31" spans="1:4" x14ac:dyDescent="0.2">
      <c r="A31">
        <v>1000</v>
      </c>
      <c r="B31">
        <v>0.64119899999999996</v>
      </c>
      <c r="C31">
        <v>0.769231</v>
      </c>
      <c r="D31">
        <v>0.81499999999999995</v>
      </c>
    </row>
    <row r="33" spans="1:4" x14ac:dyDescent="0.2">
      <c r="A33" t="s">
        <v>25</v>
      </c>
      <c r="B33" t="s">
        <v>0</v>
      </c>
      <c r="C33" t="s">
        <v>1</v>
      </c>
      <c r="D33" t="s">
        <v>2</v>
      </c>
    </row>
    <row r="34" spans="1:4" x14ac:dyDescent="0.2">
      <c r="A34">
        <v>10</v>
      </c>
      <c r="B34">
        <v>0.77777799999999997</v>
      </c>
      <c r="C34">
        <v>0.77777799999999997</v>
      </c>
      <c r="D34">
        <v>0.75</v>
      </c>
    </row>
    <row r="35" spans="1:4" x14ac:dyDescent="0.2">
      <c r="A35">
        <v>50</v>
      </c>
      <c r="B35">
        <v>0.62963000000000002</v>
      </c>
      <c r="C35">
        <v>0.71538500000000005</v>
      </c>
      <c r="D35">
        <v>0.61599999999999999</v>
      </c>
    </row>
    <row r="36" spans="1:4" x14ac:dyDescent="0.2">
      <c r="A36">
        <v>100</v>
      </c>
      <c r="B36">
        <v>0.651111</v>
      </c>
      <c r="C36">
        <v>0.728302</v>
      </c>
      <c r="D36">
        <v>0.68</v>
      </c>
    </row>
    <row r="37" spans="1:4" x14ac:dyDescent="0.2">
      <c r="A37">
        <v>500</v>
      </c>
      <c r="B37">
        <v>0.63954500000000003</v>
      </c>
      <c r="C37">
        <v>0.69242999999999999</v>
      </c>
      <c r="D37">
        <v>0.56159999999999999</v>
      </c>
    </row>
    <row r="38" spans="1:4" x14ac:dyDescent="0.2">
      <c r="A38">
        <v>1000</v>
      </c>
      <c r="B38">
        <v>0.63844400000000001</v>
      </c>
      <c r="C38">
        <v>0.69622300000000004</v>
      </c>
      <c r="D38">
        <v>0.59599999999999997</v>
      </c>
    </row>
    <row r="40" spans="1:4" x14ac:dyDescent="0.2">
      <c r="A40" t="s">
        <v>24</v>
      </c>
      <c r="B40" t="s">
        <v>0</v>
      </c>
      <c r="C40" t="s">
        <v>1</v>
      </c>
      <c r="D40" t="s">
        <v>2</v>
      </c>
    </row>
    <row r="41" spans="1:4" x14ac:dyDescent="0.2">
      <c r="A41">
        <v>10</v>
      </c>
      <c r="B41">
        <v>0.69387799999999999</v>
      </c>
      <c r="C41">
        <v>0.69387799999999999</v>
      </c>
      <c r="D41">
        <v>0.69387799999999999</v>
      </c>
    </row>
    <row r="42" spans="1:4" x14ac:dyDescent="0.2">
      <c r="A42">
        <v>50</v>
      </c>
      <c r="B42">
        <v>0.57957999999999998</v>
      </c>
      <c r="C42">
        <v>0.59459499999999998</v>
      </c>
      <c r="D42">
        <v>0.52895800000000004</v>
      </c>
    </row>
    <row r="43" spans="1:4" x14ac:dyDescent="0.2">
      <c r="A43">
        <v>100</v>
      </c>
      <c r="B43">
        <v>0.60571399999999997</v>
      </c>
      <c r="C43">
        <v>0.60150400000000004</v>
      </c>
      <c r="D43">
        <v>0.56000000000000005</v>
      </c>
    </row>
    <row r="44" spans="1:4" x14ac:dyDescent="0.2">
      <c r="A44">
        <v>500</v>
      </c>
      <c r="B44">
        <v>0.57481499999999996</v>
      </c>
      <c r="C44">
        <v>0.58590500000000001</v>
      </c>
      <c r="D44">
        <v>0.54133299999999995</v>
      </c>
    </row>
    <row r="45" spans="1:4" x14ac:dyDescent="0.2">
      <c r="A45">
        <v>1000</v>
      </c>
      <c r="B45">
        <v>0.57318499999999994</v>
      </c>
      <c r="C45">
        <v>0.58434699999999995</v>
      </c>
      <c r="D45">
        <v>0.52857100000000001</v>
      </c>
    </row>
    <row r="47" spans="1:4" x14ac:dyDescent="0.2">
      <c r="A47" t="s">
        <v>5</v>
      </c>
    </row>
    <row r="49" spans="1:4" x14ac:dyDescent="0.2">
      <c r="A49" t="s">
        <v>26</v>
      </c>
      <c r="B49" t="s">
        <v>0</v>
      </c>
      <c r="C49" t="s">
        <v>1</v>
      </c>
      <c r="D49" t="s">
        <v>2</v>
      </c>
    </row>
    <row r="50" spans="1:4" x14ac:dyDescent="0.2">
      <c r="A50">
        <v>10</v>
      </c>
      <c r="B50">
        <v>0.77777799999999997</v>
      </c>
      <c r="C50">
        <v>0.83333299999999999</v>
      </c>
      <c r="D50">
        <v>0.66666700000000001</v>
      </c>
    </row>
    <row r="51" spans="1:4" x14ac:dyDescent="0.2">
      <c r="A51">
        <v>50</v>
      </c>
      <c r="B51">
        <v>0.72222200000000003</v>
      </c>
      <c r="C51">
        <v>0.69230800000000003</v>
      </c>
      <c r="D51">
        <v>0.70833299999999999</v>
      </c>
    </row>
    <row r="52" spans="1:4" x14ac:dyDescent="0.2">
      <c r="A52">
        <v>100</v>
      </c>
      <c r="B52">
        <v>0.72</v>
      </c>
      <c r="C52">
        <v>0.57692299999999996</v>
      </c>
      <c r="D52">
        <v>0.38</v>
      </c>
    </row>
    <row r="53" spans="1:4" x14ac:dyDescent="0.2">
      <c r="A53">
        <v>500</v>
      </c>
      <c r="B53">
        <v>0.61066699999999996</v>
      </c>
      <c r="C53">
        <v>0.54615400000000003</v>
      </c>
      <c r="D53">
        <v>0.36</v>
      </c>
    </row>
    <row r="54" spans="1:4" x14ac:dyDescent="0.2">
      <c r="A54">
        <v>1000</v>
      </c>
      <c r="B54">
        <v>0.67</v>
      </c>
      <c r="C54">
        <v>0.45368700000000001</v>
      </c>
      <c r="D54">
        <v>0.36799999999999999</v>
      </c>
    </row>
    <row r="56" spans="1:4" x14ac:dyDescent="0.2">
      <c r="A56" t="s">
        <v>25</v>
      </c>
      <c r="B56" t="s">
        <v>0</v>
      </c>
      <c r="C56" t="s">
        <v>1</v>
      </c>
      <c r="D56" t="s">
        <v>2</v>
      </c>
    </row>
    <row r="57" spans="1:4" x14ac:dyDescent="0.2">
      <c r="A57">
        <v>10</v>
      </c>
      <c r="B57">
        <v>0.52</v>
      </c>
      <c r="C57">
        <v>0.36</v>
      </c>
      <c r="D57">
        <v>0.48</v>
      </c>
    </row>
    <row r="58" spans="1:4" x14ac:dyDescent="0.2">
      <c r="A58">
        <v>50</v>
      </c>
      <c r="B58">
        <v>0.46400000000000002</v>
      </c>
      <c r="C58">
        <v>0.42</v>
      </c>
      <c r="D58">
        <v>0.36799999999999999</v>
      </c>
    </row>
    <row r="59" spans="1:4" x14ac:dyDescent="0.2">
      <c r="A59">
        <v>100</v>
      </c>
      <c r="B59">
        <v>0.44800000000000001</v>
      </c>
      <c r="C59">
        <v>0.42483700000000002</v>
      </c>
      <c r="D59">
        <v>0.308</v>
      </c>
    </row>
    <row r="60" spans="1:4" x14ac:dyDescent="0.2">
      <c r="A60">
        <v>500</v>
      </c>
      <c r="B60">
        <v>0.41120000000000001</v>
      </c>
      <c r="C60">
        <v>0.37974000000000002</v>
      </c>
      <c r="D60">
        <v>0.29920000000000002</v>
      </c>
    </row>
    <row r="61" spans="1:4" x14ac:dyDescent="0.2">
      <c r="A61">
        <v>1000</v>
      </c>
      <c r="B61">
        <v>0.41799999999999998</v>
      </c>
      <c r="C61">
        <v>0.37841399999999997</v>
      </c>
      <c r="D61">
        <v>0.2732</v>
      </c>
    </row>
    <row r="63" spans="1:4" x14ac:dyDescent="0.2">
      <c r="A63" t="s">
        <v>24</v>
      </c>
      <c r="B63" t="s">
        <v>0</v>
      </c>
      <c r="C63" t="s">
        <v>1</v>
      </c>
      <c r="D63" t="s">
        <v>2</v>
      </c>
    </row>
    <row r="64" spans="1:4" x14ac:dyDescent="0.2">
      <c r="A64">
        <v>10</v>
      </c>
      <c r="B64">
        <v>0.408163</v>
      </c>
      <c r="C64">
        <v>0.31428600000000001</v>
      </c>
      <c r="D64">
        <v>0.346939</v>
      </c>
    </row>
    <row r="65" spans="1:4" x14ac:dyDescent="0.2">
      <c r="A65">
        <v>50</v>
      </c>
      <c r="B65">
        <v>0.33976800000000001</v>
      </c>
      <c r="C65">
        <v>0.29591800000000001</v>
      </c>
      <c r="D65">
        <v>0.30887999999999999</v>
      </c>
    </row>
    <row r="66" spans="1:4" x14ac:dyDescent="0.2">
      <c r="A66">
        <v>100</v>
      </c>
      <c r="B66">
        <v>0.33714300000000003</v>
      </c>
      <c r="C66">
        <v>0.31725100000000001</v>
      </c>
      <c r="D66">
        <v>0.26285700000000001</v>
      </c>
    </row>
    <row r="67" spans="1:4" x14ac:dyDescent="0.2">
      <c r="A67">
        <v>500</v>
      </c>
      <c r="B67">
        <v>0.31847599999999998</v>
      </c>
      <c r="C67">
        <v>0.29333799999999999</v>
      </c>
      <c r="D67">
        <v>0.26628600000000002</v>
      </c>
    </row>
    <row r="68" spans="1:4" x14ac:dyDescent="0.2">
      <c r="A68">
        <v>1000</v>
      </c>
      <c r="B68">
        <v>0.32</v>
      </c>
      <c r="C68">
        <v>0.30693300000000001</v>
      </c>
      <c r="D68">
        <v>0.25980999999999999</v>
      </c>
    </row>
    <row r="72" spans="1:4" x14ac:dyDescent="0.2">
      <c r="A72" t="s">
        <v>6</v>
      </c>
    </row>
    <row r="74" spans="1:4" x14ac:dyDescent="0.2">
      <c r="A74" t="s">
        <v>26</v>
      </c>
      <c r="B74" t="s">
        <v>0</v>
      </c>
      <c r="C74" t="s">
        <v>1</v>
      </c>
      <c r="D74" t="s">
        <v>2</v>
      </c>
    </row>
    <row r="75" spans="1:4" x14ac:dyDescent="0.2">
      <c r="A75">
        <v>10</v>
      </c>
      <c r="B75" s="1">
        <v>0.75</v>
      </c>
      <c r="C75">
        <v>1</v>
      </c>
      <c r="D75">
        <v>0.85714299999999999</v>
      </c>
    </row>
    <row r="76" spans="1:4" x14ac:dyDescent="0.2">
      <c r="A76">
        <v>50</v>
      </c>
      <c r="B76">
        <v>0.75</v>
      </c>
      <c r="C76">
        <v>0.97619</v>
      </c>
      <c r="D76">
        <v>0.78258099999999997</v>
      </c>
    </row>
    <row r="77" spans="1:4" x14ac:dyDescent="0.2">
      <c r="A77">
        <v>100</v>
      </c>
      <c r="B77">
        <v>0.75</v>
      </c>
      <c r="C77">
        <v>0.89285700000000001</v>
      </c>
      <c r="D77">
        <v>0.76527800000000001</v>
      </c>
    </row>
    <row r="78" spans="1:4" x14ac:dyDescent="0.2">
      <c r="A78">
        <v>500</v>
      </c>
      <c r="B78">
        <v>0.75</v>
      </c>
      <c r="C78">
        <v>0.77948700000000004</v>
      </c>
      <c r="D78">
        <v>0.76013299999999995</v>
      </c>
    </row>
    <row r="79" spans="1:4" x14ac:dyDescent="0.2">
      <c r="A79">
        <v>1000</v>
      </c>
      <c r="B79">
        <v>0.75</v>
      </c>
      <c r="C79">
        <v>0.77535500000000002</v>
      </c>
      <c r="D79">
        <v>0.75594399999999995</v>
      </c>
    </row>
    <row r="81" spans="1:4" x14ac:dyDescent="0.2">
      <c r="A81" t="s">
        <v>25</v>
      </c>
      <c r="B81" t="s">
        <v>0</v>
      </c>
      <c r="C81" t="s">
        <v>1</v>
      </c>
      <c r="D81" t="s">
        <v>2</v>
      </c>
    </row>
    <row r="82" spans="1:4" x14ac:dyDescent="0.2">
      <c r="A82">
        <v>10</v>
      </c>
      <c r="B82" s="1">
        <v>0.75</v>
      </c>
      <c r="C82">
        <v>0.92800000000000005</v>
      </c>
      <c r="D82">
        <v>0.817021</v>
      </c>
    </row>
    <row r="83" spans="1:4" x14ac:dyDescent="0.2">
      <c r="A83">
        <v>50</v>
      </c>
      <c r="B83">
        <v>0.75</v>
      </c>
      <c r="C83">
        <v>0.87360000000000004</v>
      </c>
      <c r="D83">
        <v>0.76849999999999996</v>
      </c>
    </row>
    <row r="84" spans="1:4" x14ac:dyDescent="0.2">
      <c r="A84">
        <v>100</v>
      </c>
      <c r="B84">
        <v>0.75</v>
      </c>
      <c r="C84">
        <v>0.84766200000000003</v>
      </c>
      <c r="D84">
        <v>0.76</v>
      </c>
    </row>
    <row r="85" spans="1:4" x14ac:dyDescent="0.2">
      <c r="A85">
        <v>500</v>
      </c>
      <c r="B85">
        <v>0.75</v>
      </c>
      <c r="C85">
        <v>0.78761800000000004</v>
      </c>
      <c r="D85">
        <v>0.75605599999999995</v>
      </c>
    </row>
    <row r="86" spans="1:4" x14ac:dyDescent="0.2">
      <c r="A86">
        <v>1000</v>
      </c>
      <c r="B86">
        <v>0.75</v>
      </c>
      <c r="C86">
        <v>0.78333299999999995</v>
      </c>
      <c r="D86">
        <v>0.75436800000000004</v>
      </c>
    </row>
    <row r="88" spans="1:4" x14ac:dyDescent="0.2">
      <c r="A88" t="s">
        <v>24</v>
      </c>
      <c r="B88" t="s">
        <v>0</v>
      </c>
      <c r="C88" t="s">
        <v>1</v>
      </c>
      <c r="D88" t="s">
        <v>2</v>
      </c>
    </row>
    <row r="89" spans="1:4" x14ac:dyDescent="0.2">
      <c r="A89">
        <v>10</v>
      </c>
      <c r="B89" s="1">
        <v>0.75</v>
      </c>
      <c r="C89">
        <v>0.84615399999999996</v>
      </c>
      <c r="D89">
        <v>0.76275499999999996</v>
      </c>
    </row>
    <row r="90" spans="1:4" x14ac:dyDescent="0.2">
      <c r="A90">
        <v>50</v>
      </c>
      <c r="B90">
        <v>0.75</v>
      </c>
      <c r="C90">
        <v>0.80298700000000001</v>
      </c>
      <c r="D90">
        <v>0.75644400000000001</v>
      </c>
    </row>
    <row r="91" spans="1:4" x14ac:dyDescent="0.2">
      <c r="A91">
        <v>100</v>
      </c>
      <c r="B91">
        <v>0.75</v>
      </c>
      <c r="C91">
        <v>0.79754400000000003</v>
      </c>
      <c r="D91">
        <v>0.75478299999999998</v>
      </c>
    </row>
    <row r="92" spans="1:4" x14ac:dyDescent="0.2">
      <c r="A92">
        <v>500</v>
      </c>
      <c r="B92">
        <v>0.75</v>
      </c>
      <c r="C92">
        <v>0.77551800000000004</v>
      </c>
      <c r="D92">
        <v>0.75334999999999996</v>
      </c>
    </row>
    <row r="93" spans="1:4" x14ac:dyDescent="0.2">
      <c r="A93">
        <v>1000</v>
      </c>
      <c r="B93">
        <v>0.75</v>
      </c>
      <c r="C93">
        <v>0.77045699999999995</v>
      </c>
      <c r="D93">
        <v>0.75146900000000005</v>
      </c>
    </row>
    <row r="95" spans="1:4" x14ac:dyDescent="0.2">
      <c r="A95" t="s">
        <v>7</v>
      </c>
    </row>
    <row r="97" spans="1:4" x14ac:dyDescent="0.2">
      <c r="A97" t="s">
        <v>26</v>
      </c>
      <c r="B97" t="s">
        <v>0</v>
      </c>
      <c r="C97" t="s">
        <v>1</v>
      </c>
      <c r="D97" t="s">
        <v>2</v>
      </c>
    </row>
    <row r="98" spans="1:4" x14ac:dyDescent="0.2">
      <c r="A98">
        <v>10</v>
      </c>
      <c r="B98">
        <v>0.67142900000000005</v>
      </c>
      <c r="C98">
        <v>1</v>
      </c>
      <c r="D98">
        <v>0.82352899999999996</v>
      </c>
    </row>
    <row r="99" spans="1:4" x14ac:dyDescent="0.2">
      <c r="A99">
        <v>50</v>
      </c>
      <c r="B99">
        <v>0.61206899999999997</v>
      </c>
      <c r="C99">
        <v>0.8125</v>
      </c>
      <c r="D99">
        <v>0.620448</v>
      </c>
    </row>
    <row r="100" spans="1:4" x14ac:dyDescent="0.2">
      <c r="A100">
        <v>100</v>
      </c>
      <c r="B100">
        <v>0.59652099999999997</v>
      </c>
      <c r="C100">
        <v>0.76333300000000004</v>
      </c>
      <c r="D100">
        <v>0.61202199999999995</v>
      </c>
    </row>
    <row r="101" spans="1:4" x14ac:dyDescent="0.2">
      <c r="A101">
        <v>500</v>
      </c>
      <c r="B101">
        <v>0.57077500000000003</v>
      </c>
      <c r="C101">
        <v>0.70238100000000003</v>
      </c>
      <c r="D101">
        <v>0.60628599999999999</v>
      </c>
    </row>
    <row r="102" spans="1:4" x14ac:dyDescent="0.2">
      <c r="A102">
        <v>1000</v>
      </c>
      <c r="B102">
        <v>0.55854199999999998</v>
      </c>
      <c r="C102">
        <v>0.63982700000000003</v>
      </c>
      <c r="D102">
        <v>0.59510399999999997</v>
      </c>
    </row>
    <row r="104" spans="1:4" x14ac:dyDescent="0.2">
      <c r="A104" t="s">
        <v>25</v>
      </c>
      <c r="B104" t="s">
        <v>0</v>
      </c>
      <c r="C104" t="s">
        <v>1</v>
      </c>
      <c r="D104" t="s">
        <v>2</v>
      </c>
    </row>
    <row r="105" spans="1:4" x14ac:dyDescent="0.2">
      <c r="A105">
        <v>10</v>
      </c>
      <c r="B105">
        <v>0.67142900000000005</v>
      </c>
      <c r="C105">
        <v>0.74615399999999998</v>
      </c>
      <c r="D105">
        <v>0.67200000000000004</v>
      </c>
    </row>
    <row r="106" spans="1:4" x14ac:dyDescent="0.2">
      <c r="A106">
        <v>50</v>
      </c>
      <c r="B106">
        <v>0.62380999999999998</v>
      </c>
      <c r="C106">
        <v>0.62560000000000004</v>
      </c>
      <c r="D106">
        <v>0.620645</v>
      </c>
    </row>
    <row r="107" spans="1:4" x14ac:dyDescent="0.2">
      <c r="A107">
        <v>100</v>
      </c>
      <c r="B107">
        <v>0.57977199999999995</v>
      </c>
      <c r="C107">
        <v>0.60830200000000001</v>
      </c>
      <c r="D107">
        <v>0.599383</v>
      </c>
    </row>
    <row r="108" spans="1:4" x14ac:dyDescent="0.2">
      <c r="A108">
        <v>500</v>
      </c>
      <c r="B108">
        <v>0.56640599999999997</v>
      </c>
      <c r="C108">
        <v>0.59206099999999995</v>
      </c>
      <c r="D108">
        <v>0.58101899999999995</v>
      </c>
    </row>
    <row r="109" spans="1:4" x14ac:dyDescent="0.2">
      <c r="A109">
        <v>1000</v>
      </c>
      <c r="B109">
        <v>0.55858399999999997</v>
      </c>
      <c r="C109">
        <v>0.58403000000000005</v>
      </c>
      <c r="D109">
        <v>0.58165500000000003</v>
      </c>
    </row>
    <row r="111" spans="1:4" x14ac:dyDescent="0.2">
      <c r="A111" t="s">
        <v>24</v>
      </c>
      <c r="B111" t="s">
        <v>0</v>
      </c>
      <c r="C111" t="s">
        <v>1</v>
      </c>
      <c r="D111" t="s">
        <v>2</v>
      </c>
    </row>
    <row r="112" spans="1:4" x14ac:dyDescent="0.2">
      <c r="A112">
        <v>10</v>
      </c>
      <c r="B112">
        <v>0.60810799999999998</v>
      </c>
      <c r="C112">
        <v>0.62162200000000001</v>
      </c>
      <c r="D112">
        <v>0.56370699999999996</v>
      </c>
    </row>
    <row r="113" spans="1:4" x14ac:dyDescent="0.2">
      <c r="A113">
        <v>50</v>
      </c>
      <c r="B113">
        <v>0.56902799999999998</v>
      </c>
      <c r="C113">
        <v>0.54557100000000003</v>
      </c>
      <c r="D113">
        <v>0.56683700000000004</v>
      </c>
    </row>
    <row r="114" spans="1:4" x14ac:dyDescent="0.2">
      <c r="A114">
        <v>100</v>
      </c>
      <c r="B114">
        <v>0.55711699999999997</v>
      </c>
      <c r="C114">
        <v>0.52873599999999998</v>
      </c>
      <c r="D114">
        <v>0.55279299999999998</v>
      </c>
    </row>
    <row r="115" spans="1:4" x14ac:dyDescent="0.2">
      <c r="A115">
        <v>500</v>
      </c>
      <c r="B115">
        <v>0.54324799999999995</v>
      </c>
      <c r="C115">
        <v>0.52606699999999995</v>
      </c>
      <c r="D115">
        <v>0.53887700000000005</v>
      </c>
    </row>
    <row r="116" spans="1:4" x14ac:dyDescent="0.2">
      <c r="A116">
        <v>1000</v>
      </c>
      <c r="B116">
        <v>0.53665099999999999</v>
      </c>
      <c r="C116">
        <v>0.51613200000000004</v>
      </c>
      <c r="D116">
        <v>0.53733299999999995</v>
      </c>
    </row>
    <row r="118" spans="1:4" x14ac:dyDescent="0.2">
      <c r="A118" t="s">
        <v>8</v>
      </c>
    </row>
    <row r="120" spans="1:4" x14ac:dyDescent="0.2">
      <c r="A120" t="s">
        <v>26</v>
      </c>
      <c r="B120" t="s">
        <v>0</v>
      </c>
      <c r="C120" t="s">
        <v>1</v>
      </c>
      <c r="D120" t="s">
        <v>2</v>
      </c>
    </row>
    <row r="121" spans="1:4" x14ac:dyDescent="0.2">
      <c r="A121">
        <v>10</v>
      </c>
      <c r="B121">
        <v>0.73809499999999995</v>
      </c>
      <c r="C121">
        <v>0.75</v>
      </c>
      <c r="D121">
        <v>0.65384600000000004</v>
      </c>
    </row>
    <row r="122" spans="1:4" x14ac:dyDescent="0.2">
      <c r="A122">
        <v>50</v>
      </c>
      <c r="B122">
        <v>0.5625</v>
      </c>
      <c r="C122">
        <v>0.52381</v>
      </c>
      <c r="D122">
        <v>0.4375</v>
      </c>
    </row>
    <row r="123" spans="1:4" x14ac:dyDescent="0.2">
      <c r="A123">
        <v>100</v>
      </c>
      <c r="B123">
        <v>0.40090100000000001</v>
      </c>
      <c r="C123">
        <v>0.45320199999999999</v>
      </c>
      <c r="D123">
        <v>0.34</v>
      </c>
    </row>
    <row r="124" spans="1:4" x14ac:dyDescent="0.2">
      <c r="A124">
        <v>500</v>
      </c>
      <c r="B124">
        <v>0.464667</v>
      </c>
      <c r="C124">
        <v>0.42910100000000001</v>
      </c>
      <c r="D124">
        <v>0.45666699999999999</v>
      </c>
    </row>
    <row r="125" spans="1:4" x14ac:dyDescent="0.2">
      <c r="A125">
        <v>1000</v>
      </c>
      <c r="B125">
        <v>0.44133299999999998</v>
      </c>
      <c r="C125">
        <v>0.42190100000000003</v>
      </c>
      <c r="D125">
        <v>0.41533300000000001</v>
      </c>
    </row>
    <row r="127" spans="1:4" x14ac:dyDescent="0.2">
      <c r="A127" t="s">
        <v>25</v>
      </c>
      <c r="B127" t="s">
        <v>0</v>
      </c>
      <c r="C127" t="s">
        <v>1</v>
      </c>
      <c r="D127" t="s">
        <v>2</v>
      </c>
    </row>
    <row r="128" spans="1:4" x14ac:dyDescent="0.2">
      <c r="A128">
        <v>10</v>
      </c>
      <c r="B128">
        <v>0.46400000000000002</v>
      </c>
      <c r="C128">
        <v>0.41025600000000001</v>
      </c>
      <c r="D128">
        <v>0.39200000000000002</v>
      </c>
    </row>
    <row r="129" spans="1:4" x14ac:dyDescent="0.2">
      <c r="A129">
        <v>50</v>
      </c>
      <c r="B129">
        <v>0.37919999999999998</v>
      </c>
      <c r="C129">
        <v>0.33516499999999999</v>
      </c>
      <c r="D129">
        <v>0.31519999999999998</v>
      </c>
    </row>
    <row r="130" spans="1:4" x14ac:dyDescent="0.2">
      <c r="A130">
        <v>100</v>
      </c>
      <c r="B130">
        <v>0.35920000000000002</v>
      </c>
      <c r="C130">
        <v>0.31265500000000002</v>
      </c>
      <c r="D130">
        <v>0.2656</v>
      </c>
    </row>
    <row r="131" spans="1:4" x14ac:dyDescent="0.2">
      <c r="A131">
        <v>500</v>
      </c>
      <c r="B131">
        <v>0.34304000000000001</v>
      </c>
      <c r="C131">
        <v>0.30720900000000001</v>
      </c>
      <c r="D131">
        <v>0.31840000000000002</v>
      </c>
    </row>
    <row r="132" spans="1:4" x14ac:dyDescent="0.2">
      <c r="A132">
        <v>1000</v>
      </c>
      <c r="B132">
        <v>0.29912</v>
      </c>
      <c r="C132">
        <v>0.30415799999999998</v>
      </c>
      <c r="D132">
        <v>0.30320000000000003</v>
      </c>
    </row>
    <row r="134" spans="1:4" x14ac:dyDescent="0.2">
      <c r="A134" t="s">
        <v>24</v>
      </c>
      <c r="B134" t="s">
        <v>0</v>
      </c>
      <c r="C134" t="s">
        <v>1</v>
      </c>
      <c r="D134" t="s">
        <v>2</v>
      </c>
    </row>
    <row r="135" spans="1:4" x14ac:dyDescent="0.2">
      <c r="A135">
        <v>10</v>
      </c>
      <c r="B135">
        <v>0.33976800000000001</v>
      </c>
      <c r="C135">
        <v>0.26</v>
      </c>
      <c r="D135">
        <v>0.258687</v>
      </c>
    </row>
    <row r="136" spans="1:4" x14ac:dyDescent="0.2">
      <c r="A136">
        <v>50</v>
      </c>
      <c r="B136">
        <v>0.30825399999999997</v>
      </c>
      <c r="C136">
        <v>0.283835</v>
      </c>
      <c r="D136">
        <v>0.25493100000000002</v>
      </c>
    </row>
    <row r="137" spans="1:4" x14ac:dyDescent="0.2">
      <c r="A137">
        <v>100</v>
      </c>
      <c r="B137">
        <v>0.29693700000000001</v>
      </c>
      <c r="C137">
        <v>0.28413899999999997</v>
      </c>
      <c r="D137">
        <v>0.26018000000000002</v>
      </c>
    </row>
    <row r="138" spans="1:4" x14ac:dyDescent="0.2">
      <c r="A138">
        <v>500</v>
      </c>
      <c r="B138">
        <v>0.29232399999999997</v>
      </c>
      <c r="C138">
        <v>0.28723399999999999</v>
      </c>
      <c r="D138">
        <v>0.28129700000000002</v>
      </c>
    </row>
    <row r="139" spans="1:4" x14ac:dyDescent="0.2">
      <c r="A139">
        <v>1000</v>
      </c>
      <c r="B139">
        <v>0.28670299999999999</v>
      </c>
      <c r="C139">
        <v>0.28265600000000002</v>
      </c>
      <c r="D139">
        <v>0.27135100000000001</v>
      </c>
    </row>
    <row r="143" spans="1:4" x14ac:dyDescent="0.2">
      <c r="A143" t="s">
        <v>9</v>
      </c>
    </row>
    <row r="145" spans="1:4" x14ac:dyDescent="0.2">
      <c r="A145" t="s">
        <v>26</v>
      </c>
      <c r="B145" t="s">
        <v>0</v>
      </c>
      <c r="C145" t="s">
        <v>1</v>
      </c>
      <c r="D145" t="s">
        <v>2</v>
      </c>
    </row>
    <row r="146" spans="1:4" x14ac:dyDescent="0.2">
      <c r="A146">
        <v>10</v>
      </c>
      <c r="B146">
        <v>0.76082499999999997</v>
      </c>
      <c r="C146">
        <v>1</v>
      </c>
      <c r="D146">
        <v>0.80412399999999995</v>
      </c>
    </row>
    <row r="147" spans="1:4" x14ac:dyDescent="0.2">
      <c r="A147">
        <v>50</v>
      </c>
      <c r="B147">
        <v>0.75</v>
      </c>
      <c r="C147">
        <v>0.93333299999999997</v>
      </c>
      <c r="D147">
        <v>0.77722199999999997</v>
      </c>
    </row>
    <row r="148" spans="1:4" x14ac:dyDescent="0.2">
      <c r="A148">
        <v>100</v>
      </c>
      <c r="B148">
        <v>0.75</v>
      </c>
      <c r="C148">
        <v>0.873552</v>
      </c>
      <c r="D148">
        <v>0.77</v>
      </c>
    </row>
    <row r="149" spans="1:4" x14ac:dyDescent="0.2">
      <c r="A149">
        <v>500</v>
      </c>
      <c r="B149">
        <v>0.75</v>
      </c>
      <c r="C149">
        <v>0.76848300000000003</v>
      </c>
      <c r="D149">
        <v>0.75655300000000003</v>
      </c>
    </row>
    <row r="150" spans="1:4" x14ac:dyDescent="0.2">
      <c r="A150">
        <v>1000</v>
      </c>
      <c r="B150">
        <v>0.75</v>
      </c>
      <c r="C150">
        <v>0.76330900000000002</v>
      </c>
      <c r="D150">
        <v>0.75648400000000005</v>
      </c>
    </row>
    <row r="152" spans="1:4" x14ac:dyDescent="0.2">
      <c r="A152" t="s">
        <v>25</v>
      </c>
      <c r="B152" t="s">
        <v>0</v>
      </c>
      <c r="C152" t="s">
        <v>1</v>
      </c>
      <c r="D152" t="s">
        <v>2</v>
      </c>
    </row>
    <row r="153" spans="1:4" x14ac:dyDescent="0.2">
      <c r="A153">
        <v>10</v>
      </c>
      <c r="B153">
        <v>0.75816300000000003</v>
      </c>
      <c r="C153">
        <v>0.93725499999999995</v>
      </c>
      <c r="D153">
        <v>0.77678599999999998</v>
      </c>
    </row>
    <row r="154" spans="1:4" x14ac:dyDescent="0.2">
      <c r="A154">
        <v>50</v>
      </c>
      <c r="B154">
        <v>0.75</v>
      </c>
      <c r="C154">
        <v>0.84627399999999997</v>
      </c>
      <c r="D154">
        <v>0.76585400000000003</v>
      </c>
    </row>
    <row r="155" spans="1:4" x14ac:dyDescent="0.2">
      <c r="A155">
        <v>100</v>
      </c>
      <c r="B155">
        <v>0.75</v>
      </c>
      <c r="C155">
        <v>0.80198800000000003</v>
      </c>
      <c r="D155">
        <v>0.75927699999999998</v>
      </c>
    </row>
    <row r="156" spans="1:4" x14ac:dyDescent="0.2">
      <c r="A156">
        <v>500</v>
      </c>
      <c r="B156">
        <v>0.75</v>
      </c>
      <c r="C156">
        <v>0.77241499999999996</v>
      </c>
      <c r="D156">
        <v>0.75414599999999998</v>
      </c>
    </row>
    <row r="157" spans="1:4" x14ac:dyDescent="0.2">
      <c r="A157">
        <v>1000</v>
      </c>
      <c r="B157">
        <v>0.75</v>
      </c>
      <c r="C157">
        <v>0.76860799999999996</v>
      </c>
      <c r="D157">
        <v>0.75449299999999997</v>
      </c>
    </row>
    <row r="159" spans="1:4" x14ac:dyDescent="0.2">
      <c r="A159" t="s">
        <v>24</v>
      </c>
      <c r="B159" t="s">
        <v>0</v>
      </c>
      <c r="C159" t="s">
        <v>1</v>
      </c>
      <c r="D159" t="s">
        <v>2</v>
      </c>
    </row>
    <row r="160" spans="1:4" x14ac:dyDescent="0.2">
      <c r="A160">
        <v>10</v>
      </c>
      <c r="B160">
        <v>0.76914899999999997</v>
      </c>
      <c r="C160">
        <v>0.84615399999999996</v>
      </c>
      <c r="D160">
        <v>0.76994700000000005</v>
      </c>
    </row>
    <row r="161" spans="1:4" x14ac:dyDescent="0.2">
      <c r="A161">
        <v>50</v>
      </c>
      <c r="B161">
        <v>0.75</v>
      </c>
      <c r="C161">
        <v>0.78744899999999995</v>
      </c>
      <c r="D161">
        <v>0.76022699999999999</v>
      </c>
    </row>
    <row r="162" spans="1:4" x14ac:dyDescent="0.2">
      <c r="A162">
        <v>100</v>
      </c>
      <c r="B162">
        <v>0.75</v>
      </c>
      <c r="C162">
        <v>0.778173</v>
      </c>
      <c r="D162">
        <v>0.75712599999999997</v>
      </c>
    </row>
    <row r="163" spans="1:4" x14ac:dyDescent="0.2">
      <c r="A163">
        <v>500</v>
      </c>
      <c r="B163">
        <v>0.75</v>
      </c>
      <c r="C163">
        <v>0.76234100000000005</v>
      </c>
      <c r="D163">
        <v>0.75197800000000004</v>
      </c>
    </row>
    <row r="164" spans="1:4" x14ac:dyDescent="0.2">
      <c r="A164">
        <v>1000</v>
      </c>
      <c r="B164">
        <v>0.75</v>
      </c>
      <c r="C164">
        <v>0.76000800000000002</v>
      </c>
      <c r="D164">
        <v>0.75225299999999995</v>
      </c>
    </row>
    <row r="166" spans="1:4" x14ac:dyDescent="0.2">
      <c r="A166" t="s">
        <v>10</v>
      </c>
    </row>
    <row r="168" spans="1:4" x14ac:dyDescent="0.2">
      <c r="A168" t="s">
        <v>26</v>
      </c>
      <c r="B168" t="s">
        <v>0</v>
      </c>
      <c r="C168" t="s">
        <v>1</v>
      </c>
      <c r="D168" t="s">
        <v>2</v>
      </c>
    </row>
    <row r="169" spans="1:4" x14ac:dyDescent="0.2">
      <c r="A169">
        <v>10</v>
      </c>
      <c r="B169">
        <v>0.67385399999999995</v>
      </c>
      <c r="C169">
        <v>1</v>
      </c>
      <c r="D169">
        <v>0.86904800000000004</v>
      </c>
    </row>
    <row r="170" spans="1:4" x14ac:dyDescent="0.2">
      <c r="A170">
        <v>50</v>
      </c>
      <c r="B170">
        <v>0.602132</v>
      </c>
      <c r="C170">
        <v>0.75574699999999995</v>
      </c>
      <c r="D170">
        <v>0.60837399999999997</v>
      </c>
    </row>
    <row r="171" spans="1:4" x14ac:dyDescent="0.2">
      <c r="A171">
        <v>100</v>
      </c>
      <c r="B171">
        <v>0.57675100000000001</v>
      </c>
      <c r="C171">
        <v>0.70026500000000003</v>
      </c>
      <c r="D171">
        <v>0.59797299999999998</v>
      </c>
    </row>
    <row r="172" spans="1:4" x14ac:dyDescent="0.2">
      <c r="A172">
        <v>500</v>
      </c>
      <c r="B172">
        <v>0.55062599999999995</v>
      </c>
      <c r="C172">
        <v>0.59321500000000005</v>
      </c>
      <c r="D172">
        <v>0.58113000000000004</v>
      </c>
    </row>
    <row r="173" spans="1:4" x14ac:dyDescent="0.2">
      <c r="A173">
        <v>1000</v>
      </c>
      <c r="B173">
        <v>0.54643299999999995</v>
      </c>
      <c r="C173">
        <v>0.56563600000000003</v>
      </c>
      <c r="D173">
        <v>0.58168600000000004</v>
      </c>
    </row>
    <row r="175" spans="1:4" x14ac:dyDescent="0.2">
      <c r="A175" t="s">
        <v>25</v>
      </c>
      <c r="B175" t="s">
        <v>0</v>
      </c>
      <c r="C175" t="s">
        <v>1</v>
      </c>
      <c r="D175" t="s">
        <v>2</v>
      </c>
    </row>
    <row r="176" spans="1:4" x14ac:dyDescent="0.2">
      <c r="A176">
        <v>10</v>
      </c>
      <c r="B176">
        <v>0.67385399999999995</v>
      </c>
      <c r="C176">
        <v>0.71111100000000005</v>
      </c>
      <c r="D176">
        <v>0.65200000000000002</v>
      </c>
    </row>
    <row r="177" spans="1:4" x14ac:dyDescent="0.2">
      <c r="A177">
        <v>50</v>
      </c>
      <c r="B177">
        <v>0.60705900000000002</v>
      </c>
      <c r="C177">
        <v>0.60226400000000002</v>
      </c>
      <c r="D177">
        <v>0.60888900000000001</v>
      </c>
    </row>
    <row r="178" spans="1:4" x14ac:dyDescent="0.2">
      <c r="A178">
        <v>100</v>
      </c>
      <c r="B178">
        <v>0.57711400000000002</v>
      </c>
      <c r="C178">
        <v>0.59092699999999998</v>
      </c>
      <c r="D178">
        <v>0.58158699999999997</v>
      </c>
    </row>
    <row r="179" spans="1:4" x14ac:dyDescent="0.2">
      <c r="A179">
        <v>500</v>
      </c>
      <c r="B179">
        <v>0.55159599999999998</v>
      </c>
      <c r="C179">
        <v>0.56520800000000004</v>
      </c>
      <c r="D179">
        <v>0.56305899999999998</v>
      </c>
    </row>
    <row r="180" spans="1:4" x14ac:dyDescent="0.2">
      <c r="A180">
        <v>1000</v>
      </c>
      <c r="B180">
        <v>0.54275899999999999</v>
      </c>
      <c r="C180">
        <v>0.560527</v>
      </c>
      <c r="D180">
        <v>0.55258300000000005</v>
      </c>
    </row>
    <row r="182" spans="1:4" x14ac:dyDescent="0.2">
      <c r="A182" t="s">
        <v>24</v>
      </c>
      <c r="B182" t="s">
        <v>0</v>
      </c>
      <c r="C182" t="s">
        <v>1</v>
      </c>
      <c r="D182" t="s">
        <v>2</v>
      </c>
    </row>
    <row r="183" spans="1:4" x14ac:dyDescent="0.2">
      <c r="A183">
        <v>10</v>
      </c>
      <c r="B183">
        <v>0.60380999999999996</v>
      </c>
      <c r="C183">
        <v>0.58058600000000005</v>
      </c>
      <c r="D183">
        <v>0.54285700000000003</v>
      </c>
    </row>
    <row r="184" spans="1:4" x14ac:dyDescent="0.2">
      <c r="A184">
        <v>50</v>
      </c>
      <c r="B184">
        <v>0.55783799999999995</v>
      </c>
      <c r="C184">
        <v>0.53378400000000004</v>
      </c>
      <c r="D184">
        <v>0.55783799999999995</v>
      </c>
    </row>
    <row r="185" spans="1:4" x14ac:dyDescent="0.2">
      <c r="A185">
        <v>100</v>
      </c>
      <c r="B185">
        <v>0.54968899999999998</v>
      </c>
      <c r="C185">
        <v>0.52154599999999995</v>
      </c>
      <c r="D185">
        <v>0.546489</v>
      </c>
    </row>
    <row r="186" spans="1:4" x14ac:dyDescent="0.2">
      <c r="A186">
        <v>500</v>
      </c>
      <c r="B186">
        <v>0.55062599999999995</v>
      </c>
      <c r="C186">
        <v>0.50632600000000005</v>
      </c>
      <c r="D186">
        <v>0.52654199999999995</v>
      </c>
    </row>
    <row r="187" spans="1:4" x14ac:dyDescent="0.2">
      <c r="A187">
        <v>1000</v>
      </c>
      <c r="B187">
        <v>0.52569299999999997</v>
      </c>
      <c r="C187">
        <v>0.50520299999999996</v>
      </c>
      <c r="D187">
        <v>0.52357299999999996</v>
      </c>
    </row>
    <row r="189" spans="1:4" x14ac:dyDescent="0.2">
      <c r="A189" t="s">
        <v>11</v>
      </c>
    </row>
    <row r="191" spans="1:4" x14ac:dyDescent="0.2">
      <c r="A191" t="s">
        <v>26</v>
      </c>
      <c r="B191" t="s">
        <v>0</v>
      </c>
      <c r="C191" t="s">
        <v>1</v>
      </c>
      <c r="D191" t="s">
        <v>2</v>
      </c>
    </row>
    <row r="192" spans="1:4" x14ac:dyDescent="0.2">
      <c r="A192">
        <v>10</v>
      </c>
      <c r="B192">
        <v>0.64</v>
      </c>
      <c r="C192">
        <v>0.7</v>
      </c>
      <c r="D192">
        <v>0.67307700000000004</v>
      </c>
    </row>
    <row r="193" spans="1:4" x14ac:dyDescent="0.2">
      <c r="A193">
        <v>50</v>
      </c>
      <c r="B193">
        <v>0.51333300000000004</v>
      </c>
      <c r="C193">
        <v>0.44505499999999998</v>
      </c>
      <c r="D193">
        <v>0.42</v>
      </c>
    </row>
    <row r="194" spans="1:4" x14ac:dyDescent="0.2">
      <c r="A194">
        <v>100</v>
      </c>
      <c r="B194">
        <v>0.47839999999999999</v>
      </c>
      <c r="C194">
        <v>0.416296</v>
      </c>
      <c r="D194">
        <v>0.3216</v>
      </c>
    </row>
    <row r="195" spans="1:4" x14ac:dyDescent="0.2">
      <c r="A195">
        <v>500</v>
      </c>
      <c r="B195">
        <v>0.39263999999999999</v>
      </c>
      <c r="C195">
        <v>0.37807400000000002</v>
      </c>
      <c r="D195">
        <v>0.34272000000000002</v>
      </c>
    </row>
    <row r="196" spans="1:4" x14ac:dyDescent="0.2">
      <c r="A196">
        <v>1000</v>
      </c>
      <c r="B196">
        <v>0.37536000000000003</v>
      </c>
      <c r="C196">
        <v>0.368029</v>
      </c>
      <c r="D196">
        <v>0.35552</v>
      </c>
    </row>
    <row r="198" spans="1:4" x14ac:dyDescent="0.2">
      <c r="A198" t="s">
        <v>25</v>
      </c>
      <c r="B198" t="s">
        <v>0</v>
      </c>
      <c r="C198" t="s">
        <v>1</v>
      </c>
      <c r="D198" t="s">
        <v>2</v>
      </c>
    </row>
    <row r="199" spans="1:4" x14ac:dyDescent="0.2">
      <c r="A199">
        <v>10</v>
      </c>
      <c r="B199">
        <v>0.436</v>
      </c>
      <c r="C199">
        <v>0.358543</v>
      </c>
      <c r="D199">
        <v>0.308</v>
      </c>
    </row>
    <row r="200" spans="1:4" x14ac:dyDescent="0.2">
      <c r="A200">
        <v>50</v>
      </c>
      <c r="B200">
        <v>0.36559999999999998</v>
      </c>
      <c r="C200">
        <v>0.30185800000000002</v>
      </c>
      <c r="D200">
        <v>0.2792</v>
      </c>
    </row>
    <row r="201" spans="1:4" x14ac:dyDescent="0.2">
      <c r="A201">
        <v>100</v>
      </c>
      <c r="B201">
        <v>0.34320000000000001</v>
      </c>
      <c r="C201">
        <v>0.295603</v>
      </c>
      <c r="D201">
        <v>0.26200000000000001</v>
      </c>
    </row>
    <row r="202" spans="1:4" x14ac:dyDescent="0.2">
      <c r="A202">
        <v>500</v>
      </c>
      <c r="B202">
        <v>0.29527999999999999</v>
      </c>
      <c r="C202">
        <v>0.27969899999999998</v>
      </c>
      <c r="D202">
        <v>0.27760000000000001</v>
      </c>
    </row>
    <row r="203" spans="1:4" x14ac:dyDescent="0.2">
      <c r="A203">
        <v>1000</v>
      </c>
      <c r="B203">
        <v>0.24848000000000001</v>
      </c>
      <c r="C203">
        <v>0.27658700000000003</v>
      </c>
      <c r="D203">
        <v>0.28836000000000001</v>
      </c>
    </row>
    <row r="205" spans="1:4" x14ac:dyDescent="0.2">
      <c r="A205" t="s">
        <v>24</v>
      </c>
      <c r="B205" t="s">
        <v>0</v>
      </c>
      <c r="C205" t="s">
        <v>1</v>
      </c>
      <c r="D205" t="s">
        <v>2</v>
      </c>
    </row>
    <row r="206" spans="1:4" x14ac:dyDescent="0.2">
      <c r="A206">
        <v>10</v>
      </c>
      <c r="B206">
        <v>0.33333299999999999</v>
      </c>
      <c r="C206">
        <v>0.25</v>
      </c>
      <c r="D206">
        <v>0.249524</v>
      </c>
    </row>
    <row r="207" spans="1:4" x14ac:dyDescent="0.2">
      <c r="A207">
        <v>50</v>
      </c>
      <c r="B207">
        <v>0.51333300000000004</v>
      </c>
      <c r="C207">
        <v>0.272727</v>
      </c>
      <c r="D207">
        <v>0.254054</v>
      </c>
    </row>
    <row r="208" spans="1:4" x14ac:dyDescent="0.2">
      <c r="A208">
        <v>100</v>
      </c>
      <c r="B208">
        <v>0.29368899999999998</v>
      </c>
      <c r="C208">
        <v>0.27346199999999998</v>
      </c>
      <c r="D208">
        <v>0.25173299999999998</v>
      </c>
    </row>
    <row r="209" spans="1:27" x14ac:dyDescent="0.2">
      <c r="A209">
        <v>500</v>
      </c>
      <c r="B209">
        <v>0.27822200000000002</v>
      </c>
      <c r="C209">
        <v>0.26625399999999999</v>
      </c>
      <c r="D209">
        <v>0.26023099999999999</v>
      </c>
    </row>
    <row r="210" spans="1:27" x14ac:dyDescent="0.2">
      <c r="A210">
        <v>1000</v>
      </c>
      <c r="B210">
        <v>0.27662199999999998</v>
      </c>
      <c r="C210">
        <v>0.267318</v>
      </c>
      <c r="D210">
        <v>0.26350200000000001</v>
      </c>
    </row>
    <row r="214" spans="1:27" x14ac:dyDescent="0.2">
      <c r="A214" s="1" t="s">
        <v>12</v>
      </c>
      <c r="B214" s="1"/>
      <c r="C214" s="1"/>
      <c r="D214" s="1"/>
    </row>
    <row r="215" spans="1:27" x14ac:dyDescent="0.2">
      <c r="A215" s="1"/>
      <c r="B215" s="1"/>
      <c r="C215" s="1"/>
      <c r="D215" s="1"/>
    </row>
    <row r="216" spans="1:27" x14ac:dyDescent="0.2">
      <c r="A216" s="1" t="s">
        <v>26</v>
      </c>
      <c r="B216" s="1" t="s">
        <v>0</v>
      </c>
      <c r="C216" s="1" t="s">
        <v>1</v>
      </c>
      <c r="D216" s="1" t="s">
        <v>2</v>
      </c>
      <c r="X216" s="1"/>
      <c r="Y216" s="1"/>
      <c r="Z216" s="1"/>
      <c r="AA216" s="1"/>
    </row>
    <row r="217" spans="1:27" x14ac:dyDescent="0.2">
      <c r="A217" s="1">
        <v>10</v>
      </c>
      <c r="B217">
        <v>0.75872700000000004</v>
      </c>
      <c r="C217">
        <v>1</v>
      </c>
      <c r="D217">
        <v>0.80573600000000001</v>
      </c>
      <c r="X217" s="1"/>
    </row>
    <row r="218" spans="1:27" x14ac:dyDescent="0.2">
      <c r="A218" s="1">
        <v>50</v>
      </c>
      <c r="B218">
        <v>0.75</v>
      </c>
      <c r="C218">
        <v>0.89634800000000003</v>
      </c>
      <c r="D218">
        <v>0.75</v>
      </c>
      <c r="X218" s="1"/>
    </row>
    <row r="219" spans="1:27" x14ac:dyDescent="0.2">
      <c r="A219" s="1">
        <v>100</v>
      </c>
      <c r="B219">
        <v>0.75</v>
      </c>
      <c r="C219">
        <v>0.851962</v>
      </c>
      <c r="D219">
        <v>0.76622199999999996</v>
      </c>
      <c r="X219" s="1"/>
    </row>
    <row r="220" spans="1:27" x14ac:dyDescent="0.2">
      <c r="A220" s="1">
        <v>500</v>
      </c>
      <c r="B220">
        <v>0.75</v>
      </c>
      <c r="C220">
        <v>0.75802099999999994</v>
      </c>
      <c r="D220">
        <v>0.75793699999999997</v>
      </c>
      <c r="X220" s="1"/>
    </row>
    <row r="221" spans="1:27" x14ac:dyDescent="0.2">
      <c r="A221" s="1">
        <v>1000</v>
      </c>
      <c r="B221">
        <v>0.75</v>
      </c>
      <c r="C221">
        <v>0.75490500000000005</v>
      </c>
      <c r="D221">
        <v>0.75652799999999998</v>
      </c>
      <c r="X221" s="1"/>
    </row>
    <row r="222" spans="1:27" x14ac:dyDescent="0.2">
      <c r="A222" s="1"/>
      <c r="B222" s="1"/>
      <c r="C222" s="1"/>
      <c r="D222" s="1"/>
      <c r="X222" s="1"/>
      <c r="Y222" s="1"/>
      <c r="Z222" s="1"/>
      <c r="AA222" s="1"/>
    </row>
    <row r="223" spans="1:27" x14ac:dyDescent="0.2">
      <c r="A223" s="1" t="s">
        <v>25</v>
      </c>
      <c r="B223" s="1" t="s">
        <v>0</v>
      </c>
      <c r="C223" s="1" t="s">
        <v>1</v>
      </c>
      <c r="D223" s="1" t="s">
        <v>2</v>
      </c>
      <c r="X223" s="1"/>
      <c r="Y223" s="1"/>
      <c r="Z223" s="1"/>
      <c r="AA223" s="1"/>
    </row>
    <row r="224" spans="1:27" x14ac:dyDescent="0.2">
      <c r="A224" s="1">
        <v>10</v>
      </c>
      <c r="B224">
        <v>0.76195400000000002</v>
      </c>
      <c r="C224">
        <v>0.89912300000000001</v>
      </c>
      <c r="D224">
        <v>0.78486800000000001</v>
      </c>
      <c r="X224" s="1"/>
    </row>
    <row r="225" spans="1:27" x14ac:dyDescent="0.2">
      <c r="A225" s="1">
        <v>50</v>
      </c>
      <c r="B225">
        <v>0.75</v>
      </c>
      <c r="C225">
        <v>0.80574999999999997</v>
      </c>
      <c r="D225">
        <v>0.75</v>
      </c>
      <c r="X225" s="1"/>
    </row>
    <row r="226" spans="1:27" x14ac:dyDescent="0.2">
      <c r="A226" s="1">
        <v>100</v>
      </c>
      <c r="B226">
        <v>0.75</v>
      </c>
      <c r="C226">
        <v>0.77910199999999996</v>
      </c>
      <c r="D226">
        <v>0.76138399999999995</v>
      </c>
      <c r="X226" s="1"/>
    </row>
    <row r="227" spans="1:27" x14ac:dyDescent="0.2">
      <c r="A227" s="1">
        <v>500</v>
      </c>
      <c r="B227">
        <v>0.75</v>
      </c>
      <c r="C227">
        <v>0.75368900000000005</v>
      </c>
      <c r="D227">
        <v>0.75429900000000005</v>
      </c>
      <c r="X227" s="1"/>
    </row>
    <row r="228" spans="1:27" x14ac:dyDescent="0.2">
      <c r="A228" s="1">
        <v>1000</v>
      </c>
      <c r="B228">
        <v>0.75</v>
      </c>
      <c r="C228">
        <v>0.75097700000000001</v>
      </c>
      <c r="D228">
        <v>0.753552</v>
      </c>
      <c r="X228" s="1"/>
    </row>
    <row r="229" spans="1:27" x14ac:dyDescent="0.2">
      <c r="A229" s="1"/>
      <c r="B229" s="1"/>
      <c r="C229" s="1"/>
      <c r="D229" s="1"/>
      <c r="X229" s="1"/>
      <c r="Y229" s="1"/>
      <c r="Z229" s="1"/>
      <c r="AA229" s="1"/>
    </row>
    <row r="230" spans="1:27" x14ac:dyDescent="0.2">
      <c r="A230" s="1" t="s">
        <v>24</v>
      </c>
      <c r="B230" s="1" t="s">
        <v>0</v>
      </c>
      <c r="C230" s="1" t="s">
        <v>1</v>
      </c>
      <c r="D230" s="1" t="s">
        <v>2</v>
      </c>
      <c r="X230" s="1"/>
      <c r="Y230" s="1"/>
      <c r="Z230" s="1"/>
      <c r="AA230" s="1"/>
    </row>
    <row r="231" spans="1:27" x14ac:dyDescent="0.2">
      <c r="A231" s="1">
        <v>10</v>
      </c>
      <c r="B231">
        <v>0.76582300000000003</v>
      </c>
      <c r="C231">
        <v>0.83092699999999997</v>
      </c>
      <c r="D231">
        <v>0.78205100000000005</v>
      </c>
      <c r="X231" s="1"/>
    </row>
    <row r="232" spans="1:27" x14ac:dyDescent="0.2">
      <c r="A232" s="1">
        <v>50</v>
      </c>
      <c r="B232">
        <v>0.75</v>
      </c>
      <c r="C232">
        <v>0.77287799999999995</v>
      </c>
      <c r="D232">
        <v>0.75</v>
      </c>
      <c r="X232" s="1"/>
    </row>
    <row r="233" spans="1:27" x14ac:dyDescent="0.2">
      <c r="A233" s="1">
        <v>100</v>
      </c>
      <c r="B233">
        <v>0.75</v>
      </c>
      <c r="C233">
        <v>0.76459900000000003</v>
      </c>
      <c r="D233">
        <v>0.75471500000000002</v>
      </c>
      <c r="X233" s="1"/>
    </row>
    <row r="234" spans="1:27" x14ac:dyDescent="0.2">
      <c r="A234" s="1">
        <v>500</v>
      </c>
      <c r="B234">
        <v>0.75</v>
      </c>
      <c r="C234">
        <v>0.75232500000000002</v>
      </c>
      <c r="D234">
        <v>0.75150899999999998</v>
      </c>
      <c r="X234" s="1"/>
    </row>
    <row r="235" spans="1:27" x14ac:dyDescent="0.2">
      <c r="A235" s="1">
        <v>1000</v>
      </c>
      <c r="B235">
        <v>0.75</v>
      </c>
      <c r="C235">
        <v>0.750973</v>
      </c>
      <c r="D235">
        <v>0.75132100000000002</v>
      </c>
      <c r="X235" s="1"/>
    </row>
    <row r="236" spans="1:27" x14ac:dyDescent="0.2">
      <c r="A236" s="1"/>
      <c r="B236" s="1"/>
      <c r="C236" s="1"/>
      <c r="D236" s="1"/>
    </row>
    <row r="237" spans="1:27" x14ac:dyDescent="0.2">
      <c r="A237" s="1" t="s">
        <v>13</v>
      </c>
      <c r="B237" s="1"/>
      <c r="C237" s="1"/>
      <c r="D237" s="1"/>
    </row>
    <row r="238" spans="1:27" x14ac:dyDescent="0.2">
      <c r="A238" s="1"/>
      <c r="B238" s="1"/>
      <c r="C238" s="1"/>
      <c r="D238" s="1"/>
    </row>
    <row r="239" spans="1:27" x14ac:dyDescent="0.2">
      <c r="A239" s="1" t="s">
        <v>26</v>
      </c>
      <c r="B239" s="1" t="s">
        <v>0</v>
      </c>
      <c r="C239" s="1" t="s">
        <v>1</v>
      </c>
      <c r="D239" s="1" t="s">
        <v>2</v>
      </c>
    </row>
    <row r="240" spans="1:27" x14ac:dyDescent="0.2">
      <c r="A240" s="1">
        <v>10</v>
      </c>
      <c r="B240">
        <v>0.63541700000000001</v>
      </c>
      <c r="C240">
        <v>1</v>
      </c>
      <c r="D240">
        <v>0.81701000000000001</v>
      </c>
    </row>
    <row r="241" spans="1:4" x14ac:dyDescent="0.2">
      <c r="A241" s="1">
        <v>50</v>
      </c>
      <c r="B241">
        <v>0.57073200000000002</v>
      </c>
      <c r="C241">
        <v>0.68764599999999998</v>
      </c>
      <c r="D241">
        <v>0.61363599999999996</v>
      </c>
    </row>
    <row r="242" spans="1:4" x14ac:dyDescent="0.2">
      <c r="A242" s="1">
        <v>100</v>
      </c>
      <c r="B242">
        <v>0.55964700000000001</v>
      </c>
      <c r="C242">
        <v>0.58338500000000004</v>
      </c>
      <c r="D242">
        <v>0.57855599999999996</v>
      </c>
    </row>
    <row r="243" spans="1:4" x14ac:dyDescent="0.2">
      <c r="A243" s="1">
        <v>500</v>
      </c>
      <c r="B243">
        <v>0.52798999999999996</v>
      </c>
      <c r="C243">
        <v>0.53590000000000004</v>
      </c>
      <c r="D243">
        <v>0.53923900000000002</v>
      </c>
    </row>
    <row r="244" spans="1:4" x14ac:dyDescent="0.2">
      <c r="A244" s="1">
        <v>1000</v>
      </c>
      <c r="B244">
        <v>0.518069</v>
      </c>
      <c r="C244">
        <v>0.53178400000000003</v>
      </c>
      <c r="D244">
        <v>0.53665499999999999</v>
      </c>
    </row>
    <row r="245" spans="1:4" x14ac:dyDescent="0.2">
      <c r="A245" s="1"/>
      <c r="B245" s="1"/>
      <c r="C245" s="1"/>
      <c r="D245" s="1"/>
    </row>
    <row r="246" spans="1:4" x14ac:dyDescent="0.2">
      <c r="A246" s="1" t="s">
        <v>25</v>
      </c>
      <c r="B246" s="1" t="s">
        <v>0</v>
      </c>
      <c r="C246" s="1" t="s">
        <v>1</v>
      </c>
      <c r="D246" s="1" t="s">
        <v>2</v>
      </c>
    </row>
    <row r="247" spans="1:4" x14ac:dyDescent="0.2">
      <c r="A247" s="1">
        <v>10</v>
      </c>
      <c r="B247">
        <v>0.63541700000000001</v>
      </c>
      <c r="C247">
        <v>0.69084000000000001</v>
      </c>
      <c r="D247">
        <v>0.61360000000000003</v>
      </c>
    </row>
    <row r="248" spans="1:4" x14ac:dyDescent="0.2">
      <c r="A248" s="1">
        <v>50</v>
      </c>
      <c r="B248">
        <v>0.56843100000000002</v>
      </c>
      <c r="C248">
        <v>0.57128000000000001</v>
      </c>
      <c r="D248">
        <v>0.57984400000000003</v>
      </c>
    </row>
    <row r="249" spans="1:4" x14ac:dyDescent="0.2">
      <c r="A249" s="1">
        <v>100</v>
      </c>
      <c r="B249">
        <v>0.55437099999999995</v>
      </c>
      <c r="C249">
        <v>0.55417799999999995</v>
      </c>
      <c r="D249">
        <v>0.55954300000000001</v>
      </c>
    </row>
    <row r="250" spans="1:4" x14ac:dyDescent="0.2">
      <c r="A250" s="1">
        <v>500</v>
      </c>
      <c r="B250">
        <v>0.51671100000000003</v>
      </c>
      <c r="C250">
        <v>0.53522499999999995</v>
      </c>
      <c r="D250">
        <v>0.52549999999999997</v>
      </c>
    </row>
    <row r="251" spans="1:4" x14ac:dyDescent="0.2">
      <c r="A251" s="1">
        <v>1000</v>
      </c>
      <c r="B251">
        <v>0.51554999999999995</v>
      </c>
      <c r="C251">
        <v>0.53002199999999999</v>
      </c>
      <c r="D251">
        <v>0.52555099999999999</v>
      </c>
    </row>
    <row r="252" spans="1:4" x14ac:dyDescent="0.2">
      <c r="A252" s="1"/>
      <c r="B252" s="1"/>
      <c r="C252" s="1"/>
      <c r="D252" s="1"/>
    </row>
    <row r="253" spans="1:4" x14ac:dyDescent="0.2">
      <c r="A253" s="1" t="s">
        <v>24</v>
      </c>
      <c r="B253" s="1" t="s">
        <v>0</v>
      </c>
      <c r="C253" s="1" t="s">
        <v>1</v>
      </c>
      <c r="D253" s="1" t="s">
        <v>2</v>
      </c>
    </row>
    <row r="254" spans="1:4" x14ac:dyDescent="0.2">
      <c r="A254" s="1">
        <v>10</v>
      </c>
      <c r="B254">
        <v>0.57481499999999996</v>
      </c>
      <c r="C254">
        <v>0.56329600000000002</v>
      </c>
      <c r="D254">
        <v>0.52914300000000003</v>
      </c>
    </row>
    <row r="255" spans="1:4" x14ac:dyDescent="0.2">
      <c r="A255" s="1">
        <v>50</v>
      </c>
      <c r="B255">
        <v>0.54359000000000002</v>
      </c>
      <c r="C255">
        <v>0.53086800000000001</v>
      </c>
      <c r="D255">
        <v>0.54364000000000001</v>
      </c>
    </row>
    <row r="256" spans="1:4" x14ac:dyDescent="0.2">
      <c r="A256" s="1">
        <v>100</v>
      </c>
      <c r="B256">
        <v>0.534246</v>
      </c>
      <c r="C256">
        <v>0.51129599999999997</v>
      </c>
      <c r="D256">
        <v>0.52920900000000004</v>
      </c>
    </row>
    <row r="257" spans="1:4" x14ac:dyDescent="0.2">
      <c r="A257" s="1">
        <v>500</v>
      </c>
      <c r="B257">
        <v>0.50821400000000005</v>
      </c>
      <c r="C257">
        <v>0.50215200000000004</v>
      </c>
      <c r="D257">
        <v>0.51005</v>
      </c>
    </row>
    <row r="258" spans="1:4" x14ac:dyDescent="0.2">
      <c r="A258" s="1">
        <v>1000</v>
      </c>
      <c r="B258">
        <v>0.50208399999999997</v>
      </c>
      <c r="C258">
        <v>0.50062399999999996</v>
      </c>
      <c r="D258">
        <v>0.50941099999999995</v>
      </c>
    </row>
    <row r="259" spans="1:4" x14ac:dyDescent="0.2">
      <c r="A259" s="1"/>
      <c r="B259" s="1"/>
      <c r="C259" s="1"/>
      <c r="D259" s="1"/>
    </row>
    <row r="260" spans="1:4" x14ac:dyDescent="0.2">
      <c r="A260" s="1" t="s">
        <v>14</v>
      </c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 t="s">
        <v>26</v>
      </c>
      <c r="B262" s="1" t="s">
        <v>0</v>
      </c>
      <c r="C262" s="1" t="s">
        <v>1</v>
      </c>
      <c r="D262" s="1" t="s">
        <v>2</v>
      </c>
    </row>
    <row r="263" spans="1:4" x14ac:dyDescent="0.2">
      <c r="A263" s="1">
        <v>10</v>
      </c>
      <c r="B263">
        <v>0.62133300000000002</v>
      </c>
      <c r="C263">
        <v>0.65234400000000003</v>
      </c>
      <c r="D263">
        <v>0.65909099999999998</v>
      </c>
    </row>
    <row r="264" spans="1:4" x14ac:dyDescent="0.2">
      <c r="A264" s="1">
        <v>50</v>
      </c>
      <c r="B264">
        <v>0.45</v>
      </c>
      <c r="C264">
        <v>0.29103899999999999</v>
      </c>
      <c r="D264">
        <v>0.32533299999999998</v>
      </c>
    </row>
    <row r="265" spans="1:4" x14ac:dyDescent="0.2">
      <c r="A265" s="1">
        <v>100</v>
      </c>
      <c r="B265">
        <v>0.3952</v>
      </c>
      <c r="C265">
        <v>0.27516699999999999</v>
      </c>
      <c r="D265">
        <v>0.36096</v>
      </c>
    </row>
    <row r="266" spans="1:4" x14ac:dyDescent="0.2">
      <c r="A266" s="1">
        <v>500</v>
      </c>
      <c r="B266">
        <v>0.300288</v>
      </c>
      <c r="C266">
        <v>0.26433899999999999</v>
      </c>
      <c r="D266">
        <v>0.30252299999999999</v>
      </c>
    </row>
    <row r="267" spans="1:4" x14ac:dyDescent="0.2">
      <c r="A267" s="1">
        <v>1000</v>
      </c>
      <c r="B267">
        <v>0.29599999999999999</v>
      </c>
      <c r="C267">
        <v>0.26276899999999997</v>
      </c>
      <c r="D267">
        <v>0.260384</v>
      </c>
    </row>
    <row r="268" spans="1:4" x14ac:dyDescent="0.2">
      <c r="A268" s="1"/>
      <c r="B268" s="1"/>
      <c r="C268" s="1"/>
      <c r="D268" s="1"/>
    </row>
    <row r="269" spans="1:4" x14ac:dyDescent="0.2">
      <c r="A269" s="1" t="s">
        <v>25</v>
      </c>
      <c r="B269" s="1" t="s">
        <v>0</v>
      </c>
      <c r="C269" s="1" t="s">
        <v>1</v>
      </c>
      <c r="D269" s="1" t="s">
        <v>2</v>
      </c>
    </row>
    <row r="270" spans="1:4" x14ac:dyDescent="0.2">
      <c r="A270" s="1">
        <v>10</v>
      </c>
      <c r="B270">
        <v>0.42320000000000002</v>
      </c>
      <c r="C270">
        <v>0.31805099999999997</v>
      </c>
      <c r="D270">
        <v>0.31519999999999998</v>
      </c>
    </row>
    <row r="271" spans="1:4" x14ac:dyDescent="0.2">
      <c r="A271" s="1">
        <v>50</v>
      </c>
      <c r="B271">
        <v>0.33439999999999998</v>
      </c>
      <c r="C271">
        <v>0.26692700000000003</v>
      </c>
      <c r="D271">
        <v>0.26128000000000001</v>
      </c>
    </row>
    <row r="272" spans="1:4" x14ac:dyDescent="0.2">
      <c r="A272" s="1">
        <v>100</v>
      </c>
      <c r="B272">
        <v>0.30320000000000003</v>
      </c>
      <c r="C272">
        <v>0.26139000000000001</v>
      </c>
      <c r="D272">
        <v>0.25303999999999999</v>
      </c>
    </row>
    <row r="273" spans="1:4" x14ac:dyDescent="0.2">
      <c r="A273" s="1">
        <v>500</v>
      </c>
      <c r="B273">
        <v>0.24937599999999999</v>
      </c>
      <c r="C273">
        <v>0.25608599999999998</v>
      </c>
      <c r="D273">
        <v>0.27358399999999999</v>
      </c>
    </row>
    <row r="274" spans="1:4" x14ac:dyDescent="0.2">
      <c r="A274" s="1">
        <v>1000</v>
      </c>
      <c r="B274">
        <v>0.249808</v>
      </c>
      <c r="C274">
        <v>0.254635</v>
      </c>
      <c r="D274">
        <v>0.26405299999999998</v>
      </c>
    </row>
    <row r="275" spans="1:4" x14ac:dyDescent="0.2">
      <c r="A275" s="1"/>
      <c r="B275" s="1"/>
      <c r="C275" s="1"/>
      <c r="D275" s="1"/>
    </row>
    <row r="276" spans="1:4" x14ac:dyDescent="0.2">
      <c r="A276" s="1" t="s">
        <v>24</v>
      </c>
      <c r="B276" s="1" t="s">
        <v>0</v>
      </c>
      <c r="C276" s="1" t="s">
        <v>1</v>
      </c>
      <c r="D276" s="1" t="s">
        <v>2</v>
      </c>
    </row>
    <row r="277" spans="1:4" x14ac:dyDescent="0.2">
      <c r="A277" s="1">
        <v>10</v>
      </c>
      <c r="B277">
        <v>0.32114300000000001</v>
      </c>
      <c r="C277">
        <v>0.25</v>
      </c>
      <c r="D277">
        <v>0.261714</v>
      </c>
    </row>
    <row r="278" spans="1:4" x14ac:dyDescent="0.2">
      <c r="A278" s="1">
        <v>50</v>
      </c>
      <c r="B278">
        <v>0.28864899999999999</v>
      </c>
      <c r="C278">
        <v>0.26020399999999999</v>
      </c>
      <c r="D278">
        <v>0.25491900000000001</v>
      </c>
    </row>
    <row r="279" spans="1:4" x14ac:dyDescent="0.2">
      <c r="A279" s="1">
        <v>100</v>
      </c>
      <c r="B279">
        <v>0.280391</v>
      </c>
      <c r="C279">
        <v>0.25624000000000002</v>
      </c>
      <c r="D279">
        <v>0.24892400000000001</v>
      </c>
    </row>
    <row r="280" spans="1:4" x14ac:dyDescent="0.2">
      <c r="A280" s="1">
        <v>500</v>
      </c>
      <c r="B280">
        <v>0.25034699999999999</v>
      </c>
      <c r="C280">
        <v>0.25267299999999998</v>
      </c>
      <c r="D280">
        <v>0.26006000000000001</v>
      </c>
    </row>
    <row r="281" spans="1:4" x14ac:dyDescent="0.2">
      <c r="A281" s="1">
        <v>1000</v>
      </c>
      <c r="B281">
        <v>0.25112200000000001</v>
      </c>
      <c r="C281">
        <v>0.25252200000000002</v>
      </c>
      <c r="D281">
        <v>0.25392500000000001</v>
      </c>
    </row>
    <row r="285" spans="1:4" x14ac:dyDescent="0.2">
      <c r="A285" s="1" t="s">
        <v>15</v>
      </c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 t="s">
        <v>26</v>
      </c>
      <c r="B287" s="1" t="s">
        <v>0</v>
      </c>
      <c r="C287" s="1" t="s">
        <v>1</v>
      </c>
      <c r="D287" s="1" t="s">
        <v>2</v>
      </c>
    </row>
    <row r="288" spans="1:4" x14ac:dyDescent="0.2">
      <c r="A288" s="1">
        <v>10</v>
      </c>
      <c r="B288">
        <v>0.75809400000000005</v>
      </c>
      <c r="C288">
        <v>1</v>
      </c>
      <c r="D288">
        <v>0.78961000000000003</v>
      </c>
    </row>
    <row r="289" spans="1:4" x14ac:dyDescent="0.2">
      <c r="A289" s="1">
        <v>50</v>
      </c>
      <c r="B289">
        <v>0.75</v>
      </c>
      <c r="C289">
        <v>0.89482799999999996</v>
      </c>
      <c r="D289">
        <v>0.75</v>
      </c>
    </row>
    <row r="290" spans="1:4" x14ac:dyDescent="0.2">
      <c r="A290" s="1">
        <v>100</v>
      </c>
      <c r="B290">
        <v>0.75</v>
      </c>
      <c r="C290">
        <v>0.86070100000000005</v>
      </c>
      <c r="D290">
        <v>0.77144100000000004</v>
      </c>
    </row>
    <row r="291" spans="1:4" x14ac:dyDescent="0.2">
      <c r="A291" s="1">
        <v>500</v>
      </c>
      <c r="B291">
        <v>0.75</v>
      </c>
      <c r="C291">
        <v>0.75728399999999996</v>
      </c>
      <c r="D291">
        <v>0.75963099999999995</v>
      </c>
    </row>
    <row r="292" spans="1:4" x14ac:dyDescent="0.2">
      <c r="A292" s="1">
        <v>1000</v>
      </c>
      <c r="B292">
        <v>0.75</v>
      </c>
      <c r="C292">
        <v>0.75275099999999995</v>
      </c>
      <c r="D292">
        <v>0.75650399999999995</v>
      </c>
    </row>
    <row r="293" spans="1:4" x14ac:dyDescent="0.2">
      <c r="A293" s="1"/>
      <c r="B293" s="1"/>
      <c r="C293" s="1"/>
      <c r="D293" s="1"/>
    </row>
    <row r="294" spans="1:4" x14ac:dyDescent="0.2">
      <c r="A294" s="1" t="s">
        <v>25</v>
      </c>
      <c r="B294" s="1" t="s">
        <v>0</v>
      </c>
      <c r="C294" s="1" t="s">
        <v>1</v>
      </c>
      <c r="D294" s="1" t="s">
        <v>2</v>
      </c>
    </row>
    <row r="295" spans="1:4" x14ac:dyDescent="0.2">
      <c r="A295" s="1">
        <v>10</v>
      </c>
      <c r="B295">
        <v>0.76349400000000001</v>
      </c>
      <c r="C295">
        <v>0.89202800000000004</v>
      </c>
      <c r="D295">
        <v>0.78472200000000003</v>
      </c>
    </row>
    <row r="296" spans="1:4" x14ac:dyDescent="0.2">
      <c r="A296" s="1">
        <v>50</v>
      </c>
      <c r="B296">
        <v>0.75</v>
      </c>
      <c r="C296">
        <v>0.799705</v>
      </c>
      <c r="D296">
        <v>0.75</v>
      </c>
    </row>
    <row r="297" spans="1:4" x14ac:dyDescent="0.2">
      <c r="A297" s="1">
        <v>100</v>
      </c>
      <c r="B297">
        <v>0.75</v>
      </c>
      <c r="C297">
        <v>0.77609399999999995</v>
      </c>
      <c r="D297">
        <v>0.76078800000000002</v>
      </c>
    </row>
    <row r="298" spans="1:4" x14ac:dyDescent="0.2">
      <c r="A298" s="1">
        <v>500</v>
      </c>
      <c r="B298">
        <v>0.75</v>
      </c>
      <c r="C298">
        <v>0.753077</v>
      </c>
      <c r="D298">
        <v>0.75506899999999999</v>
      </c>
    </row>
    <row r="299" spans="1:4" x14ac:dyDescent="0.2">
      <c r="A299" s="1">
        <v>1000</v>
      </c>
      <c r="B299">
        <v>0.75</v>
      </c>
      <c r="C299">
        <v>0.75045600000000001</v>
      </c>
      <c r="D299">
        <v>0.75342200000000004</v>
      </c>
    </row>
    <row r="300" spans="1:4" x14ac:dyDescent="0.2">
      <c r="A300" s="1"/>
      <c r="B300" s="1"/>
      <c r="C300" s="1"/>
      <c r="D300" s="1"/>
    </row>
    <row r="301" spans="1:4" x14ac:dyDescent="0.2">
      <c r="A301" s="1" t="s">
        <v>24</v>
      </c>
      <c r="B301" s="1" t="s">
        <v>0</v>
      </c>
      <c r="C301" s="1" t="s">
        <v>1</v>
      </c>
      <c r="D301" s="1" t="s">
        <v>2</v>
      </c>
    </row>
    <row r="302" spans="1:4" x14ac:dyDescent="0.2">
      <c r="A302" s="1">
        <v>10</v>
      </c>
      <c r="B302">
        <v>0.764046</v>
      </c>
      <c r="C302">
        <v>0.82566899999999999</v>
      </c>
      <c r="D302">
        <v>0.77564100000000002</v>
      </c>
    </row>
    <row r="303" spans="1:4" x14ac:dyDescent="0.2">
      <c r="A303" s="1">
        <v>50</v>
      </c>
      <c r="B303">
        <v>0.75</v>
      </c>
      <c r="C303">
        <v>0.77075099999999996</v>
      </c>
      <c r="D303">
        <v>0.75</v>
      </c>
    </row>
    <row r="304" spans="1:4" x14ac:dyDescent="0.2">
      <c r="A304" s="1">
        <v>100</v>
      </c>
      <c r="B304">
        <v>0.75</v>
      </c>
      <c r="C304">
        <v>0.76413799999999998</v>
      </c>
      <c r="D304">
        <v>0.75464699999999996</v>
      </c>
    </row>
    <row r="305" spans="1:4" x14ac:dyDescent="0.2">
      <c r="A305" s="1">
        <v>500</v>
      </c>
      <c r="B305">
        <v>0.75</v>
      </c>
      <c r="C305">
        <v>0.75243499999999996</v>
      </c>
      <c r="D305">
        <v>0.75157300000000005</v>
      </c>
    </row>
    <row r="306" spans="1:4" x14ac:dyDescent="0.2">
      <c r="A306" s="1">
        <v>1000</v>
      </c>
      <c r="B306">
        <v>0.75</v>
      </c>
      <c r="C306">
        <v>0.75049600000000005</v>
      </c>
      <c r="D306">
        <v>0.75083999999999995</v>
      </c>
    </row>
    <row r="307" spans="1:4" x14ac:dyDescent="0.2">
      <c r="A307" s="1"/>
      <c r="B307" s="1"/>
      <c r="C307" s="1"/>
      <c r="D307" s="1"/>
    </row>
    <row r="308" spans="1:4" x14ac:dyDescent="0.2">
      <c r="A308" s="1" t="s">
        <v>16</v>
      </c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 t="s">
        <v>26</v>
      </c>
      <c r="B310" s="1" t="s">
        <v>0</v>
      </c>
      <c r="C310" s="1" t="s">
        <v>1</v>
      </c>
      <c r="D310" s="1" t="s">
        <v>2</v>
      </c>
    </row>
    <row r="311" spans="1:4" x14ac:dyDescent="0.2">
      <c r="A311" s="1">
        <v>10</v>
      </c>
      <c r="B311">
        <v>0.63834400000000002</v>
      </c>
      <c r="C311">
        <v>1</v>
      </c>
      <c r="D311">
        <v>0.83243199999999995</v>
      </c>
    </row>
    <row r="312" spans="1:4" x14ac:dyDescent="0.2">
      <c r="A312" s="1">
        <v>50</v>
      </c>
      <c r="B312">
        <v>0.56261899999999998</v>
      </c>
      <c r="C312">
        <v>0.67301100000000003</v>
      </c>
      <c r="D312">
        <v>0.59536500000000003</v>
      </c>
    </row>
    <row r="313" spans="1:4" x14ac:dyDescent="0.2">
      <c r="A313" s="1">
        <v>100</v>
      </c>
      <c r="B313">
        <v>0.547481</v>
      </c>
      <c r="C313">
        <v>0.57741600000000004</v>
      </c>
      <c r="D313">
        <v>0.57965199999999995</v>
      </c>
    </row>
    <row r="314" spans="1:4" x14ac:dyDescent="0.2">
      <c r="A314" s="1">
        <v>500</v>
      </c>
      <c r="B314">
        <v>0.52498100000000003</v>
      </c>
      <c r="C314">
        <v>0.52847900000000003</v>
      </c>
      <c r="D314">
        <v>0.52904700000000005</v>
      </c>
    </row>
    <row r="315" spans="1:4" x14ac:dyDescent="0.2">
      <c r="A315" s="1">
        <v>1000</v>
      </c>
      <c r="B315">
        <v>0.51164600000000005</v>
      </c>
      <c r="C315">
        <v>0.52444299999999999</v>
      </c>
      <c r="D315">
        <v>0.52580700000000002</v>
      </c>
    </row>
    <row r="316" spans="1:4" x14ac:dyDescent="0.2">
      <c r="A316" s="1"/>
      <c r="B316" s="1"/>
      <c r="C316" s="1"/>
      <c r="D316" s="1"/>
    </row>
    <row r="317" spans="1:4" x14ac:dyDescent="0.2">
      <c r="A317" s="1" t="s">
        <v>25</v>
      </c>
      <c r="B317" s="1" t="s">
        <v>0</v>
      </c>
      <c r="C317" s="1" t="s">
        <v>1</v>
      </c>
      <c r="D317" s="1" t="s">
        <v>2</v>
      </c>
    </row>
    <row r="318" spans="1:4" x14ac:dyDescent="0.2">
      <c r="A318" s="1">
        <v>10</v>
      </c>
      <c r="B318">
        <v>0.63834400000000002</v>
      </c>
      <c r="C318">
        <v>0.68871300000000002</v>
      </c>
      <c r="D318">
        <v>0.61240000000000006</v>
      </c>
    </row>
    <row r="319" spans="1:4" x14ac:dyDescent="0.2">
      <c r="A319" s="1">
        <v>50</v>
      </c>
      <c r="B319">
        <v>0.56216999999999995</v>
      </c>
      <c r="C319">
        <v>0.56604699999999997</v>
      </c>
      <c r="D319">
        <v>0.579152</v>
      </c>
    </row>
    <row r="320" spans="1:4" x14ac:dyDescent="0.2">
      <c r="A320" s="1">
        <v>100</v>
      </c>
      <c r="B320">
        <v>0.54903199999999996</v>
      </c>
      <c r="C320">
        <v>0.54611699999999996</v>
      </c>
      <c r="D320">
        <v>0.54430000000000001</v>
      </c>
    </row>
    <row r="321" spans="1:4" x14ac:dyDescent="0.2">
      <c r="A321" s="1">
        <v>500</v>
      </c>
      <c r="B321">
        <v>0.52553499999999997</v>
      </c>
      <c r="C321">
        <v>0.52805000000000002</v>
      </c>
      <c r="D321">
        <v>0.51824899999999996</v>
      </c>
    </row>
    <row r="322" spans="1:4" x14ac:dyDescent="0.2">
      <c r="A322" s="1">
        <v>1000</v>
      </c>
      <c r="B322">
        <v>0.51171699999999998</v>
      </c>
      <c r="C322">
        <v>0.52341400000000005</v>
      </c>
      <c r="D322">
        <v>0.51783400000000002</v>
      </c>
    </row>
    <row r="323" spans="1:4" x14ac:dyDescent="0.2">
      <c r="A323" s="1"/>
      <c r="B323" s="1"/>
      <c r="C323" s="1"/>
      <c r="D323" s="1"/>
    </row>
    <row r="324" spans="1:4" x14ac:dyDescent="0.2">
      <c r="A324" s="1" t="s">
        <v>24</v>
      </c>
      <c r="B324" s="1" t="s">
        <v>0</v>
      </c>
      <c r="C324" s="1" t="s">
        <v>1</v>
      </c>
      <c r="D324" s="1" t="s">
        <v>2</v>
      </c>
    </row>
    <row r="325" spans="1:4" x14ac:dyDescent="0.2">
      <c r="A325" s="1">
        <v>10</v>
      </c>
      <c r="B325">
        <v>0.57555599999999996</v>
      </c>
      <c r="C325">
        <v>0.56291000000000002</v>
      </c>
      <c r="D325">
        <v>0.52495199999999997</v>
      </c>
    </row>
    <row r="326" spans="1:4" x14ac:dyDescent="0.2">
      <c r="A326" s="1">
        <v>50</v>
      </c>
      <c r="B326">
        <v>0.531667</v>
      </c>
      <c r="C326">
        <v>0.51504700000000003</v>
      </c>
      <c r="D326">
        <v>0.53812599999999999</v>
      </c>
    </row>
    <row r="327" spans="1:4" x14ac:dyDescent="0.2">
      <c r="A327" s="1">
        <v>100</v>
      </c>
      <c r="B327">
        <v>0.52123699999999995</v>
      </c>
      <c r="C327">
        <v>0.50947399999999998</v>
      </c>
      <c r="D327">
        <v>0.52513799999999999</v>
      </c>
    </row>
    <row r="328" spans="1:4" x14ac:dyDescent="0.2">
      <c r="A328" s="1">
        <v>500</v>
      </c>
      <c r="B328">
        <v>0.50336999999999998</v>
      </c>
      <c r="C328">
        <v>0.50222699999999998</v>
      </c>
      <c r="D328">
        <v>0.50756500000000004</v>
      </c>
    </row>
    <row r="329" spans="1:4" x14ac:dyDescent="0.2">
      <c r="A329" s="1">
        <v>1000</v>
      </c>
      <c r="B329">
        <v>0.50002500000000005</v>
      </c>
      <c r="C329">
        <v>0.50052099999999999</v>
      </c>
      <c r="D329">
        <v>0.50062499999999999</v>
      </c>
    </row>
    <row r="330" spans="1:4" x14ac:dyDescent="0.2">
      <c r="A330" s="1"/>
      <c r="B330" s="1"/>
      <c r="C330" s="1"/>
      <c r="D330" s="1"/>
    </row>
    <row r="331" spans="1:4" x14ac:dyDescent="0.2">
      <c r="A331" s="1" t="s">
        <v>17</v>
      </c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 t="s">
        <v>26</v>
      </c>
      <c r="B333" s="1" t="s">
        <v>0</v>
      </c>
      <c r="C333" s="1" t="s">
        <v>1</v>
      </c>
      <c r="D333" s="1" t="s">
        <v>2</v>
      </c>
    </row>
    <row r="334" spans="1:4" x14ac:dyDescent="0.2">
      <c r="A334" s="1">
        <v>10</v>
      </c>
      <c r="B334">
        <v>0.621753</v>
      </c>
      <c r="C334">
        <v>0.589499</v>
      </c>
      <c r="D334">
        <v>0.63372099999999998</v>
      </c>
    </row>
    <row r="335" spans="1:4" x14ac:dyDescent="0.2">
      <c r="A335" s="1">
        <v>50</v>
      </c>
      <c r="B335">
        <v>0.44466699999999998</v>
      </c>
      <c r="C335">
        <v>0.27896399999999999</v>
      </c>
      <c r="D335">
        <v>0.33200000000000002</v>
      </c>
    </row>
    <row r="336" spans="1:4" x14ac:dyDescent="0.2">
      <c r="A336" s="1">
        <v>100</v>
      </c>
      <c r="B336">
        <v>0.38128000000000001</v>
      </c>
      <c r="C336">
        <v>0.26817800000000003</v>
      </c>
      <c r="D336">
        <v>0.34288000000000002</v>
      </c>
    </row>
    <row r="337" spans="1:4" x14ac:dyDescent="0.2">
      <c r="A337" s="1">
        <v>500</v>
      </c>
      <c r="B337">
        <v>0.26571</v>
      </c>
      <c r="C337">
        <v>0.258129</v>
      </c>
      <c r="D337">
        <v>0.299182</v>
      </c>
    </row>
    <row r="338" spans="1:4" x14ac:dyDescent="0.2">
      <c r="A338" s="1">
        <v>1000</v>
      </c>
      <c r="B338">
        <v>0.249888</v>
      </c>
      <c r="C338">
        <v>0.25626100000000002</v>
      </c>
      <c r="D338">
        <v>0.273119</v>
      </c>
    </row>
    <row r="339" spans="1:4" x14ac:dyDescent="0.2">
      <c r="A339" s="1"/>
      <c r="B339" s="1"/>
      <c r="C339" s="1"/>
      <c r="D339" s="1"/>
    </row>
    <row r="340" spans="1:4" x14ac:dyDescent="0.2">
      <c r="A340" s="1" t="s">
        <v>25</v>
      </c>
      <c r="B340" s="1" t="s">
        <v>0</v>
      </c>
      <c r="C340" s="1" t="s">
        <v>1</v>
      </c>
      <c r="D340" s="1" t="s">
        <v>2</v>
      </c>
    </row>
    <row r="341" spans="1:4" x14ac:dyDescent="0.2">
      <c r="A341" s="1">
        <v>10</v>
      </c>
      <c r="B341">
        <v>0.41160000000000002</v>
      </c>
      <c r="C341">
        <v>0.30887700000000001</v>
      </c>
      <c r="D341">
        <v>0.29880000000000001</v>
      </c>
    </row>
    <row r="342" spans="1:4" x14ac:dyDescent="0.2">
      <c r="A342" s="1">
        <v>50</v>
      </c>
      <c r="B342">
        <v>0.28327999999999998</v>
      </c>
      <c r="C342">
        <v>0.26519700000000002</v>
      </c>
      <c r="D342">
        <v>0.26344000000000001</v>
      </c>
    </row>
    <row r="343" spans="1:4" x14ac:dyDescent="0.2">
      <c r="A343" s="1">
        <v>100</v>
      </c>
      <c r="B343">
        <v>0.25416</v>
      </c>
      <c r="C343">
        <v>0.25986599999999999</v>
      </c>
      <c r="D343">
        <v>0.26</v>
      </c>
    </row>
    <row r="344" spans="1:4" x14ac:dyDescent="0.2">
      <c r="A344" s="1">
        <v>500</v>
      </c>
      <c r="B344">
        <v>0.249864</v>
      </c>
      <c r="C344">
        <v>0.25384299999999999</v>
      </c>
      <c r="D344">
        <v>0.273976</v>
      </c>
    </row>
    <row r="345" spans="1:4" x14ac:dyDescent="0.2">
      <c r="A345" s="1">
        <v>1000</v>
      </c>
      <c r="B345" s="1">
        <v>0.25</v>
      </c>
      <c r="C345">
        <v>0.25234800000000002</v>
      </c>
      <c r="D345">
        <v>0.258384</v>
      </c>
    </row>
    <row r="346" spans="1:4" x14ac:dyDescent="0.2">
      <c r="A346" s="1"/>
      <c r="B346" s="1"/>
      <c r="C346" s="1"/>
      <c r="D346" s="1"/>
    </row>
    <row r="347" spans="1:4" x14ac:dyDescent="0.2">
      <c r="A347" s="1" t="s">
        <v>24</v>
      </c>
      <c r="B347" s="1" t="s">
        <v>0</v>
      </c>
      <c r="C347" s="1" t="s">
        <v>1</v>
      </c>
      <c r="D347" s="1" t="s">
        <v>2</v>
      </c>
    </row>
    <row r="348" spans="1:4" x14ac:dyDescent="0.2">
      <c r="A348" s="1">
        <v>10</v>
      </c>
      <c r="B348">
        <v>0.31942900000000002</v>
      </c>
      <c r="C348">
        <v>0.25</v>
      </c>
      <c r="D348">
        <v>0.26400000000000001</v>
      </c>
    </row>
    <row r="349" spans="1:4" x14ac:dyDescent="0.2">
      <c r="A349" s="1">
        <v>50</v>
      </c>
      <c r="B349">
        <v>0.28529700000000002</v>
      </c>
      <c r="C349">
        <v>0.25716899999999998</v>
      </c>
      <c r="D349">
        <v>0.25477499999999997</v>
      </c>
    </row>
    <row r="350" spans="1:4" x14ac:dyDescent="0.2">
      <c r="A350" s="1">
        <v>100</v>
      </c>
      <c r="B350">
        <v>0.27660400000000002</v>
      </c>
      <c r="C350">
        <v>0.25495099999999998</v>
      </c>
      <c r="D350">
        <v>0.25283600000000001</v>
      </c>
    </row>
    <row r="351" spans="1:4" x14ac:dyDescent="0.2">
      <c r="A351" s="1">
        <v>500</v>
      </c>
      <c r="B351">
        <v>0.25831500000000002</v>
      </c>
      <c r="C351">
        <v>0.25178200000000001</v>
      </c>
      <c r="D351">
        <v>0.25947500000000001</v>
      </c>
    </row>
    <row r="352" spans="1:4" x14ac:dyDescent="0.2">
      <c r="A352" s="1">
        <v>1000</v>
      </c>
      <c r="B352">
        <v>0.249998</v>
      </c>
      <c r="C352">
        <v>0.25127699999999997</v>
      </c>
      <c r="D352">
        <v>0.25117699999999998</v>
      </c>
    </row>
    <row r="355" spans="1:4" x14ac:dyDescent="0.2">
      <c r="A355" t="s">
        <v>30</v>
      </c>
    </row>
    <row r="356" spans="1:4" x14ac:dyDescent="0.2">
      <c r="A356" t="s">
        <v>18</v>
      </c>
    </row>
    <row r="358" spans="1:4" x14ac:dyDescent="0.2">
      <c r="A358" s="1" t="s">
        <v>26</v>
      </c>
      <c r="B358" s="1" t="s">
        <v>0</v>
      </c>
      <c r="C358" s="1" t="s">
        <v>1</v>
      </c>
      <c r="D358" s="1" t="s">
        <v>2</v>
      </c>
    </row>
    <row r="359" spans="1:4" x14ac:dyDescent="0.2">
      <c r="A359" t="s">
        <v>19</v>
      </c>
      <c r="B359">
        <v>0.78888899999999995</v>
      </c>
      <c r="C359">
        <v>1</v>
      </c>
      <c r="D359">
        <v>1</v>
      </c>
    </row>
    <row r="360" spans="1:4" x14ac:dyDescent="0.2">
      <c r="A360" t="s">
        <v>20</v>
      </c>
      <c r="B360">
        <v>0.75</v>
      </c>
      <c r="C360">
        <v>0.97619</v>
      </c>
      <c r="D360">
        <v>0.78258099999999997</v>
      </c>
    </row>
    <row r="361" spans="1:4" x14ac:dyDescent="0.2">
      <c r="A361" t="s">
        <v>21</v>
      </c>
      <c r="B361">
        <v>0.75</v>
      </c>
      <c r="C361">
        <v>0.873552</v>
      </c>
      <c r="D361">
        <v>0.77</v>
      </c>
    </row>
    <row r="362" spans="1:4" x14ac:dyDescent="0.2">
      <c r="A362" t="s">
        <v>22</v>
      </c>
      <c r="B362">
        <v>0.75</v>
      </c>
      <c r="C362">
        <v>0.75802099999999994</v>
      </c>
      <c r="D362">
        <v>0.75793699999999997</v>
      </c>
    </row>
    <row r="363" spans="1:4" x14ac:dyDescent="0.2">
      <c r="A363" t="s">
        <v>23</v>
      </c>
      <c r="B363">
        <v>0.75</v>
      </c>
      <c r="C363">
        <v>0.75275099999999995</v>
      </c>
      <c r="D363">
        <v>0.75650399999999995</v>
      </c>
    </row>
    <row r="365" spans="1:4" x14ac:dyDescent="0.2">
      <c r="A365" s="1" t="s">
        <v>25</v>
      </c>
      <c r="B365" s="1" t="s">
        <v>0</v>
      </c>
      <c r="C365" s="1" t="s">
        <v>1</v>
      </c>
      <c r="D365" s="1" t="s">
        <v>2</v>
      </c>
    </row>
    <row r="366" spans="1:4" x14ac:dyDescent="0.2">
      <c r="A366" t="s">
        <v>19</v>
      </c>
      <c r="B366">
        <v>0.78888899999999995</v>
      </c>
      <c r="C366">
        <v>1</v>
      </c>
      <c r="D366">
        <v>0.88888900000000004</v>
      </c>
    </row>
    <row r="367" spans="1:4" x14ac:dyDescent="0.2">
      <c r="A367" t="s">
        <v>20</v>
      </c>
      <c r="B367">
        <v>0.75</v>
      </c>
      <c r="C367">
        <v>0.87360000000000004</v>
      </c>
      <c r="D367">
        <v>0.76849999999999996</v>
      </c>
    </row>
    <row r="368" spans="1:4" x14ac:dyDescent="0.2">
      <c r="A368" t="s">
        <v>21</v>
      </c>
      <c r="B368">
        <v>0.75</v>
      </c>
      <c r="C368">
        <v>0.80198800000000003</v>
      </c>
      <c r="D368">
        <v>0.75927699999999998</v>
      </c>
    </row>
    <row r="369" spans="1:4" x14ac:dyDescent="0.2">
      <c r="A369" t="s">
        <v>22</v>
      </c>
      <c r="B369">
        <v>0.75</v>
      </c>
      <c r="C369">
        <v>0.75368900000000005</v>
      </c>
      <c r="D369">
        <v>0.75429900000000005</v>
      </c>
    </row>
    <row r="370" spans="1:4" x14ac:dyDescent="0.2">
      <c r="A370" t="s">
        <v>23</v>
      </c>
      <c r="B370">
        <v>0.75</v>
      </c>
      <c r="C370">
        <v>0.75045600000000001</v>
      </c>
      <c r="D370">
        <v>0.75342200000000004</v>
      </c>
    </row>
    <row r="372" spans="1:4" x14ac:dyDescent="0.2">
      <c r="A372" s="1" t="s">
        <v>24</v>
      </c>
      <c r="B372" s="1" t="s">
        <v>0</v>
      </c>
      <c r="C372" s="1" t="s">
        <v>1</v>
      </c>
      <c r="D372" s="1" t="s">
        <v>2</v>
      </c>
    </row>
    <row r="373" spans="1:4" x14ac:dyDescent="0.2">
      <c r="A373" t="s">
        <v>19</v>
      </c>
      <c r="B373">
        <v>0.78888899999999995</v>
      </c>
      <c r="C373">
        <v>0.89795899999999995</v>
      </c>
      <c r="D373">
        <v>0.85714299999999999</v>
      </c>
    </row>
    <row r="374" spans="1:4" x14ac:dyDescent="0.2">
      <c r="A374" t="s">
        <v>20</v>
      </c>
      <c r="B374">
        <v>0.75</v>
      </c>
      <c r="C374">
        <v>0.80298700000000001</v>
      </c>
      <c r="D374">
        <v>0.75644400000000001</v>
      </c>
    </row>
    <row r="375" spans="1:4" x14ac:dyDescent="0.2">
      <c r="A375" t="s">
        <v>21</v>
      </c>
      <c r="B375">
        <v>0.75</v>
      </c>
      <c r="C375">
        <v>0.778173</v>
      </c>
      <c r="D375">
        <v>0.75712599999999997</v>
      </c>
    </row>
    <row r="376" spans="1:4" x14ac:dyDescent="0.2">
      <c r="A376" t="s">
        <v>22</v>
      </c>
      <c r="B376">
        <v>0.75</v>
      </c>
      <c r="C376">
        <v>0.75232500000000002</v>
      </c>
      <c r="D376">
        <v>0.75150899999999998</v>
      </c>
    </row>
    <row r="377" spans="1:4" x14ac:dyDescent="0.2">
      <c r="A377" t="s">
        <v>23</v>
      </c>
      <c r="B377">
        <v>0.75</v>
      </c>
      <c r="C377">
        <v>0.75049600000000005</v>
      </c>
      <c r="D377">
        <v>0.75083999999999995</v>
      </c>
    </row>
    <row r="381" spans="1:4" x14ac:dyDescent="0.2">
      <c r="A381" t="s">
        <v>28</v>
      </c>
    </row>
    <row r="383" spans="1:4" x14ac:dyDescent="0.2">
      <c r="A383" s="1" t="s">
        <v>26</v>
      </c>
      <c r="B383" s="1" t="s">
        <v>0</v>
      </c>
      <c r="C383" s="1" t="s">
        <v>1</v>
      </c>
      <c r="D383" s="1" t="s">
        <v>2</v>
      </c>
    </row>
    <row r="384" spans="1:4" x14ac:dyDescent="0.2">
      <c r="A384" t="s">
        <v>19</v>
      </c>
      <c r="B384">
        <v>0.73809499999999995</v>
      </c>
      <c r="C384">
        <v>1</v>
      </c>
      <c r="D384">
        <v>0.73809499999999995</v>
      </c>
    </row>
    <row r="385" spans="1:4" x14ac:dyDescent="0.2">
      <c r="A385" t="s">
        <v>20</v>
      </c>
      <c r="B385">
        <v>0.61206899999999997</v>
      </c>
      <c r="C385">
        <v>0.8125</v>
      </c>
      <c r="D385">
        <v>0.620448</v>
      </c>
    </row>
    <row r="386" spans="1:4" x14ac:dyDescent="0.2">
      <c r="A386" t="s">
        <v>21</v>
      </c>
      <c r="B386">
        <v>0.57675100000000001</v>
      </c>
      <c r="C386">
        <v>0.70026500000000003</v>
      </c>
      <c r="D386">
        <v>0.59797299999999998</v>
      </c>
    </row>
    <row r="387" spans="1:4" x14ac:dyDescent="0.2">
      <c r="A387" t="s">
        <v>22</v>
      </c>
      <c r="B387">
        <v>0.52798999999999996</v>
      </c>
      <c r="C387">
        <v>0.53590000000000004</v>
      </c>
      <c r="D387">
        <v>0.53923900000000002</v>
      </c>
    </row>
    <row r="388" spans="1:4" x14ac:dyDescent="0.2">
      <c r="A388" t="s">
        <v>23</v>
      </c>
      <c r="B388">
        <v>0.51164600000000005</v>
      </c>
      <c r="C388">
        <v>0.52444299999999999</v>
      </c>
      <c r="D388">
        <v>0.52580700000000002</v>
      </c>
    </row>
    <row r="390" spans="1:4" x14ac:dyDescent="0.2">
      <c r="A390" s="1" t="s">
        <v>25</v>
      </c>
      <c r="B390" s="1" t="s">
        <v>0</v>
      </c>
      <c r="C390" s="1" t="s">
        <v>1</v>
      </c>
      <c r="D390" s="1" t="s">
        <v>2</v>
      </c>
    </row>
    <row r="391" spans="1:4" x14ac:dyDescent="0.2">
      <c r="A391" t="s">
        <v>19</v>
      </c>
      <c r="B391">
        <v>0.77777799999999997</v>
      </c>
      <c r="C391">
        <v>0.77777799999999997</v>
      </c>
      <c r="D391">
        <v>0.75</v>
      </c>
    </row>
    <row r="392" spans="1:4" x14ac:dyDescent="0.2">
      <c r="A392" t="s">
        <v>20</v>
      </c>
      <c r="B392">
        <v>0.62380999999999998</v>
      </c>
      <c r="C392">
        <v>0.62560000000000004</v>
      </c>
      <c r="D392">
        <v>0.620645</v>
      </c>
    </row>
    <row r="393" spans="1:4" x14ac:dyDescent="0.2">
      <c r="A393" t="s">
        <v>21</v>
      </c>
      <c r="B393">
        <v>0.57711400000000002</v>
      </c>
      <c r="C393">
        <v>0.59092699999999998</v>
      </c>
      <c r="D393">
        <v>0.58158699999999997</v>
      </c>
    </row>
    <row r="394" spans="1:4" x14ac:dyDescent="0.2">
      <c r="A394" t="s">
        <v>22</v>
      </c>
      <c r="B394">
        <v>0.51671100000000003</v>
      </c>
      <c r="C394">
        <v>0.53522499999999995</v>
      </c>
      <c r="D394">
        <v>0.52549999999999997</v>
      </c>
    </row>
    <row r="395" spans="1:4" x14ac:dyDescent="0.2">
      <c r="A395" t="s">
        <v>23</v>
      </c>
      <c r="B395">
        <v>0.51171699999999998</v>
      </c>
      <c r="C395">
        <v>0.52341400000000005</v>
      </c>
      <c r="D395">
        <v>0.51783400000000002</v>
      </c>
    </row>
    <row r="397" spans="1:4" x14ac:dyDescent="0.2">
      <c r="A397" s="1" t="s">
        <v>24</v>
      </c>
      <c r="B397" s="1" t="s">
        <v>0</v>
      </c>
      <c r="C397" s="1" t="s">
        <v>1</v>
      </c>
      <c r="D397" s="1" t="s">
        <v>2</v>
      </c>
    </row>
    <row r="398" spans="1:4" x14ac:dyDescent="0.2">
      <c r="A398" t="s">
        <v>19</v>
      </c>
      <c r="B398">
        <v>0.69387799999999999</v>
      </c>
      <c r="C398">
        <v>0.69387799999999999</v>
      </c>
      <c r="D398">
        <v>0.69387799999999999</v>
      </c>
    </row>
    <row r="399" spans="1:4" x14ac:dyDescent="0.2">
      <c r="A399" t="s">
        <v>20</v>
      </c>
      <c r="B399">
        <v>0.56902799999999998</v>
      </c>
      <c r="C399">
        <v>0.54557100000000003</v>
      </c>
      <c r="D399">
        <v>0.56683700000000004</v>
      </c>
    </row>
    <row r="400" spans="1:4" x14ac:dyDescent="0.2">
      <c r="A400" t="s">
        <v>21</v>
      </c>
      <c r="B400">
        <v>0.54968899999999998</v>
      </c>
      <c r="C400">
        <v>0.52154599999999995</v>
      </c>
      <c r="D400">
        <v>0.546489</v>
      </c>
    </row>
    <row r="401" spans="1:4" x14ac:dyDescent="0.2">
      <c r="A401" t="s">
        <v>22</v>
      </c>
      <c r="B401">
        <v>0.50821400000000005</v>
      </c>
      <c r="C401">
        <v>0.50215200000000004</v>
      </c>
      <c r="D401">
        <v>0.51005</v>
      </c>
    </row>
    <row r="402" spans="1:4" x14ac:dyDescent="0.2">
      <c r="A402" t="s">
        <v>23</v>
      </c>
      <c r="B402">
        <v>0.50002500000000005</v>
      </c>
      <c r="C402">
        <v>0.50052099999999999</v>
      </c>
      <c r="D402">
        <v>0.50062499999999999</v>
      </c>
    </row>
    <row r="406" spans="1:4" x14ac:dyDescent="0.2">
      <c r="A406" s="1" t="s">
        <v>29</v>
      </c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 t="s">
        <v>26</v>
      </c>
      <c r="B408" s="1" t="s">
        <v>0</v>
      </c>
      <c r="C408" s="1" t="s">
        <v>1</v>
      </c>
      <c r="D408" s="1" t="s">
        <v>2</v>
      </c>
    </row>
    <row r="409" spans="1:4" x14ac:dyDescent="0.2">
      <c r="A409" s="1" t="s">
        <v>19</v>
      </c>
      <c r="B409">
        <v>0.77777799999999997</v>
      </c>
      <c r="C409">
        <v>0.83333299999999999</v>
      </c>
      <c r="D409">
        <v>0.66666700000000001</v>
      </c>
    </row>
    <row r="410" spans="1:4" x14ac:dyDescent="0.2">
      <c r="A410" s="1" t="s">
        <v>20</v>
      </c>
      <c r="B410">
        <v>0.5625</v>
      </c>
      <c r="C410">
        <v>0.52381</v>
      </c>
      <c r="D410">
        <v>0.4375</v>
      </c>
    </row>
    <row r="411" spans="1:4" x14ac:dyDescent="0.2">
      <c r="A411" s="1" t="s">
        <v>21</v>
      </c>
      <c r="B411">
        <v>0.47839999999999999</v>
      </c>
      <c r="C411">
        <v>0.416296</v>
      </c>
      <c r="D411">
        <v>0.3216</v>
      </c>
    </row>
    <row r="412" spans="1:4" x14ac:dyDescent="0.2">
      <c r="A412" s="1" t="s">
        <v>22</v>
      </c>
      <c r="B412">
        <v>0.300288</v>
      </c>
      <c r="C412">
        <v>0.26433899999999999</v>
      </c>
      <c r="D412">
        <v>0.30252299999999999</v>
      </c>
    </row>
    <row r="413" spans="1:4" x14ac:dyDescent="0.2">
      <c r="A413" s="1" t="s">
        <v>23</v>
      </c>
      <c r="B413">
        <v>0.249888</v>
      </c>
      <c r="C413">
        <v>0.25626100000000002</v>
      </c>
      <c r="D413">
        <v>0.273119</v>
      </c>
    </row>
    <row r="414" spans="1:4" x14ac:dyDescent="0.2">
      <c r="A414" s="1"/>
      <c r="B414" s="1"/>
      <c r="C414" s="1"/>
      <c r="D414" s="1"/>
    </row>
    <row r="415" spans="1:4" x14ac:dyDescent="0.2">
      <c r="A415" s="1" t="s">
        <v>25</v>
      </c>
      <c r="B415" s="1" t="s">
        <v>0</v>
      </c>
      <c r="C415" s="1" t="s">
        <v>1</v>
      </c>
      <c r="D415" s="1" t="s">
        <v>2</v>
      </c>
    </row>
    <row r="416" spans="1:4" x14ac:dyDescent="0.2">
      <c r="A416" s="1" t="s">
        <v>19</v>
      </c>
      <c r="B416">
        <v>0.52</v>
      </c>
      <c r="C416">
        <v>0.36</v>
      </c>
      <c r="D416">
        <v>0.48</v>
      </c>
    </row>
    <row r="417" spans="1:11" x14ac:dyDescent="0.2">
      <c r="A417" s="1" t="s">
        <v>20</v>
      </c>
      <c r="B417">
        <v>0.37919999999999998</v>
      </c>
      <c r="C417">
        <v>0.33516499999999999</v>
      </c>
      <c r="D417">
        <v>0.31519999999999998</v>
      </c>
    </row>
    <row r="418" spans="1:11" x14ac:dyDescent="0.2">
      <c r="A418" s="1" t="s">
        <v>21</v>
      </c>
      <c r="B418">
        <v>0.34320000000000001</v>
      </c>
      <c r="C418">
        <v>0.295603</v>
      </c>
      <c r="D418">
        <v>0.26200000000000001</v>
      </c>
    </row>
    <row r="419" spans="1:11" x14ac:dyDescent="0.2">
      <c r="A419" s="1" t="s">
        <v>22</v>
      </c>
      <c r="B419">
        <v>0.24937599999999999</v>
      </c>
      <c r="C419">
        <v>0.25608599999999998</v>
      </c>
      <c r="D419">
        <v>0.27358399999999999</v>
      </c>
    </row>
    <row r="420" spans="1:11" x14ac:dyDescent="0.2">
      <c r="A420" s="1" t="s">
        <v>23</v>
      </c>
      <c r="B420" s="1">
        <v>0.25</v>
      </c>
      <c r="C420">
        <v>0.25234800000000002</v>
      </c>
      <c r="D420">
        <v>0.258384</v>
      </c>
    </row>
    <row r="421" spans="1:11" x14ac:dyDescent="0.2">
      <c r="A421" s="1"/>
      <c r="B421" s="1"/>
      <c r="C421" s="1"/>
      <c r="D421" s="1"/>
    </row>
    <row r="422" spans="1:11" x14ac:dyDescent="0.2">
      <c r="A422" s="1" t="s">
        <v>24</v>
      </c>
      <c r="B422" s="1" t="s">
        <v>0</v>
      </c>
      <c r="C422" s="1" t="s">
        <v>1</v>
      </c>
      <c r="D422" s="1" t="s">
        <v>2</v>
      </c>
    </row>
    <row r="423" spans="1:11" x14ac:dyDescent="0.2">
      <c r="A423" s="1" t="s">
        <v>19</v>
      </c>
      <c r="B423">
        <v>0.408163</v>
      </c>
      <c r="C423">
        <v>0.31428600000000001</v>
      </c>
      <c r="D423">
        <v>0.346939</v>
      </c>
    </row>
    <row r="424" spans="1:11" x14ac:dyDescent="0.2">
      <c r="A424" s="1" t="s">
        <v>20</v>
      </c>
      <c r="B424">
        <v>0.30825399999999997</v>
      </c>
      <c r="C424">
        <v>0.283835</v>
      </c>
      <c r="D424">
        <v>0.25493100000000002</v>
      </c>
    </row>
    <row r="425" spans="1:11" x14ac:dyDescent="0.2">
      <c r="A425" s="1" t="s">
        <v>21</v>
      </c>
      <c r="B425">
        <v>0.29368899999999998</v>
      </c>
      <c r="C425">
        <v>0.27346199999999998</v>
      </c>
      <c r="D425">
        <v>0.25173299999999998</v>
      </c>
    </row>
    <row r="426" spans="1:11" x14ac:dyDescent="0.2">
      <c r="A426" s="1" t="s">
        <v>22</v>
      </c>
      <c r="B426">
        <v>0.25034699999999999</v>
      </c>
      <c r="C426">
        <v>0.25267299999999998</v>
      </c>
      <c r="D426">
        <v>0.26006000000000001</v>
      </c>
    </row>
    <row r="427" spans="1:11" x14ac:dyDescent="0.2">
      <c r="A427" s="1" t="s">
        <v>23</v>
      </c>
      <c r="B427">
        <v>0.249998</v>
      </c>
      <c r="C427">
        <v>0.25127699999999997</v>
      </c>
      <c r="D427">
        <v>0.25117699999999998</v>
      </c>
    </row>
    <row r="431" spans="1:11" x14ac:dyDescent="0.2">
      <c r="A431" t="s">
        <v>32</v>
      </c>
    </row>
    <row r="432" spans="1:11" x14ac:dyDescent="0.2">
      <c r="A432" t="s">
        <v>39</v>
      </c>
      <c r="F432" t="s">
        <v>35</v>
      </c>
      <c r="K432" t="s">
        <v>40</v>
      </c>
    </row>
    <row r="434" spans="1:14" x14ac:dyDescent="0.2">
      <c r="A434" t="s">
        <v>0</v>
      </c>
      <c r="B434" t="s">
        <v>33</v>
      </c>
      <c r="C434" t="s">
        <v>34</v>
      </c>
      <c r="D434" t="s">
        <v>38</v>
      </c>
      <c r="F434" t="s">
        <v>0</v>
      </c>
      <c r="G434" t="s">
        <v>33</v>
      </c>
      <c r="H434" t="s">
        <v>34</v>
      </c>
      <c r="I434" t="s">
        <v>38</v>
      </c>
      <c r="K434" t="s">
        <v>0</v>
      </c>
      <c r="L434" t="s">
        <v>33</v>
      </c>
      <c r="M434" t="s">
        <v>34</v>
      </c>
      <c r="N434" t="s">
        <v>38</v>
      </c>
    </row>
    <row r="435" spans="1:14" x14ac:dyDescent="0.2">
      <c r="A435" s="1">
        <f>10*10</f>
        <v>100</v>
      </c>
      <c r="B435">
        <f>10*9</f>
        <v>90</v>
      </c>
      <c r="C435">
        <v>6.3793799999999996E-3</v>
      </c>
      <c r="D435">
        <f>B435/A435*100</f>
        <v>90</v>
      </c>
      <c r="F435" s="1">
        <f>10*10</f>
        <v>100</v>
      </c>
      <c r="G435">
        <f>10*9</f>
        <v>90</v>
      </c>
      <c r="H435">
        <v>6.1231300000000001E-3</v>
      </c>
      <c r="I435">
        <f>G435/F435*100</f>
        <v>90</v>
      </c>
      <c r="K435" s="1">
        <f>10*10</f>
        <v>100</v>
      </c>
      <c r="L435">
        <f>10*9</f>
        <v>90</v>
      </c>
      <c r="M435">
        <v>6.1211700000000004E-3</v>
      </c>
      <c r="N435">
        <f>L435/K435*100</f>
        <v>90</v>
      </c>
    </row>
    <row r="436" spans="1:14" x14ac:dyDescent="0.2">
      <c r="A436" s="1">
        <f>50*50</f>
        <v>2500</v>
      </c>
      <c r="B436">
        <f>50*50</f>
        <v>2500</v>
      </c>
      <c r="C436">
        <v>0.110947</v>
      </c>
      <c r="D436">
        <f t="shared" ref="D436:D439" si="0">B436/A436*100</f>
        <v>100</v>
      </c>
      <c r="F436" s="1">
        <f>50*50</f>
        <v>2500</v>
      </c>
      <c r="G436">
        <f>50*50</f>
        <v>2500</v>
      </c>
      <c r="H436">
        <v>0.114907</v>
      </c>
      <c r="I436">
        <f t="shared" ref="I436:I439" si="1">G436/F436*100</f>
        <v>100</v>
      </c>
      <c r="K436" s="1">
        <f>50*50</f>
        <v>2500</v>
      </c>
      <c r="L436">
        <f>50*50</f>
        <v>2500</v>
      </c>
      <c r="M436">
        <v>0.19622400000000001</v>
      </c>
      <c r="N436">
        <f t="shared" ref="N436:N439" si="2">L436/K436*100</f>
        <v>100</v>
      </c>
    </row>
    <row r="437" spans="1:14" x14ac:dyDescent="0.2">
      <c r="A437" s="1">
        <f>100*100</f>
        <v>10000</v>
      </c>
      <c r="B437">
        <f>100*100</f>
        <v>10000</v>
      </c>
      <c r="C437">
        <v>1.06684</v>
      </c>
      <c r="D437">
        <f t="shared" si="0"/>
        <v>100</v>
      </c>
      <c r="F437" s="1">
        <f>100*100</f>
        <v>10000</v>
      </c>
      <c r="G437">
        <f>100*100</f>
        <v>10000</v>
      </c>
      <c r="H437">
        <v>0.97267800000000004</v>
      </c>
      <c r="I437">
        <f t="shared" si="1"/>
        <v>100</v>
      </c>
      <c r="K437" s="1">
        <f>100*100</f>
        <v>10000</v>
      </c>
      <c r="L437">
        <f>100*100</f>
        <v>10000</v>
      </c>
      <c r="M437">
        <v>1.35423</v>
      </c>
      <c r="N437">
        <f t="shared" si="2"/>
        <v>100</v>
      </c>
    </row>
    <row r="438" spans="1:14" x14ac:dyDescent="0.2">
      <c r="A438" s="1">
        <f>500*500</f>
        <v>250000</v>
      </c>
      <c r="B438">
        <f>500*500</f>
        <v>250000</v>
      </c>
      <c r="C438">
        <v>18.180800000000001</v>
      </c>
      <c r="D438">
        <f t="shared" si="0"/>
        <v>100</v>
      </c>
      <c r="F438" s="1">
        <f>500*500</f>
        <v>250000</v>
      </c>
      <c r="G438">
        <f>500*500</f>
        <v>250000</v>
      </c>
      <c r="H438">
        <v>18.144400000000001</v>
      </c>
      <c r="I438">
        <f t="shared" si="1"/>
        <v>100</v>
      </c>
      <c r="K438" s="1">
        <f>500*500</f>
        <v>250000</v>
      </c>
      <c r="L438">
        <f>500*500</f>
        <v>250000</v>
      </c>
      <c r="M438">
        <v>18.252800000000001</v>
      </c>
      <c r="N438">
        <f t="shared" si="2"/>
        <v>100</v>
      </c>
    </row>
    <row r="439" spans="1:14" x14ac:dyDescent="0.2">
      <c r="A439" s="1">
        <f>1000*1000</f>
        <v>1000000</v>
      </c>
      <c r="B439">
        <f>1000*1000</f>
        <v>1000000</v>
      </c>
      <c r="C439">
        <v>143.352</v>
      </c>
      <c r="D439">
        <f t="shared" si="0"/>
        <v>100</v>
      </c>
      <c r="F439" s="1">
        <f>1000*1000</f>
        <v>1000000</v>
      </c>
      <c r="G439">
        <f xml:space="preserve"> 1000*1000</f>
        <v>1000000</v>
      </c>
      <c r="H439">
        <v>134.29900000000001</v>
      </c>
      <c r="I439">
        <f t="shared" si="1"/>
        <v>100</v>
      </c>
      <c r="K439" s="1">
        <f>1000*1000</f>
        <v>1000000</v>
      </c>
      <c r="L439">
        <f xml:space="preserve"> 1000*1000</f>
        <v>1000000</v>
      </c>
      <c r="M439">
        <v>131.80099999999999</v>
      </c>
      <c r="N439">
        <f t="shared" si="2"/>
        <v>100</v>
      </c>
    </row>
    <row r="441" spans="1:14" x14ac:dyDescent="0.2">
      <c r="A441" t="s">
        <v>1</v>
      </c>
      <c r="B441" t="s">
        <v>33</v>
      </c>
      <c r="C441" t="s">
        <v>34</v>
      </c>
      <c r="D441" t="s">
        <v>38</v>
      </c>
      <c r="F441" t="s">
        <v>1</v>
      </c>
      <c r="G441" t="s">
        <v>33</v>
      </c>
      <c r="H441" t="s">
        <v>34</v>
      </c>
      <c r="I441" t="s">
        <v>38</v>
      </c>
      <c r="K441" t="s">
        <v>1</v>
      </c>
      <c r="L441" t="s">
        <v>33</v>
      </c>
      <c r="M441" t="s">
        <v>34</v>
      </c>
      <c r="N441" t="s">
        <v>38</v>
      </c>
    </row>
    <row r="442" spans="1:14" x14ac:dyDescent="0.2">
      <c r="A442" s="1">
        <f>10*10</f>
        <v>100</v>
      </c>
      <c r="B442">
        <f>6*2</f>
        <v>12</v>
      </c>
      <c r="C442">
        <v>1.4933399999999999E-2</v>
      </c>
      <c r="D442">
        <f>B442/A442*100</f>
        <v>12</v>
      </c>
      <c r="F442" s="1">
        <f>10*10</f>
        <v>100</v>
      </c>
      <c r="G442">
        <f>5*6</f>
        <v>30</v>
      </c>
      <c r="H442">
        <v>2.0329300000000002E-2</v>
      </c>
      <c r="I442">
        <f>G442/F442*100</f>
        <v>30</v>
      </c>
      <c r="K442" s="1">
        <f>10*10</f>
        <v>100</v>
      </c>
      <c r="L442">
        <f>7*7</f>
        <v>49</v>
      </c>
      <c r="M442">
        <v>3.0889400000000001E-2</v>
      </c>
      <c r="N442">
        <f>L442/K442*100</f>
        <v>49</v>
      </c>
    </row>
    <row r="443" spans="1:14" x14ac:dyDescent="0.2">
      <c r="A443" s="1">
        <f>50*50</f>
        <v>2500</v>
      </c>
      <c r="B443">
        <f>12*14</f>
        <v>168</v>
      </c>
      <c r="C443">
        <v>8.0539399999999997E-2</v>
      </c>
      <c r="D443">
        <f t="shared" ref="D443:D446" si="3">B443/A443*100</f>
        <v>6.72</v>
      </c>
      <c r="F443" s="1">
        <f>50*50</f>
        <v>2500</v>
      </c>
      <c r="G443">
        <f>25*25</f>
        <v>625</v>
      </c>
      <c r="H443">
        <v>0.19902600000000001</v>
      </c>
      <c r="I443">
        <f t="shared" ref="I443:I446" si="4">G443/F443*100</f>
        <v>25</v>
      </c>
      <c r="K443" s="1">
        <f>50*50</f>
        <v>2500</v>
      </c>
      <c r="L443">
        <f>38*37</f>
        <v>1406</v>
      </c>
      <c r="M443">
        <v>0.28654099999999999</v>
      </c>
      <c r="N443">
        <f t="shared" ref="N443:N446" si="5">L443/K443*100</f>
        <v>56.24</v>
      </c>
    </row>
    <row r="444" spans="1:14" x14ac:dyDescent="0.2">
      <c r="A444" s="1">
        <f>100*100</f>
        <v>10000</v>
      </c>
      <c r="B444">
        <f>28*37</f>
        <v>1036</v>
      </c>
      <c r="C444">
        <v>0.28528599999999998</v>
      </c>
      <c r="D444">
        <f t="shared" si="3"/>
        <v>10.36</v>
      </c>
      <c r="F444" s="1">
        <f>100*100</f>
        <v>10000</v>
      </c>
      <c r="G444">
        <f>71*51</f>
        <v>3621</v>
      </c>
      <c r="H444">
        <v>0.77002000000000004</v>
      </c>
      <c r="I444">
        <f t="shared" si="4"/>
        <v>36.21</v>
      </c>
      <c r="K444" s="1">
        <f>100*100</f>
        <v>10000</v>
      </c>
      <c r="L444">
        <f>76*85</f>
        <v>6460</v>
      </c>
      <c r="M444">
        <v>0.97376499999999999</v>
      </c>
      <c r="N444">
        <f t="shared" si="5"/>
        <v>64.600000000000009</v>
      </c>
    </row>
    <row r="445" spans="1:14" x14ac:dyDescent="0.2">
      <c r="A445" s="1">
        <f>500*500</f>
        <v>250000</v>
      </c>
      <c r="B445">
        <f>474*202</f>
        <v>95748</v>
      </c>
      <c r="C445">
        <v>9.4586100000000002</v>
      </c>
      <c r="D445">
        <f t="shared" si="3"/>
        <v>38.299199999999999</v>
      </c>
      <c r="F445" s="1">
        <f>500*500</f>
        <v>250000</v>
      </c>
      <c r="G445">
        <f>483*251</f>
        <v>121233</v>
      </c>
      <c r="H445">
        <v>23.53</v>
      </c>
      <c r="I445">
        <f t="shared" si="4"/>
        <v>48.493199999999995</v>
      </c>
      <c r="K445" s="1">
        <f>500*500</f>
        <v>250000</v>
      </c>
      <c r="L445">
        <f>461*499</f>
        <v>230039</v>
      </c>
      <c r="M445">
        <v>23.886800000000001</v>
      </c>
      <c r="N445">
        <f t="shared" si="5"/>
        <v>92.015599999999992</v>
      </c>
    </row>
    <row r="446" spans="1:14" x14ac:dyDescent="0.2">
      <c r="A446" s="1">
        <f>1000*1000</f>
        <v>1000000</v>
      </c>
      <c r="B446">
        <f>982*382</f>
        <v>375124</v>
      </c>
      <c r="C446">
        <v>44.896900000000002</v>
      </c>
      <c r="D446">
        <f t="shared" si="3"/>
        <v>37.5124</v>
      </c>
      <c r="F446" s="1">
        <f>1000*1000</f>
        <v>1000000</v>
      </c>
      <c r="G446">
        <f>982*1000</f>
        <v>982000</v>
      </c>
      <c r="H446">
        <v>121.154</v>
      </c>
      <c r="I446">
        <f t="shared" si="4"/>
        <v>98.2</v>
      </c>
      <c r="K446" s="1">
        <f>1000*1000</f>
        <v>1000000</v>
      </c>
      <c r="L446">
        <f>979*1000</f>
        <v>979000</v>
      </c>
      <c r="M446">
        <v>120.83199999999999</v>
      </c>
      <c r="N446">
        <f t="shared" si="5"/>
        <v>97.899999999999991</v>
      </c>
    </row>
    <row r="448" spans="1:14" x14ac:dyDescent="0.2">
      <c r="A448" t="s">
        <v>2</v>
      </c>
      <c r="B448" t="s">
        <v>33</v>
      </c>
      <c r="C448" t="s">
        <v>34</v>
      </c>
      <c r="D448" t="s">
        <v>38</v>
      </c>
      <c r="F448" t="s">
        <v>2</v>
      </c>
      <c r="G448" t="s">
        <v>33</v>
      </c>
      <c r="H448" t="s">
        <v>34</v>
      </c>
      <c r="I448" t="s">
        <v>38</v>
      </c>
      <c r="K448" t="s">
        <v>2</v>
      </c>
      <c r="L448" t="s">
        <v>33</v>
      </c>
      <c r="M448" t="s">
        <v>34</v>
      </c>
      <c r="N448" t="s">
        <v>38</v>
      </c>
    </row>
    <row r="449" spans="1:14" x14ac:dyDescent="0.2">
      <c r="A449" s="1">
        <f>10*10</f>
        <v>100</v>
      </c>
      <c r="B449">
        <f>3*10</f>
        <v>30</v>
      </c>
      <c r="C449" s="3">
        <v>28.023499999999999</v>
      </c>
      <c r="D449">
        <f>B449/A449*100</f>
        <v>30</v>
      </c>
      <c r="F449" s="1">
        <f>10*10</f>
        <v>100</v>
      </c>
      <c r="G449">
        <f>6*9</f>
        <v>54</v>
      </c>
      <c r="H449">
        <v>30.7117</v>
      </c>
      <c r="I449">
        <f>G449/F449*100</f>
        <v>54</v>
      </c>
      <c r="K449" s="1">
        <f>10*10</f>
        <v>100</v>
      </c>
      <c r="L449">
        <f>7*9</f>
        <v>63</v>
      </c>
      <c r="M449">
        <v>35.581499999999998</v>
      </c>
      <c r="N449">
        <f>L449/K449*100</f>
        <v>63</v>
      </c>
    </row>
    <row r="450" spans="1:14" x14ac:dyDescent="0.2">
      <c r="A450" s="1">
        <f>50*50</f>
        <v>2500</v>
      </c>
      <c r="B450">
        <f>31*50</f>
        <v>1550</v>
      </c>
      <c r="C450" s="3">
        <v>146.90899999999999</v>
      </c>
      <c r="D450">
        <f t="shared" ref="D450:D453" si="6">B450/A450*100</f>
        <v>62</v>
      </c>
      <c r="F450" s="1">
        <f>50*50</f>
        <v>2500</v>
      </c>
      <c r="G450">
        <f>40*50</f>
        <v>2000</v>
      </c>
      <c r="H450">
        <v>176.69200000000001</v>
      </c>
      <c r="I450">
        <f t="shared" ref="I450:I453" si="7">G450/F450*100</f>
        <v>80</v>
      </c>
      <c r="K450" s="1">
        <f>50*50</f>
        <v>2500</v>
      </c>
      <c r="L450">
        <f>45*50</f>
        <v>2250</v>
      </c>
      <c r="M450">
        <v>258.91000000000003</v>
      </c>
      <c r="N450">
        <f t="shared" ref="N450:N453" si="8">L450/K450*100</f>
        <v>90</v>
      </c>
    </row>
    <row r="451" spans="1:14" x14ac:dyDescent="0.2">
      <c r="A451" s="1">
        <f>100*100</f>
        <v>10000</v>
      </c>
      <c r="B451">
        <f>72*100</f>
        <v>7200</v>
      </c>
      <c r="C451" s="2">
        <v>806.28599999999994</v>
      </c>
      <c r="D451">
        <f t="shared" si="6"/>
        <v>72</v>
      </c>
      <c r="F451" s="1">
        <f>100*100</f>
        <v>10000</v>
      </c>
      <c r="G451">
        <f>83*100</f>
        <v>8300</v>
      </c>
      <c r="H451" s="2">
        <v>1039.43</v>
      </c>
      <c r="I451">
        <f t="shared" si="7"/>
        <v>83</v>
      </c>
      <c r="K451" s="1">
        <f>100*100</f>
        <v>10000</v>
      </c>
      <c r="L451">
        <f>87*100</f>
        <v>8700</v>
      </c>
      <c r="M451" s="2">
        <v>1310.1600000000001</v>
      </c>
      <c r="N451">
        <f t="shared" si="8"/>
        <v>87</v>
      </c>
    </row>
    <row r="452" spans="1:14" x14ac:dyDescent="0.2">
      <c r="A452" s="1">
        <f>500*500</f>
        <v>250000</v>
      </c>
      <c r="B452">
        <f>319*500</f>
        <v>159500</v>
      </c>
      <c r="C452" s="3">
        <v>3619.3</v>
      </c>
      <c r="D452">
        <f t="shared" si="6"/>
        <v>63.800000000000004</v>
      </c>
      <c r="F452" s="1">
        <f>500*500</f>
        <v>250000</v>
      </c>
      <c r="G452">
        <f>401*500</f>
        <v>200500</v>
      </c>
      <c r="H452" s="3">
        <v>3614.38</v>
      </c>
      <c r="I452">
        <f t="shared" si="7"/>
        <v>80.2</v>
      </c>
      <c r="K452" s="1">
        <f>500*500</f>
        <v>250000</v>
      </c>
      <c r="L452">
        <f>456*500</f>
        <v>228000</v>
      </c>
      <c r="M452" s="3">
        <v>3633.39</v>
      </c>
      <c r="N452">
        <f t="shared" si="8"/>
        <v>91.2</v>
      </c>
    </row>
    <row r="453" spans="1:14" x14ac:dyDescent="0.2">
      <c r="A453" s="1">
        <f>1000*1000</f>
        <v>1000000</v>
      </c>
      <c r="B453">
        <f>522*1000</f>
        <v>522000</v>
      </c>
      <c r="C453" s="3">
        <v>3613.11</v>
      </c>
      <c r="D453">
        <f t="shared" si="6"/>
        <v>52.2</v>
      </c>
      <c r="F453" s="1">
        <f>1000*1000</f>
        <v>1000000</v>
      </c>
      <c r="G453">
        <f>659*1000</f>
        <v>659000</v>
      </c>
      <c r="H453" s="3">
        <v>3727.63</v>
      </c>
      <c r="I453">
        <f t="shared" si="7"/>
        <v>65.900000000000006</v>
      </c>
      <c r="K453" s="1">
        <f>1000*1000</f>
        <v>1000000</v>
      </c>
      <c r="L453">
        <f>802*1000</f>
        <v>802000</v>
      </c>
      <c r="M453" s="3">
        <v>4056.32</v>
      </c>
      <c r="N453">
        <f t="shared" si="8"/>
        <v>80.2</v>
      </c>
    </row>
    <row r="455" spans="1:14" x14ac:dyDescent="0.2">
      <c r="J455" s="4"/>
    </row>
    <row r="456" spans="1:14" x14ac:dyDescent="0.2">
      <c r="J456" s="4"/>
    </row>
    <row r="457" spans="1:14" x14ac:dyDescent="0.2">
      <c r="A457" t="s">
        <v>41</v>
      </c>
      <c r="F457" t="s">
        <v>36</v>
      </c>
      <c r="J457" s="4"/>
      <c r="K457" t="s">
        <v>42</v>
      </c>
    </row>
    <row r="458" spans="1:14" x14ac:dyDescent="0.2">
      <c r="J458" s="4"/>
    </row>
    <row r="459" spans="1:14" x14ac:dyDescent="0.2">
      <c r="A459" t="s">
        <v>0</v>
      </c>
      <c r="B459" t="s">
        <v>33</v>
      </c>
      <c r="C459" t="s">
        <v>34</v>
      </c>
      <c r="D459" t="s">
        <v>38</v>
      </c>
      <c r="F459" t="s">
        <v>0</v>
      </c>
      <c r="G459" t="s">
        <v>33</v>
      </c>
      <c r="H459" t="s">
        <v>34</v>
      </c>
      <c r="I459" t="s">
        <v>38</v>
      </c>
      <c r="J459" s="1"/>
      <c r="K459" t="s">
        <v>0</v>
      </c>
      <c r="L459" t="s">
        <v>33</v>
      </c>
      <c r="M459" t="s">
        <v>34</v>
      </c>
      <c r="N459" t="s">
        <v>38</v>
      </c>
    </row>
    <row r="460" spans="1:14" x14ac:dyDescent="0.2">
      <c r="A460" s="1">
        <f>10*10</f>
        <v>100</v>
      </c>
      <c r="B460">
        <f>6*7</f>
        <v>42</v>
      </c>
      <c r="C460">
        <v>1.2148600000000001E-2</v>
      </c>
      <c r="D460">
        <f>B460/A460*100</f>
        <v>42</v>
      </c>
      <c r="F460" s="1">
        <f>10*10</f>
        <v>100</v>
      </c>
      <c r="G460">
        <f>6*6</f>
        <v>36</v>
      </c>
      <c r="H460">
        <v>1.3184299999999999E-2</v>
      </c>
      <c r="I460">
        <f>G460/F460*100</f>
        <v>36</v>
      </c>
      <c r="K460" s="1">
        <f>10*10</f>
        <v>100</v>
      </c>
      <c r="L460">
        <f>7*7</f>
        <v>49</v>
      </c>
      <c r="M460">
        <v>8.8580900000000008E-3</v>
      </c>
      <c r="N460">
        <f>L460/K460*100</f>
        <v>49</v>
      </c>
    </row>
    <row r="461" spans="1:14" x14ac:dyDescent="0.2">
      <c r="A461" s="1">
        <f>50*50</f>
        <v>2500</v>
      </c>
      <c r="B461">
        <f>32*29</f>
        <v>928</v>
      </c>
      <c r="C461">
        <v>43200.800000000003</v>
      </c>
      <c r="D461">
        <f t="shared" ref="D461:D464" si="9">B461/A461*100</f>
        <v>37.119999999999997</v>
      </c>
      <c r="F461" s="1">
        <f>50*50</f>
        <v>2500</v>
      </c>
      <c r="G461">
        <f>30*28</f>
        <v>840</v>
      </c>
      <c r="H461">
        <v>43200.5</v>
      </c>
      <c r="I461">
        <f t="shared" ref="I461:I464" si="10">G461/F461*100</f>
        <v>33.6</v>
      </c>
      <c r="K461" s="1">
        <f>50*50</f>
        <v>2500</v>
      </c>
      <c r="L461">
        <f>37*37</f>
        <v>1369</v>
      </c>
      <c r="M461">
        <v>3066.89</v>
      </c>
      <c r="N461">
        <f t="shared" ref="N461:N464" si="11">L461/K461*100</f>
        <v>54.76</v>
      </c>
    </row>
    <row r="462" spans="1:14" x14ac:dyDescent="0.2">
      <c r="A462" s="1">
        <f>100*100</f>
        <v>10000</v>
      </c>
      <c r="B462">
        <f>66*61</f>
        <v>4026</v>
      </c>
      <c r="C462">
        <v>43200.2</v>
      </c>
      <c r="D462">
        <f t="shared" si="9"/>
        <v>40.26</v>
      </c>
      <c r="F462" s="1">
        <f>100*100</f>
        <v>10000</v>
      </c>
      <c r="G462">
        <f>67*60</f>
        <v>4020</v>
      </c>
      <c r="H462">
        <v>43200.2</v>
      </c>
      <c r="I462">
        <f t="shared" si="10"/>
        <v>40.200000000000003</v>
      </c>
      <c r="K462" s="1">
        <f>100*100</f>
        <v>10000</v>
      </c>
      <c r="L462">
        <f>75*75</f>
        <v>5625</v>
      </c>
      <c r="M462">
        <v>43201.599999999999</v>
      </c>
      <c r="N462">
        <f t="shared" si="11"/>
        <v>56.25</v>
      </c>
    </row>
    <row r="463" spans="1:14" x14ac:dyDescent="0.2">
      <c r="A463" s="1">
        <f>500*500</f>
        <v>250000</v>
      </c>
      <c r="B463">
        <f>372*279</f>
        <v>103788</v>
      </c>
      <c r="C463">
        <v>43363.1</v>
      </c>
      <c r="D463">
        <f t="shared" si="9"/>
        <v>41.5152</v>
      </c>
      <c r="F463" s="1">
        <f>500*500</f>
        <v>250000</v>
      </c>
      <c r="G463">
        <f>500*256</f>
        <v>128000</v>
      </c>
      <c r="H463">
        <v>43201.7</v>
      </c>
      <c r="I463">
        <f t="shared" si="10"/>
        <v>51.2</v>
      </c>
      <c r="K463" s="1">
        <f>500*500</f>
        <v>250000</v>
      </c>
      <c r="L463">
        <f>498*375</f>
        <v>186750</v>
      </c>
      <c r="M463">
        <v>43247.7</v>
      </c>
      <c r="N463">
        <f t="shared" si="11"/>
        <v>74.7</v>
      </c>
    </row>
    <row r="464" spans="1:14" x14ac:dyDescent="0.2">
      <c r="A464" s="1">
        <f>1000*1000</f>
        <v>1000000</v>
      </c>
      <c r="B464">
        <f>997*538</f>
        <v>536386</v>
      </c>
      <c r="C464">
        <v>43632.1</v>
      </c>
      <c r="D464">
        <f t="shared" si="9"/>
        <v>53.638600000000004</v>
      </c>
      <c r="F464" s="1">
        <f>1000*1000</f>
        <v>1000000</v>
      </c>
      <c r="G464">
        <f>951*558</f>
        <v>530658</v>
      </c>
      <c r="H464">
        <v>43247.8</v>
      </c>
      <c r="I464">
        <f t="shared" si="10"/>
        <v>53.065799999999996</v>
      </c>
      <c r="K464" s="1">
        <f>1000*1000</f>
        <v>1000000</v>
      </c>
      <c r="L464">
        <f>999*1000</f>
        <v>999000</v>
      </c>
      <c r="M464">
        <v>43232</v>
      </c>
      <c r="N464">
        <f t="shared" si="11"/>
        <v>99.9</v>
      </c>
    </row>
    <row r="466" spans="1:14" x14ac:dyDescent="0.2">
      <c r="A466" t="s">
        <v>1</v>
      </c>
      <c r="B466" t="s">
        <v>33</v>
      </c>
      <c r="C466" t="s">
        <v>34</v>
      </c>
      <c r="D466" t="s">
        <v>38</v>
      </c>
      <c r="F466" t="s">
        <v>1</v>
      </c>
      <c r="G466" t="s">
        <v>33</v>
      </c>
      <c r="H466" t="s">
        <v>34</v>
      </c>
      <c r="I466" t="s">
        <v>38</v>
      </c>
      <c r="K466" t="s">
        <v>1</v>
      </c>
      <c r="L466" t="s">
        <v>33</v>
      </c>
      <c r="M466" t="s">
        <v>34</v>
      </c>
      <c r="N466" t="s">
        <v>38</v>
      </c>
    </row>
    <row r="467" spans="1:14" x14ac:dyDescent="0.2">
      <c r="A467" s="1">
        <f>10*10</f>
        <v>100</v>
      </c>
      <c r="B467">
        <f>3*2</f>
        <v>6</v>
      </c>
      <c r="C467">
        <v>3.9061199999999997E-2</v>
      </c>
      <c r="D467">
        <f>B467/A467*100</f>
        <v>6</v>
      </c>
      <c r="F467" s="1">
        <f>10*10</f>
        <v>100</v>
      </c>
      <c r="G467">
        <f>6*6</f>
        <v>36</v>
      </c>
      <c r="H467">
        <v>6.9049200000000005E-2</v>
      </c>
      <c r="I467">
        <f>G467/F467*100</f>
        <v>36</v>
      </c>
      <c r="K467" s="1">
        <f>10*10</f>
        <v>100</v>
      </c>
      <c r="L467">
        <f>7*7</f>
        <v>49</v>
      </c>
      <c r="M467">
        <v>0.105209</v>
      </c>
      <c r="N467">
        <f>L467/K467*100</f>
        <v>49</v>
      </c>
    </row>
    <row r="468" spans="1:14" x14ac:dyDescent="0.2">
      <c r="A468" s="1">
        <f>50*50</f>
        <v>2500</v>
      </c>
      <c r="B468">
        <f>12*12</f>
        <v>144</v>
      </c>
      <c r="C468">
        <v>0.24660899999999999</v>
      </c>
      <c r="D468">
        <f t="shared" ref="D468:D471" si="12">B468/A468*100</f>
        <v>5.76</v>
      </c>
      <c r="F468" s="1">
        <f>50*50</f>
        <v>2500</v>
      </c>
      <c r="G468">
        <f>25*25</f>
        <v>625</v>
      </c>
      <c r="H468">
        <v>0.421045</v>
      </c>
      <c r="I468">
        <f t="shared" ref="I468:I471" si="13">G468/F468*100</f>
        <v>25</v>
      </c>
      <c r="K468" s="1">
        <f>50*50</f>
        <v>2500</v>
      </c>
      <c r="L468">
        <f>38*41</f>
        <v>1558</v>
      </c>
      <c r="M468">
        <v>0.61428899999999997</v>
      </c>
      <c r="N468">
        <f t="shared" ref="N468:N471" si="14">L468/K468*100</f>
        <v>62.32</v>
      </c>
    </row>
    <row r="469" spans="1:14" x14ac:dyDescent="0.2">
      <c r="A469" s="1">
        <f>100*100</f>
        <v>10000</v>
      </c>
      <c r="B469">
        <f>29*26</f>
        <v>754</v>
      </c>
      <c r="C469">
        <v>1.0154700000000001</v>
      </c>
      <c r="D469">
        <f t="shared" si="12"/>
        <v>7.5399999999999991</v>
      </c>
      <c r="F469" s="1">
        <f>100*100</f>
        <v>10000</v>
      </c>
      <c r="G469">
        <f>51*51</f>
        <v>2601</v>
      </c>
      <c r="H469">
        <v>1.56453</v>
      </c>
      <c r="I469">
        <f t="shared" si="13"/>
        <v>26.009999999999998</v>
      </c>
      <c r="K469" s="1">
        <f>100*100</f>
        <v>10000</v>
      </c>
      <c r="L469">
        <f>79*94</f>
        <v>7426</v>
      </c>
      <c r="M469">
        <v>2.2287499999999998</v>
      </c>
      <c r="N469">
        <f t="shared" si="14"/>
        <v>74.260000000000005</v>
      </c>
    </row>
    <row r="470" spans="1:14" x14ac:dyDescent="0.2">
      <c r="A470" s="1">
        <f>500*500</f>
        <v>250000</v>
      </c>
      <c r="B470">
        <f>245*274</f>
        <v>67130</v>
      </c>
      <c r="C470">
        <v>26.884399999999999</v>
      </c>
      <c r="D470">
        <f t="shared" si="12"/>
        <v>26.851999999999997</v>
      </c>
      <c r="F470" s="1">
        <f>500*500</f>
        <v>250000</v>
      </c>
      <c r="G470">
        <f>253*267</f>
        <v>67551</v>
      </c>
      <c r="H470">
        <v>31.4999</v>
      </c>
      <c r="I470">
        <f t="shared" si="13"/>
        <v>27.020399999999999</v>
      </c>
      <c r="K470" s="1">
        <f>500*500</f>
        <v>250000</v>
      </c>
      <c r="L470">
        <f>460*500</f>
        <v>230000</v>
      </c>
      <c r="M470">
        <v>56.770699999999998</v>
      </c>
      <c r="N470">
        <f t="shared" si="14"/>
        <v>92</v>
      </c>
    </row>
    <row r="471" spans="1:14" x14ac:dyDescent="0.2">
      <c r="A471" s="1">
        <f>1000*1000</f>
        <v>1000000</v>
      </c>
      <c r="B471">
        <f>471*558</f>
        <v>262818</v>
      </c>
      <c r="C471">
        <v>104.19</v>
      </c>
      <c r="D471">
        <f t="shared" si="12"/>
        <v>26.2818</v>
      </c>
      <c r="F471" s="1">
        <f>1000*1000</f>
        <v>1000000</v>
      </c>
      <c r="G471">
        <f>501*551</f>
        <v>276051</v>
      </c>
      <c r="H471">
        <v>120.96</v>
      </c>
      <c r="I471">
        <f t="shared" si="13"/>
        <v>27.6051</v>
      </c>
      <c r="K471" s="1">
        <f>1000*1000</f>
        <v>1000000</v>
      </c>
      <c r="L471">
        <f>977*1000</f>
        <v>977000</v>
      </c>
      <c r="M471">
        <v>235.84100000000001</v>
      </c>
      <c r="N471">
        <f t="shared" si="14"/>
        <v>97.7</v>
      </c>
    </row>
    <row r="473" spans="1:14" x14ac:dyDescent="0.2">
      <c r="A473" t="s">
        <v>2</v>
      </c>
      <c r="B473" t="s">
        <v>33</v>
      </c>
      <c r="C473" t="s">
        <v>34</v>
      </c>
      <c r="D473" t="s">
        <v>38</v>
      </c>
      <c r="F473" t="s">
        <v>2</v>
      </c>
      <c r="G473" t="s">
        <v>33</v>
      </c>
      <c r="H473" t="s">
        <v>34</v>
      </c>
      <c r="I473" t="s">
        <v>38</v>
      </c>
      <c r="K473" t="s">
        <v>2</v>
      </c>
      <c r="L473" t="s">
        <v>33</v>
      </c>
      <c r="M473" t="s">
        <v>34</v>
      </c>
      <c r="N473" t="s">
        <v>38</v>
      </c>
    </row>
    <row r="474" spans="1:14" x14ac:dyDescent="0.2">
      <c r="A474" s="1">
        <f>10*10</f>
        <v>100</v>
      </c>
      <c r="B474">
        <f>6*7</f>
        <v>42</v>
      </c>
      <c r="C474">
        <v>58.286299999999997</v>
      </c>
      <c r="D474">
        <f>B474/A474*100</f>
        <v>42</v>
      </c>
      <c r="F474" s="1">
        <f>10*10</f>
        <v>100</v>
      </c>
      <c r="G474">
        <f>5*8</f>
        <v>40</v>
      </c>
      <c r="H474">
        <v>57.8508</v>
      </c>
      <c r="I474">
        <f>G474/F474*100</f>
        <v>40</v>
      </c>
      <c r="K474" s="1">
        <f>10*10</f>
        <v>100</v>
      </c>
      <c r="L474">
        <f>7*7</f>
        <v>49</v>
      </c>
      <c r="M474">
        <v>43.035800000000002</v>
      </c>
      <c r="N474">
        <f>L474/K474*100</f>
        <v>49</v>
      </c>
    </row>
    <row r="475" spans="1:14" x14ac:dyDescent="0.2">
      <c r="A475" s="1">
        <f>50*50</f>
        <v>2500</v>
      </c>
      <c r="B475">
        <f>34*21</f>
        <v>714</v>
      </c>
      <c r="C475" s="3">
        <v>4008.6</v>
      </c>
      <c r="D475">
        <f t="shared" ref="D475:D478" si="15">B475/A475*100</f>
        <v>28.560000000000002</v>
      </c>
      <c r="F475" s="1">
        <f>50*50</f>
        <v>2500</v>
      </c>
      <c r="G475">
        <f>31*25</f>
        <v>775</v>
      </c>
      <c r="H475" s="3">
        <v>4871.05</v>
      </c>
      <c r="I475">
        <f t="shared" ref="I475:I478" si="16">G475/F475*100</f>
        <v>31</v>
      </c>
      <c r="K475" s="1">
        <f>50*50</f>
        <v>2500</v>
      </c>
      <c r="L475">
        <f>37*37</f>
        <v>1369</v>
      </c>
      <c r="M475" s="3">
        <v>1313.01</v>
      </c>
      <c r="N475">
        <f t="shared" ref="N475:N478" si="17">L475/K475*100</f>
        <v>54.76</v>
      </c>
    </row>
    <row r="476" spans="1:14" x14ac:dyDescent="0.2">
      <c r="A476" s="1">
        <f>100*100</f>
        <v>10000</v>
      </c>
      <c r="B476">
        <f>37*56</f>
        <v>2072</v>
      </c>
      <c r="C476" s="3">
        <v>3600.25</v>
      </c>
      <c r="D476">
        <f t="shared" si="15"/>
        <v>20.72</v>
      </c>
      <c r="F476" s="1">
        <f>100*100</f>
        <v>10000</v>
      </c>
      <c r="G476">
        <f>50*63</f>
        <v>3150</v>
      </c>
      <c r="H476" s="3">
        <v>5867.98</v>
      </c>
      <c r="I476">
        <f t="shared" si="16"/>
        <v>31.5</v>
      </c>
      <c r="K476" s="1">
        <f>100*100</f>
        <v>10000</v>
      </c>
      <c r="L476">
        <f>75*75</f>
        <v>5625</v>
      </c>
      <c r="M476" s="3">
        <v>3782.55</v>
      </c>
      <c r="N476">
        <f t="shared" si="17"/>
        <v>56.25</v>
      </c>
    </row>
    <row r="477" spans="1:14" x14ac:dyDescent="0.2">
      <c r="A477" s="1">
        <f>500*500</f>
        <v>250000</v>
      </c>
      <c r="B477">
        <f>142*285</f>
        <v>40470</v>
      </c>
      <c r="C477" s="3">
        <v>3609.57</v>
      </c>
      <c r="D477">
        <f t="shared" si="15"/>
        <v>16.187999999999999</v>
      </c>
      <c r="F477" s="1">
        <f>500*500</f>
        <v>250000</v>
      </c>
      <c r="G477">
        <f>262*254</f>
        <v>66548</v>
      </c>
      <c r="H477" s="3">
        <v>3605.61</v>
      </c>
      <c r="I477">
        <f t="shared" si="16"/>
        <v>26.619199999999999</v>
      </c>
      <c r="K477" s="1">
        <f>500*500</f>
        <v>250000</v>
      </c>
      <c r="L477">
        <f>383*381</f>
        <v>145923</v>
      </c>
      <c r="M477" s="3">
        <v>3802.39</v>
      </c>
      <c r="N477">
        <f t="shared" si="17"/>
        <v>58.369199999999999</v>
      </c>
    </row>
    <row r="478" spans="1:14" x14ac:dyDescent="0.2">
      <c r="A478" s="1">
        <f>1000*1000</f>
        <v>1000000</v>
      </c>
      <c r="B478">
        <f>265*546</f>
        <v>144690</v>
      </c>
      <c r="C478" s="3">
        <v>3608.87</v>
      </c>
      <c r="D478">
        <f t="shared" si="15"/>
        <v>14.469000000000001</v>
      </c>
      <c r="F478" s="1">
        <f>1000*1000</f>
        <v>1000000</v>
      </c>
      <c r="G478">
        <f>513*501</f>
        <v>257013</v>
      </c>
      <c r="H478" s="3">
        <v>3612.47</v>
      </c>
      <c r="I478">
        <f t="shared" si="16"/>
        <v>25.7013</v>
      </c>
      <c r="K478" s="1">
        <f>1000*1000</f>
        <v>1000000</v>
      </c>
      <c r="L478">
        <f>755*966</f>
        <v>729330</v>
      </c>
      <c r="M478" s="3">
        <v>3623.74</v>
      </c>
      <c r="N478">
        <f t="shared" si="17"/>
        <v>72.933000000000007</v>
      </c>
    </row>
    <row r="482" spans="1:17" x14ac:dyDescent="0.2">
      <c r="A482" s="1" t="s">
        <v>43</v>
      </c>
      <c r="B482" s="1"/>
      <c r="C482" s="1"/>
      <c r="F482" s="1" t="s">
        <v>37</v>
      </c>
      <c r="G482" s="1"/>
      <c r="H482" s="1"/>
      <c r="K482" s="1" t="s">
        <v>44</v>
      </c>
      <c r="L482" s="1"/>
      <c r="M482" s="1"/>
    </row>
    <row r="483" spans="1:17" x14ac:dyDescent="0.2">
      <c r="A483" s="1"/>
      <c r="B483" s="1"/>
      <c r="C483" s="1"/>
      <c r="F483" s="1"/>
      <c r="G483" s="1"/>
      <c r="H483" s="1"/>
      <c r="K483" s="1"/>
      <c r="L483" s="1"/>
      <c r="M483" s="1"/>
    </row>
    <row r="484" spans="1:17" x14ac:dyDescent="0.2">
      <c r="A484" s="1" t="s">
        <v>0</v>
      </c>
      <c r="B484" s="1" t="s">
        <v>33</v>
      </c>
      <c r="C484" s="1" t="s">
        <v>34</v>
      </c>
      <c r="D484" t="s">
        <v>38</v>
      </c>
      <c r="F484" s="1" t="s">
        <v>0</v>
      </c>
      <c r="G484" s="1" t="s">
        <v>33</v>
      </c>
      <c r="H484" s="1" t="s">
        <v>34</v>
      </c>
      <c r="I484" t="s">
        <v>38</v>
      </c>
      <c r="K484" s="1" t="s">
        <v>0</v>
      </c>
      <c r="L484" s="1" t="s">
        <v>33</v>
      </c>
      <c r="M484" s="1" t="s">
        <v>34</v>
      </c>
      <c r="N484" t="s">
        <v>38</v>
      </c>
    </row>
    <row r="485" spans="1:17" x14ac:dyDescent="0.2">
      <c r="A485" s="1">
        <f>10*10</f>
        <v>100</v>
      </c>
      <c r="B485" s="1">
        <f>3*3</f>
        <v>9</v>
      </c>
      <c r="C485">
        <v>2.5051899999999998E-2</v>
      </c>
      <c r="D485">
        <f>B485/A485*100</f>
        <v>9</v>
      </c>
      <c r="F485" s="1">
        <f>10*10</f>
        <v>100</v>
      </c>
      <c r="G485" s="1">
        <f>5*5</f>
        <v>25</v>
      </c>
      <c r="H485">
        <v>2.3699000000000001E-2</v>
      </c>
      <c r="I485">
        <f>G485/F485*100</f>
        <v>25</v>
      </c>
      <c r="K485" s="1">
        <f>10*10</f>
        <v>100</v>
      </c>
      <c r="L485" s="1">
        <f>7*7</f>
        <v>49</v>
      </c>
      <c r="M485">
        <v>1.5325500000000001E-2</v>
      </c>
      <c r="N485">
        <f>L485/K485*100</f>
        <v>49</v>
      </c>
      <c r="Q485" s="4"/>
    </row>
    <row r="486" spans="1:17" x14ac:dyDescent="0.2">
      <c r="A486" s="1">
        <f>50*50</f>
        <v>2500</v>
      </c>
      <c r="B486" s="1">
        <f>12*12</f>
        <v>144</v>
      </c>
      <c r="C486">
        <v>43237.1</v>
      </c>
      <c r="D486">
        <f t="shared" ref="D486:D489" si="18">B486/A486*100</f>
        <v>5.76</v>
      </c>
      <c r="F486" s="1">
        <f>50*50</f>
        <v>2500</v>
      </c>
      <c r="G486" s="1">
        <f>25*25</f>
        <v>625</v>
      </c>
      <c r="H486">
        <v>43207.9</v>
      </c>
      <c r="I486">
        <f t="shared" ref="I486:I489" si="19">G486/F486*100</f>
        <v>25</v>
      </c>
      <c r="K486" s="1">
        <f>50*50</f>
        <v>2500</v>
      </c>
      <c r="L486" s="1">
        <f>37*37</f>
        <v>1369</v>
      </c>
      <c r="M486">
        <v>561.02099999999996</v>
      </c>
      <c r="N486">
        <f t="shared" ref="N486:N489" si="20">L486/K486*100</f>
        <v>54.76</v>
      </c>
    </row>
    <row r="487" spans="1:17" x14ac:dyDescent="0.2">
      <c r="A487" s="1">
        <f>100*100</f>
        <v>10000</v>
      </c>
      <c r="B487" s="1">
        <f>25*25</f>
        <v>625</v>
      </c>
      <c r="C487">
        <v>43203.1</v>
      </c>
      <c r="D487">
        <f t="shared" si="18"/>
        <v>6.25</v>
      </c>
      <c r="F487" s="1">
        <f>100*100</f>
        <v>10000</v>
      </c>
      <c r="G487" s="1">
        <f>50*50</f>
        <v>2500</v>
      </c>
      <c r="H487">
        <v>43200.2</v>
      </c>
      <c r="I487">
        <f t="shared" si="19"/>
        <v>25</v>
      </c>
      <c r="K487" s="1">
        <f>100*100</f>
        <v>10000</v>
      </c>
      <c r="L487" s="1">
        <f>75*75</f>
        <v>5625</v>
      </c>
      <c r="M487">
        <v>43200.2</v>
      </c>
      <c r="N487">
        <f t="shared" si="20"/>
        <v>56.25</v>
      </c>
    </row>
    <row r="488" spans="1:17" x14ac:dyDescent="0.2">
      <c r="A488" s="1">
        <f>500*500</f>
        <v>250000</v>
      </c>
      <c r="B488" s="1">
        <f>125*125</f>
        <v>15625</v>
      </c>
      <c r="C488">
        <v>43213</v>
      </c>
      <c r="D488">
        <f t="shared" si="18"/>
        <v>6.25</v>
      </c>
      <c r="F488" s="1">
        <f>500*500</f>
        <v>250000</v>
      </c>
      <c r="G488" s="1">
        <f>250*250</f>
        <v>62500</v>
      </c>
      <c r="H488">
        <v>43210.2</v>
      </c>
      <c r="I488">
        <f t="shared" si="19"/>
        <v>25</v>
      </c>
      <c r="K488" s="1">
        <f>500*500</f>
        <v>250000</v>
      </c>
      <c r="L488" s="1">
        <f>375*125</f>
        <v>46875</v>
      </c>
      <c r="M488">
        <v>43211.6</v>
      </c>
      <c r="N488">
        <f t="shared" si="20"/>
        <v>18.75</v>
      </c>
    </row>
    <row r="489" spans="1:17" x14ac:dyDescent="0.2">
      <c r="A489" s="1">
        <f>1000*1000</f>
        <v>1000000</v>
      </c>
      <c r="B489" s="1">
        <f>250*250</f>
        <v>62500</v>
      </c>
      <c r="C489">
        <v>43246.1</v>
      </c>
      <c r="D489">
        <f t="shared" si="18"/>
        <v>6.25</v>
      </c>
      <c r="F489" s="1">
        <f>1000*1000</f>
        <v>1000000</v>
      </c>
      <c r="G489" s="1">
        <f>1000*1000</f>
        <v>1000000</v>
      </c>
      <c r="H489">
        <v>43271.199999999997</v>
      </c>
      <c r="I489">
        <f t="shared" si="19"/>
        <v>100</v>
      </c>
      <c r="K489" s="1">
        <f>1000*1000</f>
        <v>1000000</v>
      </c>
      <c r="L489" s="1">
        <f>999*999</f>
        <v>998001</v>
      </c>
      <c r="M489">
        <v>43234.9</v>
      </c>
      <c r="N489">
        <f t="shared" si="20"/>
        <v>99.8001</v>
      </c>
    </row>
    <row r="490" spans="1:17" x14ac:dyDescent="0.2">
      <c r="A490" s="1"/>
      <c r="B490" s="1"/>
      <c r="C490" s="1"/>
      <c r="F490" s="1"/>
      <c r="G490" s="1"/>
      <c r="H490" s="1"/>
      <c r="K490" s="1"/>
      <c r="L490" s="1"/>
      <c r="M490" s="1"/>
    </row>
    <row r="491" spans="1:17" x14ac:dyDescent="0.2">
      <c r="A491" s="1" t="s">
        <v>1</v>
      </c>
      <c r="B491" s="1" t="s">
        <v>33</v>
      </c>
      <c r="C491" s="1" t="s">
        <v>34</v>
      </c>
      <c r="D491" t="s">
        <v>38</v>
      </c>
      <c r="F491" s="1" t="s">
        <v>1</v>
      </c>
      <c r="G491" s="1" t="s">
        <v>33</v>
      </c>
      <c r="H491" s="1" t="s">
        <v>34</v>
      </c>
      <c r="I491" t="s">
        <v>38</v>
      </c>
      <c r="K491" s="1" t="s">
        <v>1</v>
      </c>
      <c r="L491" s="1" t="s">
        <v>33</v>
      </c>
      <c r="M491" s="1" t="s">
        <v>34</v>
      </c>
      <c r="N491" t="s">
        <v>38</v>
      </c>
    </row>
    <row r="492" spans="1:17" x14ac:dyDescent="0.2">
      <c r="A492" s="1">
        <f>10*10</f>
        <v>100</v>
      </c>
      <c r="B492" s="1">
        <f>3*2</f>
        <v>6</v>
      </c>
      <c r="C492">
        <v>4.4112899999999997E-2</v>
      </c>
      <c r="D492">
        <f>B492/A492*100</f>
        <v>6</v>
      </c>
      <c r="F492" s="1">
        <f>10*10</f>
        <v>100</v>
      </c>
      <c r="G492" s="1">
        <f>10*5</f>
        <v>50</v>
      </c>
      <c r="H492">
        <v>8.6473900000000006E-2</v>
      </c>
      <c r="I492">
        <f>G492/F492*100</f>
        <v>50</v>
      </c>
      <c r="K492" s="1">
        <f>10*10</f>
        <v>100</v>
      </c>
      <c r="L492" s="1">
        <f>10*7</f>
        <v>70</v>
      </c>
      <c r="M492">
        <v>5.4067200000000003E-2</v>
      </c>
      <c r="N492">
        <f>L492/K492*100</f>
        <v>70</v>
      </c>
    </row>
    <row r="493" spans="1:17" x14ac:dyDescent="0.2">
      <c r="A493" s="1">
        <f>50*50</f>
        <v>2500</v>
      </c>
      <c r="B493" s="1">
        <f>12*14</f>
        <v>168</v>
      </c>
      <c r="C493">
        <v>0.22176299999999999</v>
      </c>
      <c r="D493">
        <f t="shared" ref="D493:D496" si="21">B493/A493*100</f>
        <v>6.72</v>
      </c>
      <c r="F493" s="1">
        <f>50*50</f>
        <v>2500</v>
      </c>
      <c r="G493" s="1">
        <f>26*28</f>
        <v>728</v>
      </c>
      <c r="H493">
        <v>0.46295700000000001</v>
      </c>
      <c r="I493">
        <f t="shared" ref="I493:I496" si="22">G493/F493*100</f>
        <v>29.12</v>
      </c>
      <c r="K493" s="1">
        <f>50*50</f>
        <v>2500</v>
      </c>
      <c r="L493" s="1">
        <f>42*38</f>
        <v>1596</v>
      </c>
      <c r="M493">
        <v>0.52439400000000003</v>
      </c>
      <c r="N493">
        <f t="shared" ref="N493:N496" si="23">L493/K493*100</f>
        <v>63.839999999999996</v>
      </c>
    </row>
    <row r="494" spans="1:17" x14ac:dyDescent="0.2">
      <c r="A494" s="1">
        <f>100*100</f>
        <v>10000</v>
      </c>
      <c r="B494" s="1">
        <f>27*25</f>
        <v>675</v>
      </c>
      <c r="C494">
        <v>0.81019099999999999</v>
      </c>
      <c r="D494">
        <f t="shared" si="21"/>
        <v>6.75</v>
      </c>
      <c r="F494" s="1">
        <f>100*100</f>
        <v>10000</v>
      </c>
      <c r="G494" s="1">
        <f>51*66</f>
        <v>3366</v>
      </c>
      <c r="H494">
        <v>1.4579</v>
      </c>
      <c r="I494">
        <f t="shared" si="22"/>
        <v>33.660000000000004</v>
      </c>
      <c r="K494" s="1">
        <f>100*100</f>
        <v>10000</v>
      </c>
      <c r="L494" s="1">
        <f>76*83</f>
        <v>6308</v>
      </c>
      <c r="M494">
        <v>1.6900900000000001</v>
      </c>
      <c r="N494">
        <f t="shared" si="23"/>
        <v>63.080000000000005</v>
      </c>
    </row>
    <row r="495" spans="1:17" x14ac:dyDescent="0.2">
      <c r="A495" s="1">
        <f>500*500</f>
        <v>250000</v>
      </c>
      <c r="B495" s="1">
        <f>126*450</f>
        <v>56700</v>
      </c>
      <c r="C495">
        <v>15.315099999999999</v>
      </c>
      <c r="D495">
        <f t="shared" si="21"/>
        <v>22.68</v>
      </c>
      <c r="F495" s="1">
        <f>500*500</f>
        <v>250000</v>
      </c>
      <c r="G495" s="1">
        <f>256*475</f>
        <v>121600</v>
      </c>
      <c r="H495">
        <v>25.18</v>
      </c>
      <c r="I495">
        <f t="shared" si="22"/>
        <v>48.64</v>
      </c>
      <c r="K495" s="1">
        <f>500*500</f>
        <v>250000</v>
      </c>
      <c r="L495" s="1">
        <f>402*489</f>
        <v>196578</v>
      </c>
      <c r="M495">
        <v>33.491799999999998</v>
      </c>
      <c r="N495">
        <f t="shared" si="23"/>
        <v>78.631200000000007</v>
      </c>
    </row>
    <row r="496" spans="1:17" x14ac:dyDescent="0.2">
      <c r="A496" s="1">
        <f>1000*1000</f>
        <v>1000000</v>
      </c>
      <c r="B496" s="1">
        <f>265*981</f>
        <v>259965</v>
      </c>
      <c r="C496">
        <v>58.404699999999998</v>
      </c>
      <c r="D496">
        <f t="shared" si="21"/>
        <v>25.996500000000001</v>
      </c>
      <c r="F496" s="1">
        <f>1000*1000</f>
        <v>1000000</v>
      </c>
      <c r="G496" s="1">
        <f>511*998</f>
        <v>509978</v>
      </c>
      <c r="H496">
        <v>98.2273</v>
      </c>
      <c r="I496">
        <f t="shared" si="22"/>
        <v>50.997800000000005</v>
      </c>
      <c r="K496" s="1">
        <f>1000*1000</f>
        <v>1000000</v>
      </c>
      <c r="L496" s="1">
        <f>767*999</f>
        <v>766233</v>
      </c>
      <c r="M496">
        <v>131.685</v>
      </c>
      <c r="N496">
        <f t="shared" si="23"/>
        <v>76.6233</v>
      </c>
    </row>
    <row r="497" spans="1:14" x14ac:dyDescent="0.2">
      <c r="A497" s="1"/>
      <c r="B497" s="1"/>
      <c r="C497" s="1"/>
      <c r="F497" s="1"/>
      <c r="G497" s="1"/>
      <c r="H497" s="1"/>
      <c r="K497" s="1"/>
      <c r="L497" s="1"/>
      <c r="M497" s="1"/>
    </row>
    <row r="498" spans="1:14" x14ac:dyDescent="0.2">
      <c r="A498" s="1" t="s">
        <v>2</v>
      </c>
      <c r="B498" s="1" t="s">
        <v>33</v>
      </c>
      <c r="C498" s="1" t="s">
        <v>34</v>
      </c>
      <c r="D498" t="s">
        <v>38</v>
      </c>
      <c r="F498" s="1" t="s">
        <v>2</v>
      </c>
      <c r="G498" s="1" t="s">
        <v>33</v>
      </c>
      <c r="H498" s="1" t="s">
        <v>34</v>
      </c>
      <c r="I498" t="s">
        <v>38</v>
      </c>
      <c r="K498" s="1" t="s">
        <v>2</v>
      </c>
      <c r="L498" s="1" t="s">
        <v>33</v>
      </c>
      <c r="M498" s="1" t="s">
        <v>34</v>
      </c>
      <c r="N498" t="s">
        <v>38</v>
      </c>
    </row>
    <row r="499" spans="1:14" x14ac:dyDescent="0.2">
      <c r="A499" s="1">
        <f>10*10</f>
        <v>100</v>
      </c>
      <c r="B499" s="1">
        <f>5*3</f>
        <v>15</v>
      </c>
      <c r="C499">
        <v>113.798</v>
      </c>
      <c r="D499">
        <f>B499/A499*100</f>
        <v>15</v>
      </c>
      <c r="F499" s="1">
        <f>10*10</f>
        <v>100</v>
      </c>
      <c r="G499" s="1">
        <f>5*5</f>
        <v>25</v>
      </c>
      <c r="H499">
        <v>111.12</v>
      </c>
      <c r="I499">
        <f>G499/F499*100</f>
        <v>25</v>
      </c>
      <c r="K499" s="1">
        <f>10*10</f>
        <v>100</v>
      </c>
      <c r="L499" s="1">
        <f>7*7</f>
        <v>49</v>
      </c>
      <c r="M499">
        <v>97.807599999999994</v>
      </c>
      <c r="N499">
        <f>L499/K499*100</f>
        <v>49</v>
      </c>
    </row>
    <row r="500" spans="1:14" x14ac:dyDescent="0.2">
      <c r="A500" s="1">
        <f>50*50</f>
        <v>2500</v>
      </c>
      <c r="B500" s="1">
        <f>12*12</f>
        <v>144</v>
      </c>
      <c r="C500">
        <v>66.942999999999998</v>
      </c>
      <c r="D500">
        <f t="shared" ref="D500:D503" si="24">B500/A500*100</f>
        <v>5.76</v>
      </c>
      <c r="F500" s="1">
        <f>50*50</f>
        <v>2500</v>
      </c>
      <c r="G500" s="1">
        <f>25*25</f>
        <v>625</v>
      </c>
      <c r="H500">
        <v>71.625200000000007</v>
      </c>
      <c r="I500">
        <f t="shared" ref="I500:I503" si="25">G500/F500*100</f>
        <v>25</v>
      </c>
      <c r="K500" s="1">
        <f>50*50</f>
        <v>2500</v>
      </c>
      <c r="L500" s="1">
        <f>37*37</f>
        <v>1369</v>
      </c>
      <c r="M500">
        <v>70.020399999999995</v>
      </c>
      <c r="N500">
        <f t="shared" ref="N500:N503" si="26">L500/K500*100</f>
        <v>54.76</v>
      </c>
    </row>
    <row r="501" spans="1:14" x14ac:dyDescent="0.2">
      <c r="A501" s="1">
        <f>100*100</f>
        <v>10000</v>
      </c>
      <c r="B501" s="1">
        <f>25*25</f>
        <v>625</v>
      </c>
      <c r="C501">
        <v>88.4161</v>
      </c>
      <c r="D501">
        <f t="shared" si="24"/>
        <v>6.25</v>
      </c>
      <c r="F501" s="1">
        <f>100*100</f>
        <v>10000</v>
      </c>
      <c r="G501" s="1">
        <f>50*50</f>
        <v>2500</v>
      </c>
      <c r="H501">
        <v>100.85899999999999</v>
      </c>
      <c r="I501">
        <f t="shared" si="25"/>
        <v>25</v>
      </c>
      <c r="K501" s="1">
        <f>100*100</f>
        <v>10000</v>
      </c>
      <c r="L501" s="1">
        <f>75*75</f>
        <v>5625</v>
      </c>
      <c r="M501">
        <v>127.661</v>
      </c>
      <c r="N501">
        <f t="shared" si="26"/>
        <v>56.25</v>
      </c>
    </row>
    <row r="502" spans="1:14" x14ac:dyDescent="0.2">
      <c r="A502" s="1">
        <f>500*500</f>
        <v>250000</v>
      </c>
      <c r="B502" s="1">
        <f>125*130</f>
        <v>16250</v>
      </c>
      <c r="C502" s="3">
        <v>3601.78</v>
      </c>
      <c r="D502">
        <f t="shared" si="24"/>
        <v>6.5</v>
      </c>
      <c r="F502" s="1">
        <f>500*500</f>
        <v>250000</v>
      </c>
      <c r="G502" s="1">
        <f>250*255</f>
        <v>63750</v>
      </c>
      <c r="H502" s="3">
        <v>3603.24</v>
      </c>
      <c r="I502">
        <f t="shared" si="25"/>
        <v>25.5</v>
      </c>
      <c r="K502" s="1">
        <f>500*500</f>
        <v>250000</v>
      </c>
      <c r="L502" s="1">
        <f>375*375</f>
        <v>140625</v>
      </c>
      <c r="M502" s="3">
        <v>3605.44</v>
      </c>
      <c r="N502">
        <f t="shared" si="26"/>
        <v>56.25</v>
      </c>
    </row>
    <row r="503" spans="1:14" x14ac:dyDescent="0.2">
      <c r="A503" s="1">
        <f>1000*1000</f>
        <v>1000000</v>
      </c>
      <c r="B503" s="1">
        <f>301*268</f>
        <v>80668</v>
      </c>
      <c r="C503" s="3">
        <v>3603.47</v>
      </c>
      <c r="D503">
        <f t="shared" si="24"/>
        <v>8.0668000000000006</v>
      </c>
      <c r="F503" s="1">
        <f>1000*1000</f>
        <v>1000000</v>
      </c>
      <c r="G503" s="1">
        <f>500*500</f>
        <v>250000</v>
      </c>
      <c r="H503" s="3">
        <v>3612.52</v>
      </c>
      <c r="I503">
        <f t="shared" si="25"/>
        <v>25</v>
      </c>
      <c r="K503" s="1">
        <f>1000*1000</f>
        <v>1000000</v>
      </c>
      <c r="L503" s="1">
        <f>756*819</f>
        <v>619164</v>
      </c>
      <c r="M503" s="3">
        <v>3619.52</v>
      </c>
      <c r="N503">
        <f t="shared" si="26"/>
        <v>61.916400000000003</v>
      </c>
    </row>
    <row r="506" spans="1:14" x14ac:dyDescent="0.2">
      <c r="M506" s="4"/>
    </row>
    <row r="507" spans="1:14" x14ac:dyDescent="0.2">
      <c r="M507" s="4"/>
    </row>
    <row r="508" spans="1:14" x14ac:dyDescent="0.2">
      <c r="M508" s="4"/>
      <c r="N508" s="4"/>
    </row>
    <row r="509" spans="1:14" x14ac:dyDescent="0.2">
      <c r="M509" s="4"/>
      <c r="N509" s="4"/>
    </row>
    <row r="510" spans="1:14" x14ac:dyDescent="0.2">
      <c r="M510" s="1"/>
      <c r="N510" s="1"/>
    </row>
    <row r="512" spans="1:14" x14ac:dyDescent="0.2">
      <c r="A512" t="s">
        <v>18</v>
      </c>
      <c r="G512" t="s">
        <v>28</v>
      </c>
      <c r="M512" t="s">
        <v>29</v>
      </c>
    </row>
    <row r="513" spans="1:17" x14ac:dyDescent="0.2">
      <c r="A513" t="s">
        <v>45</v>
      </c>
      <c r="D513" t="s">
        <v>31</v>
      </c>
      <c r="G513" t="s">
        <v>45</v>
      </c>
      <c r="J513" t="s">
        <v>31</v>
      </c>
      <c r="M513" t="s">
        <v>45</v>
      </c>
      <c r="P513" t="s">
        <v>31</v>
      </c>
    </row>
    <row r="514" spans="1:17" x14ac:dyDescent="0.2">
      <c r="C514" t="s">
        <v>0</v>
      </c>
      <c r="D514" t="s">
        <v>1</v>
      </c>
      <c r="E514" t="s">
        <v>2</v>
      </c>
      <c r="I514" t="s">
        <v>0</v>
      </c>
      <c r="J514" t="s">
        <v>1</v>
      </c>
      <c r="K514" t="s">
        <v>2</v>
      </c>
      <c r="O514" t="s">
        <v>0</v>
      </c>
      <c r="P514" t="s">
        <v>1</v>
      </c>
      <c r="Q514" t="s">
        <v>2</v>
      </c>
    </row>
    <row r="515" spans="1:17" x14ac:dyDescent="0.2">
      <c r="A515" s="1" t="s">
        <v>19</v>
      </c>
      <c r="B515" t="s">
        <v>26</v>
      </c>
      <c r="C515">
        <v>6.3793799999999996E-3</v>
      </c>
      <c r="D515">
        <v>1.4933399999999999E-2</v>
      </c>
      <c r="E515" s="3">
        <v>28.023499999999999</v>
      </c>
      <c r="G515" s="1" t="s">
        <v>19</v>
      </c>
      <c r="H515" t="s">
        <v>26</v>
      </c>
      <c r="I515">
        <v>1.2148600000000001E-2</v>
      </c>
      <c r="J515">
        <v>3.9061199999999997E-2</v>
      </c>
      <c r="K515">
        <v>58.286299999999997</v>
      </c>
      <c r="M515" s="1" t="s">
        <v>19</v>
      </c>
      <c r="N515" t="s">
        <v>26</v>
      </c>
      <c r="O515">
        <v>2.5051899999999998E-2</v>
      </c>
      <c r="P515">
        <v>4.4112899999999997E-2</v>
      </c>
      <c r="Q515">
        <v>113.798</v>
      </c>
    </row>
    <row r="516" spans="1:17" x14ac:dyDescent="0.2">
      <c r="B516" t="s">
        <v>25</v>
      </c>
      <c r="C516">
        <v>6.1231300000000001E-3</v>
      </c>
      <c r="D516">
        <v>2.0329300000000002E-2</v>
      </c>
      <c r="E516">
        <v>30.7117</v>
      </c>
      <c r="H516" t="s">
        <v>25</v>
      </c>
      <c r="I516">
        <v>1.3184299999999999E-2</v>
      </c>
      <c r="J516">
        <v>6.9049200000000005E-2</v>
      </c>
      <c r="K516">
        <v>57.8508</v>
      </c>
      <c r="N516" t="s">
        <v>25</v>
      </c>
      <c r="O516">
        <v>2.3699000000000001E-2</v>
      </c>
      <c r="P516">
        <v>8.6473900000000006E-2</v>
      </c>
      <c r="Q516">
        <v>111.12</v>
      </c>
    </row>
    <row r="517" spans="1:17" x14ac:dyDescent="0.2">
      <c r="B517" t="s">
        <v>24</v>
      </c>
      <c r="C517">
        <v>6.1211700000000004E-3</v>
      </c>
      <c r="D517">
        <v>3.0889400000000001E-2</v>
      </c>
      <c r="E517">
        <v>35.581499999999998</v>
      </c>
      <c r="H517" t="s">
        <v>24</v>
      </c>
      <c r="I517">
        <v>8.8580900000000008E-3</v>
      </c>
      <c r="J517">
        <v>0.105209</v>
      </c>
      <c r="K517">
        <v>43.035800000000002</v>
      </c>
      <c r="N517" t="s">
        <v>24</v>
      </c>
      <c r="O517">
        <v>1.5325500000000001E-2</v>
      </c>
      <c r="P517">
        <v>5.4067200000000003E-2</v>
      </c>
      <c r="Q517">
        <v>97.807599999999994</v>
      </c>
    </row>
    <row r="518" spans="1:17" x14ac:dyDescent="0.2">
      <c r="A518" s="1" t="s">
        <v>20</v>
      </c>
      <c r="B518" t="s">
        <v>26</v>
      </c>
      <c r="C518">
        <v>0.110947</v>
      </c>
      <c r="D518">
        <v>8.0539399999999997E-2</v>
      </c>
      <c r="E518" s="3">
        <v>146.90899999999999</v>
      </c>
      <c r="G518" s="1" t="s">
        <v>20</v>
      </c>
      <c r="H518" t="s">
        <v>26</v>
      </c>
      <c r="I518">
        <v>43200.800000000003</v>
      </c>
      <c r="J518">
        <v>0.24660899999999999</v>
      </c>
      <c r="K518" s="3">
        <v>4008.6</v>
      </c>
      <c r="M518" s="1" t="s">
        <v>20</v>
      </c>
      <c r="N518" t="s">
        <v>26</v>
      </c>
      <c r="O518">
        <v>43237.1</v>
      </c>
      <c r="P518">
        <v>0.22176299999999999</v>
      </c>
      <c r="Q518">
        <v>66.942999999999998</v>
      </c>
    </row>
    <row r="519" spans="1:17" x14ac:dyDescent="0.2">
      <c r="B519" t="s">
        <v>25</v>
      </c>
      <c r="C519">
        <v>0.114907</v>
      </c>
      <c r="D519">
        <v>0.19902600000000001</v>
      </c>
      <c r="E519">
        <v>176.69200000000001</v>
      </c>
      <c r="H519" t="s">
        <v>25</v>
      </c>
      <c r="I519">
        <v>43200.5</v>
      </c>
      <c r="J519">
        <v>0.421045</v>
      </c>
      <c r="K519" s="3">
        <v>4871.05</v>
      </c>
      <c r="N519" t="s">
        <v>25</v>
      </c>
      <c r="O519">
        <v>43207.9</v>
      </c>
      <c r="P519">
        <v>0.46295700000000001</v>
      </c>
      <c r="Q519">
        <v>71.625200000000007</v>
      </c>
    </row>
    <row r="520" spans="1:17" x14ac:dyDescent="0.2">
      <c r="B520" t="s">
        <v>24</v>
      </c>
      <c r="C520">
        <v>0.19622400000000001</v>
      </c>
      <c r="D520">
        <v>0.28654099999999999</v>
      </c>
      <c r="E520">
        <v>258.91000000000003</v>
      </c>
      <c r="H520" t="s">
        <v>24</v>
      </c>
      <c r="I520">
        <v>3066.89</v>
      </c>
      <c r="J520">
        <v>0.61428899999999997</v>
      </c>
      <c r="K520" s="3">
        <v>1313.01</v>
      </c>
      <c r="N520" t="s">
        <v>24</v>
      </c>
      <c r="O520">
        <v>561.02099999999996</v>
      </c>
      <c r="P520">
        <v>0.52439400000000003</v>
      </c>
      <c r="Q520">
        <v>70.020399999999995</v>
      </c>
    </row>
    <row r="521" spans="1:17" x14ac:dyDescent="0.2">
      <c r="A521" s="1" t="s">
        <v>21</v>
      </c>
      <c r="B521" t="s">
        <v>26</v>
      </c>
      <c r="C521">
        <v>1.06684</v>
      </c>
      <c r="D521">
        <v>0.28528599999999998</v>
      </c>
      <c r="E521" s="2">
        <v>806.28599999999994</v>
      </c>
      <c r="G521" s="1" t="s">
        <v>21</v>
      </c>
      <c r="H521" t="s">
        <v>26</v>
      </c>
      <c r="I521">
        <v>43200.2</v>
      </c>
      <c r="J521">
        <v>1.0154700000000001</v>
      </c>
      <c r="K521" s="3">
        <v>3600.25</v>
      </c>
      <c r="M521" s="1" t="s">
        <v>21</v>
      </c>
      <c r="N521" t="s">
        <v>26</v>
      </c>
      <c r="O521">
        <v>43203.1</v>
      </c>
      <c r="P521">
        <v>0.81019099999999999</v>
      </c>
      <c r="Q521">
        <v>88.4161</v>
      </c>
    </row>
    <row r="522" spans="1:17" x14ac:dyDescent="0.2">
      <c r="B522" t="s">
        <v>25</v>
      </c>
      <c r="C522">
        <v>0.97267800000000004</v>
      </c>
      <c r="D522">
        <v>0.77002000000000004</v>
      </c>
      <c r="E522" s="2">
        <v>1039.43</v>
      </c>
      <c r="H522" t="s">
        <v>25</v>
      </c>
      <c r="I522">
        <v>43200.2</v>
      </c>
      <c r="J522">
        <v>1.56453</v>
      </c>
      <c r="K522" s="3">
        <v>5867.98</v>
      </c>
      <c r="N522" t="s">
        <v>25</v>
      </c>
      <c r="O522">
        <v>43200.2</v>
      </c>
      <c r="P522">
        <v>1.4579</v>
      </c>
      <c r="Q522">
        <v>100.85899999999999</v>
      </c>
    </row>
    <row r="523" spans="1:17" x14ac:dyDescent="0.2">
      <c r="B523" t="s">
        <v>24</v>
      </c>
      <c r="C523">
        <v>1.35423</v>
      </c>
      <c r="D523">
        <v>0.97376499999999999</v>
      </c>
      <c r="E523" s="2">
        <v>1310.1600000000001</v>
      </c>
      <c r="H523" t="s">
        <v>24</v>
      </c>
      <c r="I523">
        <v>43201.599999999999</v>
      </c>
      <c r="J523">
        <v>2.2287499999999998</v>
      </c>
      <c r="K523" s="3">
        <v>3782.55</v>
      </c>
      <c r="N523" t="s">
        <v>24</v>
      </c>
      <c r="O523">
        <v>43200.2</v>
      </c>
      <c r="P523">
        <v>1.6900900000000001</v>
      </c>
      <c r="Q523">
        <v>127.661</v>
      </c>
    </row>
    <row r="524" spans="1:17" x14ac:dyDescent="0.2">
      <c r="A524" s="1" t="s">
        <v>22</v>
      </c>
      <c r="B524" t="s">
        <v>26</v>
      </c>
      <c r="C524">
        <v>18.180800000000001</v>
      </c>
      <c r="D524">
        <v>9.4586100000000002</v>
      </c>
      <c r="E524" s="3">
        <v>3619.3</v>
      </c>
      <c r="G524" s="1" t="s">
        <v>22</v>
      </c>
      <c r="H524" t="s">
        <v>26</v>
      </c>
      <c r="I524">
        <v>43363.1</v>
      </c>
      <c r="J524">
        <v>26.884399999999999</v>
      </c>
      <c r="K524" s="3">
        <v>3609.57</v>
      </c>
      <c r="M524" s="1" t="s">
        <v>22</v>
      </c>
      <c r="N524" t="s">
        <v>26</v>
      </c>
      <c r="O524">
        <v>43213</v>
      </c>
      <c r="P524">
        <v>15.315099999999999</v>
      </c>
      <c r="Q524" s="3">
        <v>3601.78</v>
      </c>
    </row>
    <row r="525" spans="1:17" x14ac:dyDescent="0.2">
      <c r="B525" t="s">
        <v>25</v>
      </c>
      <c r="C525">
        <v>18.144400000000001</v>
      </c>
      <c r="D525">
        <v>23.53</v>
      </c>
      <c r="E525" s="3">
        <v>3614.38</v>
      </c>
      <c r="H525" t="s">
        <v>25</v>
      </c>
      <c r="I525">
        <v>43201.7</v>
      </c>
      <c r="J525">
        <v>31.4999</v>
      </c>
      <c r="K525" s="3">
        <v>3605.61</v>
      </c>
      <c r="N525" t="s">
        <v>25</v>
      </c>
      <c r="O525">
        <v>43210.2</v>
      </c>
      <c r="P525">
        <v>25.18</v>
      </c>
      <c r="Q525" s="3">
        <v>3603.24</v>
      </c>
    </row>
    <row r="526" spans="1:17" x14ac:dyDescent="0.2">
      <c r="B526" t="s">
        <v>24</v>
      </c>
      <c r="C526">
        <v>18.252800000000001</v>
      </c>
      <c r="D526">
        <v>23.886800000000001</v>
      </c>
      <c r="E526" s="3">
        <v>3633.39</v>
      </c>
      <c r="H526" t="s">
        <v>24</v>
      </c>
      <c r="I526">
        <v>43247.7</v>
      </c>
      <c r="J526">
        <v>56.770699999999998</v>
      </c>
      <c r="K526" s="3">
        <v>3802.39</v>
      </c>
      <c r="N526" t="s">
        <v>24</v>
      </c>
      <c r="O526">
        <v>43211.6</v>
      </c>
      <c r="P526">
        <v>33.491799999999998</v>
      </c>
      <c r="Q526" s="3">
        <v>3605.44</v>
      </c>
    </row>
    <row r="527" spans="1:17" x14ac:dyDescent="0.2">
      <c r="A527" s="1" t="s">
        <v>23</v>
      </c>
      <c r="B527" t="s">
        <v>26</v>
      </c>
      <c r="C527">
        <v>143.352</v>
      </c>
      <c r="D527">
        <v>44.896900000000002</v>
      </c>
      <c r="E527" s="3">
        <v>3613.11</v>
      </c>
      <c r="G527" s="1" t="s">
        <v>23</v>
      </c>
      <c r="H527" t="s">
        <v>26</v>
      </c>
      <c r="I527">
        <v>43632.1</v>
      </c>
      <c r="J527">
        <v>104.19</v>
      </c>
      <c r="K527" s="3">
        <v>3608.87</v>
      </c>
      <c r="M527" s="1" t="s">
        <v>23</v>
      </c>
      <c r="N527" t="s">
        <v>26</v>
      </c>
      <c r="O527">
        <v>43246.1</v>
      </c>
      <c r="P527">
        <v>58.404699999999998</v>
      </c>
      <c r="Q527" s="3">
        <v>3603.47</v>
      </c>
    </row>
    <row r="528" spans="1:17" x14ac:dyDescent="0.2">
      <c r="B528" t="s">
        <v>25</v>
      </c>
      <c r="C528">
        <v>134.29900000000001</v>
      </c>
      <c r="D528">
        <v>121.154</v>
      </c>
      <c r="E528" s="3">
        <v>3727.63</v>
      </c>
      <c r="H528" t="s">
        <v>25</v>
      </c>
      <c r="I528">
        <v>43247.8</v>
      </c>
      <c r="J528">
        <v>120.96</v>
      </c>
      <c r="K528" s="3">
        <v>3612.47</v>
      </c>
      <c r="N528" t="s">
        <v>25</v>
      </c>
      <c r="O528">
        <v>43271.199999999997</v>
      </c>
      <c r="P528">
        <v>98.2273</v>
      </c>
      <c r="Q528" s="3">
        <v>3612.52</v>
      </c>
    </row>
    <row r="529" spans="1:19" x14ac:dyDescent="0.2">
      <c r="B529" t="s">
        <v>24</v>
      </c>
      <c r="C529">
        <v>131.80099999999999</v>
      </c>
      <c r="D529">
        <v>120.83199999999999</v>
      </c>
      <c r="E529" s="3">
        <v>4056.32</v>
      </c>
      <c r="H529" t="s">
        <v>24</v>
      </c>
      <c r="I529">
        <v>43232</v>
      </c>
      <c r="J529">
        <v>235.84100000000001</v>
      </c>
      <c r="K529" s="3">
        <v>3623.74</v>
      </c>
      <c r="N529" t="s">
        <v>24</v>
      </c>
      <c r="O529">
        <v>43234.9</v>
      </c>
      <c r="P529">
        <v>131.685</v>
      </c>
      <c r="Q529" s="3">
        <v>3619.52</v>
      </c>
    </row>
    <row r="535" spans="1:19" x14ac:dyDescent="0.2">
      <c r="P535" s="1"/>
      <c r="Q535" s="1"/>
      <c r="R535" s="1"/>
      <c r="S535" s="1"/>
    </row>
    <row r="536" spans="1:19" x14ac:dyDescent="0.2">
      <c r="A536" t="s">
        <v>18</v>
      </c>
    </row>
    <row r="537" spans="1:19" x14ac:dyDescent="0.2">
      <c r="A537" t="s">
        <v>45</v>
      </c>
      <c r="B537" t="s">
        <v>27</v>
      </c>
      <c r="D537" t="s">
        <v>46</v>
      </c>
      <c r="G537" t="s">
        <v>47</v>
      </c>
      <c r="J537" t="s">
        <v>48</v>
      </c>
    </row>
    <row r="538" spans="1:19" x14ac:dyDescent="0.2">
      <c r="C538" t="s">
        <v>51</v>
      </c>
      <c r="D538" t="s">
        <v>50</v>
      </c>
      <c r="E538" t="s">
        <v>49</v>
      </c>
      <c r="F538" t="s">
        <v>51</v>
      </c>
      <c r="G538" t="s">
        <v>50</v>
      </c>
      <c r="H538" t="s">
        <v>49</v>
      </c>
      <c r="I538" t="s">
        <v>51</v>
      </c>
      <c r="J538" t="s">
        <v>50</v>
      </c>
      <c r="K538" t="s">
        <v>49</v>
      </c>
    </row>
    <row r="539" spans="1:19" x14ac:dyDescent="0.2">
      <c r="B539" t="s">
        <v>26</v>
      </c>
      <c r="C539">
        <v>0.78888899999999995</v>
      </c>
      <c r="D539">
        <v>90</v>
      </c>
      <c r="E539">
        <v>6.3793799999999996E-3</v>
      </c>
      <c r="F539">
        <v>1</v>
      </c>
      <c r="G539">
        <v>12</v>
      </c>
      <c r="H539">
        <v>1.4933399999999999E-2</v>
      </c>
      <c r="I539">
        <v>1</v>
      </c>
      <c r="J539">
        <v>30</v>
      </c>
      <c r="K539" s="3">
        <v>28.023499999999999</v>
      </c>
    </row>
    <row r="540" spans="1:19" x14ac:dyDescent="0.2">
      <c r="A540" s="1" t="s">
        <v>19</v>
      </c>
      <c r="B540" t="s">
        <v>25</v>
      </c>
      <c r="C540">
        <v>0.78888899999999995</v>
      </c>
      <c r="D540">
        <v>90</v>
      </c>
      <c r="E540">
        <v>6.1231300000000001E-3</v>
      </c>
      <c r="F540">
        <v>1</v>
      </c>
      <c r="G540">
        <v>30</v>
      </c>
      <c r="H540">
        <v>2.0329300000000002E-2</v>
      </c>
      <c r="I540">
        <v>0.88888900000000004</v>
      </c>
      <c r="J540">
        <v>54</v>
      </c>
      <c r="K540">
        <v>30.7117</v>
      </c>
    </row>
    <row r="541" spans="1:19" x14ac:dyDescent="0.2">
      <c r="B541" t="s">
        <v>24</v>
      </c>
      <c r="C541">
        <v>0.78888899999999995</v>
      </c>
      <c r="D541">
        <v>90</v>
      </c>
      <c r="E541">
        <v>6.1211700000000004E-3</v>
      </c>
      <c r="F541">
        <v>0.89795899999999995</v>
      </c>
      <c r="G541">
        <v>49</v>
      </c>
      <c r="H541">
        <v>3.0889400000000001E-2</v>
      </c>
      <c r="I541">
        <v>0.85714299999999999</v>
      </c>
      <c r="J541">
        <v>63</v>
      </c>
      <c r="K541">
        <v>35.581499999999998</v>
      </c>
    </row>
    <row r="542" spans="1:19" x14ac:dyDescent="0.2">
      <c r="B542" t="s">
        <v>26</v>
      </c>
      <c r="C542">
        <v>0.75</v>
      </c>
      <c r="D542">
        <v>100</v>
      </c>
      <c r="E542">
        <v>0.110947</v>
      </c>
      <c r="F542">
        <v>0.97619</v>
      </c>
      <c r="G542">
        <v>6.72</v>
      </c>
      <c r="H542">
        <v>8.0539399999999997E-2</v>
      </c>
      <c r="I542">
        <v>0.78258099999999997</v>
      </c>
      <c r="J542">
        <v>62</v>
      </c>
      <c r="K542" s="3">
        <v>146.90899999999999</v>
      </c>
      <c r="P542" s="1"/>
      <c r="Q542" s="1"/>
      <c r="R542" s="1"/>
      <c r="S542" s="1"/>
    </row>
    <row r="543" spans="1:19" x14ac:dyDescent="0.2">
      <c r="A543" s="1" t="s">
        <v>20</v>
      </c>
      <c r="B543" t="s">
        <v>25</v>
      </c>
      <c r="C543">
        <v>0.75</v>
      </c>
      <c r="D543">
        <v>100</v>
      </c>
      <c r="E543">
        <v>0.114907</v>
      </c>
      <c r="F543">
        <v>0.87360000000000004</v>
      </c>
      <c r="G543">
        <v>25</v>
      </c>
      <c r="H543">
        <v>0.19902600000000001</v>
      </c>
      <c r="I543">
        <v>0.76849999999999996</v>
      </c>
      <c r="J543">
        <v>80</v>
      </c>
      <c r="K543">
        <v>176.69200000000001</v>
      </c>
    </row>
    <row r="544" spans="1:19" x14ac:dyDescent="0.2">
      <c r="B544" t="s">
        <v>24</v>
      </c>
      <c r="C544">
        <v>0.75</v>
      </c>
      <c r="D544">
        <v>100</v>
      </c>
      <c r="E544">
        <v>0.19622400000000001</v>
      </c>
      <c r="F544">
        <v>0.80298700000000001</v>
      </c>
      <c r="G544">
        <v>56.24</v>
      </c>
      <c r="H544">
        <v>0.28654099999999999</v>
      </c>
      <c r="I544">
        <v>0.75644400000000001</v>
      </c>
      <c r="J544">
        <v>90</v>
      </c>
      <c r="K544">
        <v>258.91000000000003</v>
      </c>
    </row>
    <row r="545" spans="1:19" x14ac:dyDescent="0.2">
      <c r="B545" t="s">
        <v>26</v>
      </c>
      <c r="C545">
        <v>0.75</v>
      </c>
      <c r="D545">
        <v>100</v>
      </c>
      <c r="E545">
        <v>1.06684</v>
      </c>
      <c r="F545">
        <v>0.873552</v>
      </c>
      <c r="G545">
        <v>10.36</v>
      </c>
      <c r="H545">
        <v>0.28528599999999998</v>
      </c>
      <c r="I545">
        <v>0.77</v>
      </c>
      <c r="J545">
        <v>72</v>
      </c>
      <c r="K545" s="2">
        <v>806.28599999999994</v>
      </c>
    </row>
    <row r="546" spans="1:19" x14ac:dyDescent="0.2">
      <c r="A546" s="1" t="s">
        <v>21</v>
      </c>
      <c r="B546" t="s">
        <v>25</v>
      </c>
      <c r="C546">
        <v>0.75</v>
      </c>
      <c r="D546">
        <v>100</v>
      </c>
      <c r="E546">
        <v>0.97267800000000004</v>
      </c>
      <c r="F546">
        <v>0.80198800000000003</v>
      </c>
      <c r="G546">
        <v>36.21</v>
      </c>
      <c r="H546">
        <v>0.77002000000000004</v>
      </c>
      <c r="I546">
        <v>0.75927699999999998</v>
      </c>
      <c r="J546">
        <v>83</v>
      </c>
      <c r="K546" s="2">
        <v>1039.43</v>
      </c>
    </row>
    <row r="547" spans="1:19" x14ac:dyDescent="0.2">
      <c r="B547" t="s">
        <v>24</v>
      </c>
      <c r="C547">
        <v>0.75</v>
      </c>
      <c r="D547">
        <v>100</v>
      </c>
      <c r="E547">
        <v>1.35423</v>
      </c>
      <c r="F547">
        <v>0.778173</v>
      </c>
      <c r="G547">
        <v>64.600000000000009</v>
      </c>
      <c r="H547">
        <v>0.97376499999999999</v>
      </c>
      <c r="I547">
        <v>0.75712599999999997</v>
      </c>
      <c r="J547">
        <v>87</v>
      </c>
      <c r="K547" s="2">
        <v>1310.1600000000001</v>
      </c>
    </row>
    <row r="548" spans="1:19" x14ac:dyDescent="0.2">
      <c r="B548" t="s">
        <v>26</v>
      </c>
      <c r="C548">
        <v>0.75</v>
      </c>
      <c r="D548">
        <v>100</v>
      </c>
      <c r="E548">
        <v>18.180800000000001</v>
      </c>
      <c r="F548">
        <v>0.75802099999999994</v>
      </c>
      <c r="G548">
        <v>38.299199999999999</v>
      </c>
      <c r="H548">
        <v>9.4586100000000002</v>
      </c>
      <c r="I548">
        <v>0.75793699999999997</v>
      </c>
      <c r="J548">
        <v>63.800000000000004</v>
      </c>
      <c r="K548" s="3">
        <v>3619.3</v>
      </c>
    </row>
    <row r="549" spans="1:19" x14ac:dyDescent="0.2">
      <c r="A549" s="1" t="s">
        <v>22</v>
      </c>
      <c r="B549" t="s">
        <v>25</v>
      </c>
      <c r="C549">
        <v>0.75</v>
      </c>
      <c r="D549">
        <v>100</v>
      </c>
      <c r="E549">
        <v>18.144400000000001</v>
      </c>
      <c r="F549">
        <v>0.75368900000000005</v>
      </c>
      <c r="G549">
        <v>48.493199999999995</v>
      </c>
      <c r="H549">
        <v>23.53</v>
      </c>
      <c r="I549">
        <v>0.75429900000000005</v>
      </c>
      <c r="J549">
        <v>80.2</v>
      </c>
      <c r="K549" s="3">
        <v>3614.38</v>
      </c>
      <c r="P549" s="1"/>
      <c r="Q549" s="1"/>
      <c r="R549" s="1"/>
      <c r="S549" s="1"/>
    </row>
    <row r="550" spans="1:19" x14ac:dyDescent="0.2">
      <c r="B550" t="s">
        <v>24</v>
      </c>
      <c r="C550">
        <v>0.75</v>
      </c>
      <c r="D550">
        <v>100</v>
      </c>
      <c r="E550">
        <v>18.252800000000001</v>
      </c>
      <c r="F550">
        <v>0.75232500000000002</v>
      </c>
      <c r="G550">
        <v>92.015599999999992</v>
      </c>
      <c r="H550">
        <v>23.886800000000001</v>
      </c>
      <c r="I550">
        <v>0.75150899999999998</v>
      </c>
      <c r="J550">
        <v>91.2</v>
      </c>
      <c r="K550" s="3">
        <v>3633.39</v>
      </c>
    </row>
    <row r="551" spans="1:19" x14ac:dyDescent="0.2">
      <c r="B551" t="s">
        <v>26</v>
      </c>
      <c r="C551">
        <v>0.75</v>
      </c>
      <c r="D551">
        <v>100</v>
      </c>
      <c r="E551">
        <v>143.352</v>
      </c>
      <c r="F551">
        <v>0.75275099999999995</v>
      </c>
      <c r="G551">
        <v>37.5124</v>
      </c>
      <c r="H551">
        <v>44.896900000000002</v>
      </c>
      <c r="I551">
        <v>0.75650399999999995</v>
      </c>
      <c r="J551">
        <v>52.2</v>
      </c>
      <c r="K551" s="3">
        <v>3613.11</v>
      </c>
    </row>
    <row r="552" spans="1:19" x14ac:dyDescent="0.2">
      <c r="A552" s="1" t="s">
        <v>23</v>
      </c>
      <c r="B552" t="s">
        <v>25</v>
      </c>
      <c r="C552">
        <v>0.75</v>
      </c>
      <c r="D552">
        <v>100</v>
      </c>
      <c r="E552">
        <v>134.29900000000001</v>
      </c>
      <c r="F552">
        <v>0.75045600000000001</v>
      </c>
      <c r="G552">
        <v>98.2</v>
      </c>
      <c r="H552">
        <v>121.154</v>
      </c>
      <c r="I552">
        <v>0.75342200000000004</v>
      </c>
      <c r="J552">
        <v>65.900000000000006</v>
      </c>
      <c r="K552" s="3">
        <v>3727.63</v>
      </c>
    </row>
    <row r="553" spans="1:19" x14ac:dyDescent="0.2">
      <c r="B553" t="s">
        <v>24</v>
      </c>
      <c r="C553">
        <v>0.75</v>
      </c>
      <c r="D553">
        <v>100</v>
      </c>
      <c r="E553">
        <v>131.80099999999999</v>
      </c>
      <c r="F553">
        <v>0.75049600000000005</v>
      </c>
      <c r="G553">
        <v>97.899999999999991</v>
      </c>
      <c r="H553">
        <v>120.83199999999999</v>
      </c>
      <c r="I553">
        <v>0.75083999999999995</v>
      </c>
      <c r="J553">
        <v>80.2</v>
      </c>
      <c r="K553" s="3">
        <v>4056.32</v>
      </c>
    </row>
    <row r="558" spans="1:19" x14ac:dyDescent="0.2">
      <c r="A558" t="s">
        <v>28</v>
      </c>
    </row>
    <row r="559" spans="1:19" x14ac:dyDescent="0.2">
      <c r="A559" t="s">
        <v>45</v>
      </c>
      <c r="D559" t="s">
        <v>46</v>
      </c>
      <c r="G559" t="s">
        <v>47</v>
      </c>
      <c r="J559" t="s">
        <v>48</v>
      </c>
    </row>
    <row r="560" spans="1:19" x14ac:dyDescent="0.2">
      <c r="C560" t="s">
        <v>51</v>
      </c>
      <c r="D560" t="s">
        <v>50</v>
      </c>
      <c r="E560" t="s">
        <v>49</v>
      </c>
      <c r="F560" t="s">
        <v>51</v>
      </c>
      <c r="G560" t="s">
        <v>50</v>
      </c>
      <c r="H560" t="s">
        <v>49</v>
      </c>
      <c r="I560" t="s">
        <v>51</v>
      </c>
      <c r="J560" t="s">
        <v>50</v>
      </c>
      <c r="K560" t="s">
        <v>49</v>
      </c>
      <c r="P560" s="1"/>
      <c r="Q560" s="1"/>
      <c r="R560" s="1"/>
      <c r="S560" s="1"/>
    </row>
    <row r="561" spans="1:19" x14ac:dyDescent="0.2">
      <c r="A561" s="1" t="s">
        <v>19</v>
      </c>
      <c r="B561" t="s">
        <v>26</v>
      </c>
      <c r="C561">
        <v>0.73809499999999995</v>
      </c>
      <c r="D561">
        <v>42</v>
      </c>
      <c r="E561">
        <v>1.2148600000000001E-2</v>
      </c>
      <c r="F561">
        <v>1</v>
      </c>
      <c r="G561">
        <v>6</v>
      </c>
      <c r="H561">
        <v>3.9061199999999997E-2</v>
      </c>
      <c r="I561">
        <v>0.73809499999999995</v>
      </c>
      <c r="J561">
        <v>42</v>
      </c>
      <c r="K561">
        <v>58.286299999999997</v>
      </c>
    </row>
    <row r="562" spans="1:19" x14ac:dyDescent="0.2">
      <c r="B562" t="s">
        <v>25</v>
      </c>
      <c r="C562">
        <v>0.77777799999999997</v>
      </c>
      <c r="D562">
        <v>36</v>
      </c>
      <c r="E562">
        <v>1.3184299999999999E-2</v>
      </c>
      <c r="F562">
        <v>0.77777799999999997</v>
      </c>
      <c r="G562">
        <v>36</v>
      </c>
      <c r="H562">
        <v>6.9049200000000005E-2</v>
      </c>
      <c r="I562">
        <v>0.75</v>
      </c>
      <c r="J562">
        <v>40</v>
      </c>
      <c r="K562">
        <v>57.8508</v>
      </c>
    </row>
    <row r="563" spans="1:19" x14ac:dyDescent="0.2">
      <c r="B563" t="s">
        <v>24</v>
      </c>
      <c r="C563">
        <v>0.69387799999999999</v>
      </c>
      <c r="D563">
        <v>49</v>
      </c>
      <c r="E563">
        <v>8.8580900000000008E-3</v>
      </c>
      <c r="F563">
        <v>0.69387799999999999</v>
      </c>
      <c r="G563">
        <v>49</v>
      </c>
      <c r="H563">
        <v>0.105209</v>
      </c>
      <c r="I563">
        <v>0.69387799999999999</v>
      </c>
      <c r="J563">
        <v>49</v>
      </c>
      <c r="K563">
        <v>43.035800000000002</v>
      </c>
    </row>
    <row r="564" spans="1:19" x14ac:dyDescent="0.2">
      <c r="A564" s="1" t="s">
        <v>20</v>
      </c>
      <c r="B564" t="s">
        <v>26</v>
      </c>
      <c r="C564">
        <v>0.61206899999999997</v>
      </c>
      <c r="D564">
        <v>37.119999999999997</v>
      </c>
      <c r="E564">
        <v>43200.800000000003</v>
      </c>
      <c r="F564">
        <v>0.8125</v>
      </c>
      <c r="G564">
        <v>5.76</v>
      </c>
      <c r="H564">
        <v>0.24660899999999999</v>
      </c>
      <c r="I564">
        <v>0.620448</v>
      </c>
      <c r="J564">
        <v>28.560000000000002</v>
      </c>
      <c r="K564" s="3">
        <v>4008.6</v>
      </c>
    </row>
    <row r="565" spans="1:19" x14ac:dyDescent="0.2">
      <c r="B565" t="s">
        <v>25</v>
      </c>
      <c r="C565">
        <v>0.62380999999999998</v>
      </c>
      <c r="D565">
        <v>33.6</v>
      </c>
      <c r="E565">
        <v>43200.5</v>
      </c>
      <c r="F565">
        <v>0.62560000000000004</v>
      </c>
      <c r="G565">
        <v>25</v>
      </c>
      <c r="H565">
        <v>0.421045</v>
      </c>
      <c r="I565">
        <v>0.620645</v>
      </c>
      <c r="J565">
        <v>31</v>
      </c>
      <c r="K565" s="3">
        <v>4871.05</v>
      </c>
    </row>
    <row r="566" spans="1:19" x14ac:dyDescent="0.2">
      <c r="B566" t="s">
        <v>24</v>
      </c>
      <c r="C566">
        <v>0.56902799999999998</v>
      </c>
      <c r="D566">
        <v>54.76</v>
      </c>
      <c r="E566">
        <v>3066.89</v>
      </c>
      <c r="F566">
        <v>0.54557100000000003</v>
      </c>
      <c r="G566">
        <v>62.32</v>
      </c>
      <c r="H566">
        <v>0.61428899999999997</v>
      </c>
      <c r="I566">
        <v>0.56683700000000004</v>
      </c>
      <c r="J566">
        <v>54.76</v>
      </c>
      <c r="K566" s="3">
        <v>1313.01</v>
      </c>
    </row>
    <row r="567" spans="1:19" x14ac:dyDescent="0.2">
      <c r="A567" s="1" t="s">
        <v>21</v>
      </c>
      <c r="B567" t="s">
        <v>26</v>
      </c>
      <c r="C567">
        <v>0.57675100000000001</v>
      </c>
      <c r="D567">
        <v>40.26</v>
      </c>
      <c r="E567">
        <v>43200.2</v>
      </c>
      <c r="F567">
        <v>0.70026500000000003</v>
      </c>
      <c r="G567">
        <v>7.5399999999999991</v>
      </c>
      <c r="H567">
        <v>1.0154700000000001</v>
      </c>
      <c r="I567">
        <v>0.59797299999999998</v>
      </c>
      <c r="J567">
        <v>20.72</v>
      </c>
      <c r="K567" s="3">
        <v>3600.25</v>
      </c>
      <c r="P567" s="1"/>
      <c r="Q567" s="1"/>
      <c r="R567" s="1"/>
      <c r="S567" s="1"/>
    </row>
    <row r="568" spans="1:19" x14ac:dyDescent="0.2">
      <c r="B568" t="s">
        <v>25</v>
      </c>
      <c r="C568">
        <v>0.57711400000000002</v>
      </c>
      <c r="D568">
        <v>40.200000000000003</v>
      </c>
      <c r="E568">
        <v>43200.2</v>
      </c>
      <c r="F568">
        <v>0.59092699999999998</v>
      </c>
      <c r="G568">
        <v>26.009999999999998</v>
      </c>
      <c r="H568">
        <v>1.56453</v>
      </c>
      <c r="I568">
        <v>0.58158699999999997</v>
      </c>
      <c r="J568">
        <v>31.5</v>
      </c>
      <c r="K568" s="3">
        <v>5867.98</v>
      </c>
    </row>
    <row r="569" spans="1:19" x14ac:dyDescent="0.2">
      <c r="B569" t="s">
        <v>24</v>
      </c>
      <c r="C569">
        <v>0.54968899999999998</v>
      </c>
      <c r="D569">
        <v>56.25</v>
      </c>
      <c r="E569">
        <v>43201.599999999999</v>
      </c>
      <c r="F569">
        <v>0.52154599999999995</v>
      </c>
      <c r="G569">
        <v>74.260000000000005</v>
      </c>
      <c r="H569">
        <v>2.2287499999999998</v>
      </c>
      <c r="I569">
        <v>0.546489</v>
      </c>
      <c r="J569">
        <v>56.25</v>
      </c>
      <c r="K569" s="3">
        <v>3782.55</v>
      </c>
    </row>
    <row r="570" spans="1:19" x14ac:dyDescent="0.2">
      <c r="A570" s="1" t="s">
        <v>22</v>
      </c>
      <c r="B570" t="s">
        <v>26</v>
      </c>
      <c r="C570">
        <v>0.52798999999999996</v>
      </c>
      <c r="D570">
        <v>41.5152</v>
      </c>
      <c r="E570">
        <v>43363.1</v>
      </c>
      <c r="F570">
        <v>0.53590000000000004</v>
      </c>
      <c r="G570">
        <v>26.851999999999997</v>
      </c>
      <c r="H570">
        <v>26.884399999999999</v>
      </c>
      <c r="I570">
        <v>0.53923900000000002</v>
      </c>
      <c r="J570">
        <v>16.187999999999999</v>
      </c>
      <c r="K570" s="3">
        <v>3609.57</v>
      </c>
    </row>
    <row r="571" spans="1:19" x14ac:dyDescent="0.2">
      <c r="B571" t="s">
        <v>25</v>
      </c>
      <c r="C571">
        <v>0.51671100000000003</v>
      </c>
      <c r="D571">
        <v>51.2</v>
      </c>
      <c r="E571">
        <v>43201.7</v>
      </c>
      <c r="F571">
        <v>0.53522499999999995</v>
      </c>
      <c r="G571">
        <v>27.020399999999999</v>
      </c>
      <c r="H571">
        <v>31.4999</v>
      </c>
      <c r="I571">
        <v>0.52549999999999997</v>
      </c>
      <c r="J571">
        <v>26.619199999999999</v>
      </c>
      <c r="K571" s="3">
        <v>3605.61</v>
      </c>
    </row>
    <row r="572" spans="1:19" x14ac:dyDescent="0.2">
      <c r="B572" t="s">
        <v>24</v>
      </c>
      <c r="C572">
        <v>0.50821400000000005</v>
      </c>
      <c r="D572">
        <v>74.7</v>
      </c>
      <c r="E572">
        <v>43247.7</v>
      </c>
      <c r="F572">
        <v>0.50215200000000004</v>
      </c>
      <c r="G572">
        <v>92</v>
      </c>
      <c r="H572">
        <v>56.770699999999998</v>
      </c>
      <c r="I572">
        <v>0.51005</v>
      </c>
      <c r="J572">
        <v>58.369199999999999</v>
      </c>
      <c r="K572" s="3">
        <v>3802.39</v>
      </c>
    </row>
    <row r="573" spans="1:19" x14ac:dyDescent="0.2">
      <c r="A573" s="1" t="s">
        <v>23</v>
      </c>
      <c r="B573" t="s">
        <v>26</v>
      </c>
      <c r="C573">
        <v>0.51164600000000005</v>
      </c>
      <c r="D573">
        <v>53.638600000000004</v>
      </c>
      <c r="E573">
        <v>43632.1</v>
      </c>
      <c r="F573">
        <v>0.52444299999999999</v>
      </c>
      <c r="G573">
        <v>26.2818</v>
      </c>
      <c r="H573">
        <v>104.19</v>
      </c>
      <c r="I573">
        <v>0.52580700000000002</v>
      </c>
      <c r="J573">
        <v>14.469000000000001</v>
      </c>
      <c r="K573" s="3">
        <v>3608.87</v>
      </c>
    </row>
    <row r="574" spans="1:19" x14ac:dyDescent="0.2">
      <c r="B574" t="s">
        <v>25</v>
      </c>
      <c r="C574">
        <v>0.51171699999999998</v>
      </c>
      <c r="D574">
        <v>53.065799999999996</v>
      </c>
      <c r="E574">
        <v>43247.8</v>
      </c>
      <c r="F574">
        <v>0.52341400000000005</v>
      </c>
      <c r="G574">
        <v>27.6051</v>
      </c>
      <c r="H574">
        <v>120.96</v>
      </c>
      <c r="I574">
        <v>0.51783400000000002</v>
      </c>
      <c r="J574">
        <v>25.7013</v>
      </c>
      <c r="K574" s="3">
        <v>3612.47</v>
      </c>
      <c r="P574" s="1"/>
      <c r="Q574" s="1"/>
      <c r="R574" s="1"/>
      <c r="S574" s="1"/>
    </row>
    <row r="575" spans="1:19" x14ac:dyDescent="0.2">
      <c r="B575" t="s">
        <v>24</v>
      </c>
      <c r="C575">
        <v>0.50002500000000005</v>
      </c>
      <c r="D575">
        <v>99.9</v>
      </c>
      <c r="E575">
        <v>43232</v>
      </c>
      <c r="F575">
        <v>0.50052099999999999</v>
      </c>
      <c r="G575">
        <v>97.7</v>
      </c>
      <c r="H575">
        <v>235.84100000000001</v>
      </c>
      <c r="I575">
        <v>0.50062499999999999</v>
      </c>
      <c r="J575">
        <v>72.933000000000007</v>
      </c>
      <c r="K575" s="3">
        <v>3623.74</v>
      </c>
    </row>
    <row r="580" spans="1:19" x14ac:dyDescent="0.2">
      <c r="A580" t="s">
        <v>29</v>
      </c>
    </row>
    <row r="581" spans="1:19" x14ac:dyDescent="0.2">
      <c r="A581" t="s">
        <v>45</v>
      </c>
      <c r="D581" t="s">
        <v>46</v>
      </c>
      <c r="G581" t="s">
        <v>47</v>
      </c>
      <c r="J581" t="s">
        <v>48</v>
      </c>
    </row>
    <row r="582" spans="1:19" x14ac:dyDescent="0.2">
      <c r="C582" t="s">
        <v>51</v>
      </c>
      <c r="D582" t="s">
        <v>50</v>
      </c>
      <c r="E582" t="s">
        <v>49</v>
      </c>
      <c r="F582" t="s">
        <v>51</v>
      </c>
      <c r="G582" t="s">
        <v>50</v>
      </c>
      <c r="H582" t="s">
        <v>49</v>
      </c>
      <c r="I582" t="s">
        <v>51</v>
      </c>
      <c r="J582" t="s">
        <v>50</v>
      </c>
      <c r="K582" t="s">
        <v>49</v>
      </c>
    </row>
    <row r="583" spans="1:19" x14ac:dyDescent="0.2">
      <c r="A583" s="1" t="s">
        <v>19</v>
      </c>
      <c r="B583" t="s">
        <v>26</v>
      </c>
      <c r="C583">
        <v>0.77777799999999997</v>
      </c>
      <c r="D583">
        <v>9</v>
      </c>
      <c r="E583">
        <v>2.5051899999999998E-2</v>
      </c>
      <c r="F583">
        <v>0.83333299999999999</v>
      </c>
      <c r="G583">
        <v>6</v>
      </c>
      <c r="H583">
        <v>4.4112899999999997E-2</v>
      </c>
      <c r="I583">
        <v>0.66666700000000001</v>
      </c>
      <c r="J583">
        <v>15</v>
      </c>
      <c r="K583">
        <v>113.798</v>
      </c>
      <c r="P583" s="1"/>
      <c r="Q583" s="1"/>
      <c r="R583" s="1"/>
      <c r="S583" s="1"/>
    </row>
    <row r="584" spans="1:19" x14ac:dyDescent="0.2">
      <c r="B584" t="s">
        <v>25</v>
      </c>
      <c r="C584">
        <v>0.52</v>
      </c>
      <c r="D584">
        <v>25</v>
      </c>
      <c r="E584">
        <v>2.3699000000000001E-2</v>
      </c>
      <c r="F584">
        <v>0.36</v>
      </c>
      <c r="G584" s="4">
        <v>50</v>
      </c>
      <c r="H584">
        <v>8.6473900000000006E-2</v>
      </c>
      <c r="I584">
        <v>0.48</v>
      </c>
      <c r="J584">
        <v>25</v>
      </c>
      <c r="K584">
        <v>111.12</v>
      </c>
      <c r="P584" s="1"/>
      <c r="Q584" s="1"/>
      <c r="R584" s="1"/>
      <c r="S584" s="1"/>
    </row>
    <row r="585" spans="1:19" x14ac:dyDescent="0.2">
      <c r="B585" t="s">
        <v>24</v>
      </c>
      <c r="C585">
        <v>0.408163</v>
      </c>
      <c r="D585">
        <v>49</v>
      </c>
      <c r="E585">
        <v>1.5325500000000001E-2</v>
      </c>
      <c r="F585">
        <v>0.31428600000000001</v>
      </c>
      <c r="G585" s="4">
        <v>70</v>
      </c>
      <c r="H585">
        <v>5.4067200000000003E-2</v>
      </c>
      <c r="I585">
        <v>0.346939</v>
      </c>
      <c r="J585">
        <v>49</v>
      </c>
      <c r="K585">
        <v>97.807599999999994</v>
      </c>
      <c r="P585" s="1"/>
      <c r="Q585" s="1"/>
      <c r="R585" s="1"/>
      <c r="S585" s="1"/>
    </row>
    <row r="586" spans="1:19" x14ac:dyDescent="0.2">
      <c r="A586" s="1" t="s">
        <v>20</v>
      </c>
      <c r="B586" t="s">
        <v>26</v>
      </c>
      <c r="C586">
        <v>0.5625</v>
      </c>
      <c r="D586">
        <v>5.76</v>
      </c>
      <c r="E586">
        <v>43237.1</v>
      </c>
      <c r="F586">
        <v>0.52381</v>
      </c>
      <c r="G586">
        <v>6.72</v>
      </c>
      <c r="H586">
        <v>0.22176299999999999</v>
      </c>
      <c r="I586">
        <v>0.4375</v>
      </c>
      <c r="J586">
        <v>5.76</v>
      </c>
      <c r="K586">
        <v>66.942999999999998</v>
      </c>
      <c r="P586" s="1"/>
    </row>
    <row r="587" spans="1:19" x14ac:dyDescent="0.2">
      <c r="B587" t="s">
        <v>25</v>
      </c>
      <c r="C587">
        <v>0.37919999999999998</v>
      </c>
      <c r="D587">
        <v>25</v>
      </c>
      <c r="E587">
        <v>43207.9</v>
      </c>
      <c r="F587">
        <v>0.33516499999999999</v>
      </c>
      <c r="G587">
        <v>29.12</v>
      </c>
      <c r="H587">
        <v>0.46295700000000001</v>
      </c>
      <c r="I587">
        <v>0.31519999999999998</v>
      </c>
      <c r="J587">
        <v>25</v>
      </c>
      <c r="K587">
        <v>71.625200000000007</v>
      </c>
      <c r="P587" s="1"/>
    </row>
    <row r="588" spans="1:19" x14ac:dyDescent="0.2">
      <c r="B588" t="s">
        <v>24</v>
      </c>
      <c r="C588">
        <v>0.30825399999999997</v>
      </c>
      <c r="D588">
        <v>54.76</v>
      </c>
      <c r="E588">
        <v>561.02099999999996</v>
      </c>
      <c r="F588">
        <v>0.283835</v>
      </c>
      <c r="G588" s="1">
        <v>63.84</v>
      </c>
      <c r="H588">
        <v>0.52439400000000003</v>
      </c>
      <c r="I588">
        <v>0.25493100000000002</v>
      </c>
      <c r="J588">
        <v>54.76</v>
      </c>
      <c r="K588">
        <v>70.020399999999995</v>
      </c>
      <c r="P588" s="1"/>
    </row>
    <row r="589" spans="1:19" x14ac:dyDescent="0.2">
      <c r="A589" s="1" t="s">
        <v>21</v>
      </c>
      <c r="B589" t="s">
        <v>26</v>
      </c>
      <c r="C589">
        <v>0.47839999999999999</v>
      </c>
      <c r="D589">
        <v>6.25</v>
      </c>
      <c r="E589">
        <v>43203.1</v>
      </c>
      <c r="F589">
        <v>0.416296</v>
      </c>
      <c r="G589">
        <v>6.75</v>
      </c>
      <c r="H589">
        <v>0.81019099999999999</v>
      </c>
      <c r="I589">
        <v>0.3216</v>
      </c>
      <c r="J589">
        <v>6.25</v>
      </c>
      <c r="K589">
        <v>88.4161</v>
      </c>
      <c r="P589" s="1"/>
    </row>
    <row r="590" spans="1:19" x14ac:dyDescent="0.2">
      <c r="B590" t="s">
        <v>25</v>
      </c>
      <c r="C590">
        <v>0.34320000000000001</v>
      </c>
      <c r="D590">
        <v>25</v>
      </c>
      <c r="E590">
        <v>43200.2</v>
      </c>
      <c r="F590">
        <v>0.295603</v>
      </c>
      <c r="G590">
        <v>33.659999999999997</v>
      </c>
      <c r="H590">
        <v>1.4579</v>
      </c>
      <c r="I590">
        <v>0.26200000000000001</v>
      </c>
      <c r="J590">
        <v>25</v>
      </c>
      <c r="K590">
        <v>100.85899999999999</v>
      </c>
      <c r="P590" s="1"/>
    </row>
    <row r="591" spans="1:19" x14ac:dyDescent="0.2">
      <c r="B591" t="s">
        <v>24</v>
      </c>
      <c r="C591">
        <v>0.29368899999999998</v>
      </c>
      <c r="D591">
        <v>56.25</v>
      </c>
      <c r="E591">
        <v>43200.2</v>
      </c>
      <c r="F591">
        <v>0.27346199999999998</v>
      </c>
      <c r="G591">
        <v>63.08</v>
      </c>
      <c r="H591">
        <v>1.6900900000000001</v>
      </c>
      <c r="I591">
        <v>0.25173299999999998</v>
      </c>
      <c r="J591">
        <v>56.25</v>
      </c>
      <c r="K591">
        <v>127.661</v>
      </c>
      <c r="P591" s="1"/>
      <c r="Q591" s="1"/>
      <c r="R591" s="1"/>
      <c r="S591" s="1"/>
    </row>
    <row r="592" spans="1:19" x14ac:dyDescent="0.2">
      <c r="A592" s="1" t="s">
        <v>22</v>
      </c>
      <c r="B592" t="s">
        <v>26</v>
      </c>
      <c r="C592">
        <v>0.300288</v>
      </c>
      <c r="D592">
        <v>6.25</v>
      </c>
      <c r="E592">
        <v>43213</v>
      </c>
      <c r="F592">
        <v>0.26433899999999999</v>
      </c>
      <c r="G592">
        <v>22.68</v>
      </c>
      <c r="H592">
        <v>15.315099999999999</v>
      </c>
      <c r="I592">
        <v>0.30252299999999999</v>
      </c>
      <c r="J592">
        <v>6.5</v>
      </c>
      <c r="K592" s="3">
        <v>3601.78</v>
      </c>
      <c r="P592" s="1"/>
      <c r="Q592" s="1"/>
      <c r="R592" s="1"/>
      <c r="S592" s="1"/>
    </row>
    <row r="593" spans="1:19" x14ac:dyDescent="0.2">
      <c r="B593" t="s">
        <v>25</v>
      </c>
      <c r="C593">
        <v>0.24937599999999999</v>
      </c>
      <c r="D593">
        <v>25</v>
      </c>
      <c r="E593">
        <v>43210.2</v>
      </c>
      <c r="F593">
        <v>0.25608599999999998</v>
      </c>
      <c r="G593">
        <v>48.64</v>
      </c>
      <c r="H593">
        <v>25.18</v>
      </c>
      <c r="I593">
        <v>0.27358399999999999</v>
      </c>
      <c r="J593">
        <v>25.5</v>
      </c>
      <c r="K593" s="3">
        <v>3603.24</v>
      </c>
      <c r="P593" s="1"/>
    </row>
    <row r="594" spans="1:19" x14ac:dyDescent="0.2">
      <c r="B594" t="s">
        <v>24</v>
      </c>
      <c r="C594">
        <v>0.25034699999999999</v>
      </c>
      <c r="D594">
        <v>18.75</v>
      </c>
      <c r="E594">
        <v>43211.6</v>
      </c>
      <c r="F594">
        <v>0.25267299999999998</v>
      </c>
      <c r="G594" s="1">
        <v>78.63</v>
      </c>
      <c r="H594">
        <v>33.491799999999998</v>
      </c>
      <c r="I594">
        <v>0.26006000000000001</v>
      </c>
      <c r="J594">
        <v>56.25</v>
      </c>
      <c r="K594" s="3">
        <v>3605.44</v>
      </c>
      <c r="P594" s="1"/>
    </row>
    <row r="595" spans="1:19" x14ac:dyDescent="0.2">
      <c r="A595" s="1" t="s">
        <v>23</v>
      </c>
      <c r="B595" t="s">
        <v>26</v>
      </c>
      <c r="C595">
        <v>0.249888</v>
      </c>
      <c r="D595">
        <v>6.25</v>
      </c>
      <c r="E595">
        <v>43246.1</v>
      </c>
      <c r="F595">
        <v>0.25626100000000002</v>
      </c>
      <c r="G595">
        <v>26</v>
      </c>
      <c r="H595">
        <v>58.404699999999998</v>
      </c>
      <c r="I595">
        <v>0.273119</v>
      </c>
      <c r="J595">
        <v>8.07</v>
      </c>
      <c r="K595" s="3">
        <v>3603.47</v>
      </c>
      <c r="P595" s="1"/>
    </row>
    <row r="596" spans="1:19" x14ac:dyDescent="0.2">
      <c r="B596" t="s">
        <v>25</v>
      </c>
      <c r="C596" s="1">
        <v>0.25</v>
      </c>
      <c r="D596">
        <v>100</v>
      </c>
      <c r="E596">
        <v>43271.199999999997</v>
      </c>
      <c r="F596">
        <v>0.25234800000000002</v>
      </c>
      <c r="G596">
        <v>51</v>
      </c>
      <c r="H596">
        <v>98.2273</v>
      </c>
      <c r="I596">
        <v>0.258384</v>
      </c>
      <c r="J596">
        <v>25</v>
      </c>
      <c r="K596" s="3">
        <v>3612.52</v>
      </c>
      <c r="P596" s="1"/>
    </row>
    <row r="597" spans="1:19" x14ac:dyDescent="0.2">
      <c r="B597" t="s">
        <v>24</v>
      </c>
      <c r="C597">
        <v>0.249998</v>
      </c>
      <c r="D597">
        <v>99.8001</v>
      </c>
      <c r="E597">
        <v>43234.9</v>
      </c>
      <c r="F597">
        <v>0.25127699999999997</v>
      </c>
      <c r="G597">
        <v>76.62</v>
      </c>
      <c r="H597">
        <v>131.685</v>
      </c>
      <c r="I597">
        <v>0.25117699999999998</v>
      </c>
      <c r="J597">
        <v>61.92</v>
      </c>
      <c r="K597" s="3">
        <v>3619.52</v>
      </c>
      <c r="P597" s="1"/>
      <c r="Q597" s="1"/>
    </row>
    <row r="598" spans="1:19" x14ac:dyDescent="0.2">
      <c r="P598" s="1"/>
      <c r="Q598" s="1"/>
      <c r="R598" s="1"/>
      <c r="S598" s="1"/>
    </row>
    <row r="599" spans="1:19" x14ac:dyDescent="0.2">
      <c r="P599" s="1"/>
      <c r="Q599" s="1"/>
      <c r="R599" s="1"/>
      <c r="S599" s="1"/>
    </row>
    <row r="600" spans="1:19" x14ac:dyDescent="0.2">
      <c r="P600" s="1"/>
    </row>
    <row r="601" spans="1:19" x14ac:dyDescent="0.2">
      <c r="P601" s="1"/>
    </row>
    <row r="602" spans="1:19" x14ac:dyDescent="0.2">
      <c r="P602" s="1"/>
    </row>
    <row r="603" spans="1:19" x14ac:dyDescent="0.2">
      <c r="P603" s="1"/>
    </row>
    <row r="604" spans="1:19" x14ac:dyDescent="0.2">
      <c r="P60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Bonilla</dc:creator>
  <cp:lastModifiedBy>Laia Bonilla</cp:lastModifiedBy>
  <dcterms:created xsi:type="dcterms:W3CDTF">2024-09-14T09:28:34Z</dcterms:created>
  <dcterms:modified xsi:type="dcterms:W3CDTF">2024-09-22T07:52:33Z</dcterms:modified>
</cp:coreProperties>
</file>