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8_{7C31412F-8DD1-4B3A-AA6B-7B641D13E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2" r:id="rId1"/>
    <sheet name="Foaie2" sheetId="5" r:id="rId2"/>
    <sheet name="Foaie4" sheetId="6" r:id="rId3"/>
    <sheet name="Foaie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6" l="1"/>
  <c r="G20" i="6"/>
  <c r="G22" i="6" s="1"/>
  <c r="G13" i="6"/>
  <c r="G14" i="6" s="1"/>
  <c r="G16" i="6" s="1"/>
  <c r="G17" i="6" s="1"/>
  <c r="G9" i="6"/>
  <c r="G10" i="6" s="1"/>
  <c r="G6" i="6"/>
  <c r="G4" i="6"/>
  <c r="C54" i="6"/>
  <c r="C56" i="6" s="1"/>
  <c r="C45" i="6"/>
  <c r="C46" i="6" s="1"/>
  <c r="C48" i="6" s="1"/>
  <c r="C49" i="6" s="1"/>
  <c r="C51" i="6" s="1"/>
  <c r="C52" i="6" s="1"/>
  <c r="C41" i="6"/>
  <c r="C42" i="6" s="1"/>
  <c r="C38" i="6"/>
  <c r="C36" i="6"/>
  <c r="F23" i="6"/>
  <c r="F21" i="6"/>
  <c r="F20" i="6"/>
  <c r="F19" i="6"/>
  <c r="F18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3" i="6"/>
  <c r="D25" i="6"/>
  <c r="D2" i="6"/>
  <c r="E21" i="6"/>
  <c r="E22" i="6" s="1"/>
  <c r="E24" i="6" s="1"/>
  <c r="E25" i="6" s="1"/>
  <c r="F25" i="6" s="1"/>
  <c r="C21" i="6"/>
  <c r="C22" i="6" s="1"/>
  <c r="C24" i="6" s="1"/>
  <c r="C25" i="6" s="1"/>
  <c r="E9" i="6"/>
  <c r="E11" i="6" s="1"/>
  <c r="E12" i="6" s="1"/>
  <c r="E13" i="6" s="1"/>
  <c r="E14" i="6" s="1"/>
  <c r="E15" i="6" s="1"/>
  <c r="E16" i="6" s="1"/>
  <c r="E18" i="6" s="1"/>
  <c r="C9" i="6"/>
  <c r="C11" i="6" s="1"/>
  <c r="C12" i="6" s="1"/>
  <c r="C13" i="6" s="1"/>
  <c r="C14" i="6" s="1"/>
  <c r="C15" i="6" s="1"/>
  <c r="C16" i="6" s="1"/>
  <c r="C17" i="6" s="1"/>
  <c r="C18" i="6" s="1"/>
  <c r="E7" i="6"/>
  <c r="E5" i="6" s="1"/>
  <c r="E4" i="6" s="1"/>
  <c r="C7" i="6"/>
  <c r="C5" i="6" s="1"/>
  <c r="C4" i="6" s="1"/>
  <c r="A20" i="6"/>
  <c r="A22" i="6" s="1"/>
  <c r="A13" i="6"/>
  <c r="A14" i="6" s="1"/>
  <c r="A16" i="6" s="1"/>
  <c r="A17" i="6" s="1"/>
  <c r="A9" i="6"/>
  <c r="A10" i="6" s="1"/>
  <c r="A6" i="6"/>
  <c r="A4" i="6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G7" i="5"/>
  <c r="G5" i="5" s="1"/>
  <c r="G4" i="5" s="1"/>
  <c r="G2" i="5" s="1"/>
  <c r="G9" i="5"/>
  <c r="G11" i="5" s="1"/>
  <c r="G12" i="5" s="1"/>
  <c r="G13" i="5" s="1"/>
  <c r="G14" i="5" s="1"/>
  <c r="G15" i="5" s="1"/>
  <c r="G16" i="5" s="1"/>
  <c r="G17" i="5" s="1"/>
  <c r="G18" i="5" s="1"/>
  <c r="G23" i="5"/>
  <c r="G24" i="5" s="1"/>
  <c r="G26" i="5" s="1"/>
  <c r="G27" i="5" s="1"/>
  <c r="K7" i="5"/>
  <c r="K5" i="5" s="1"/>
  <c r="K4" i="5" s="1"/>
  <c r="K2" i="5" s="1"/>
  <c r="K9" i="5"/>
  <c r="K11" i="5" s="1"/>
  <c r="K12" i="5" s="1"/>
  <c r="K13" i="5" s="1"/>
  <c r="K14" i="5" s="1"/>
  <c r="K15" i="5" s="1"/>
  <c r="K16" i="5" s="1"/>
  <c r="K17" i="5" s="1"/>
  <c r="K18" i="5" s="1"/>
  <c r="K23" i="5"/>
  <c r="K24" i="5" s="1"/>
  <c r="K26" i="5" s="1"/>
  <c r="K27" i="5" s="1"/>
  <c r="I23" i="5"/>
  <c r="I24" i="5" s="1"/>
  <c r="I26" i="5" s="1"/>
  <c r="I27" i="5" s="1"/>
  <c r="E23" i="5"/>
  <c r="E24" i="5" s="1"/>
  <c r="E26" i="5" s="1"/>
  <c r="E27" i="5" s="1"/>
  <c r="I9" i="5"/>
  <c r="I11" i="5" s="1"/>
  <c r="I12" i="5" s="1"/>
  <c r="I13" i="5" s="1"/>
  <c r="I14" i="5" s="1"/>
  <c r="I15" i="5" s="1"/>
  <c r="I16" i="5" s="1"/>
  <c r="I17" i="5" s="1"/>
  <c r="I18" i="5" s="1"/>
  <c r="E9" i="5"/>
  <c r="E11" i="5" s="1"/>
  <c r="E12" i="5" s="1"/>
  <c r="E13" i="5" s="1"/>
  <c r="E14" i="5" s="1"/>
  <c r="E15" i="5" s="1"/>
  <c r="E16" i="5" s="1"/>
  <c r="E17" i="5" s="1"/>
  <c r="E18" i="5" s="1"/>
  <c r="I7" i="5"/>
  <c r="I5" i="5" s="1"/>
  <c r="I4" i="5" s="1"/>
  <c r="I2" i="5" s="1"/>
  <c r="E7" i="5"/>
  <c r="E5" i="5" s="1"/>
  <c r="E4" i="5" s="1"/>
  <c r="E2" i="5" s="1"/>
  <c r="B23" i="5"/>
  <c r="B24" i="5" s="1"/>
  <c r="B26" i="5" s="1"/>
  <c r="B27" i="5" s="1"/>
  <c r="A23" i="5"/>
  <c r="A24" i="5" s="1"/>
  <c r="A26" i="5" s="1"/>
  <c r="A27" i="5" s="1"/>
  <c r="B9" i="5"/>
  <c r="B11" i="5" s="1"/>
  <c r="B12" i="5" s="1"/>
  <c r="B13" i="5" s="1"/>
  <c r="B14" i="5" s="1"/>
  <c r="B15" i="5" s="1"/>
  <c r="B16" i="5" s="1"/>
  <c r="B18" i="5" s="1"/>
  <c r="A9" i="5"/>
  <c r="A11" i="5" s="1"/>
  <c r="A12" i="5" s="1"/>
  <c r="A13" i="5" s="1"/>
  <c r="A14" i="5" s="1"/>
  <c r="A15" i="5" s="1"/>
  <c r="A16" i="5" s="1"/>
  <c r="A17" i="5" s="1"/>
  <c r="A18" i="5" s="1"/>
  <c r="B7" i="5"/>
  <c r="B5" i="5" s="1"/>
  <c r="B4" i="5" s="1"/>
  <c r="A7" i="5"/>
  <c r="A5" i="5" s="1"/>
  <c r="A4" i="5" s="1"/>
  <c r="F2" i="2"/>
  <c r="G2" i="2"/>
  <c r="G3" i="2"/>
  <c r="G4" i="2"/>
  <c r="G6" i="2"/>
  <c r="G10" i="2"/>
  <c r="G12" i="2"/>
  <c r="G15" i="2"/>
  <c r="G16" i="2"/>
  <c r="G18" i="2"/>
  <c r="G19" i="2"/>
  <c r="G20" i="2"/>
  <c r="G21" i="2"/>
  <c r="G22" i="2"/>
  <c r="G23" i="2"/>
  <c r="G25" i="2"/>
  <c r="G26" i="2"/>
  <c r="G27" i="2"/>
  <c r="F3" i="2"/>
  <c r="F4" i="2"/>
  <c r="F6" i="2"/>
  <c r="F10" i="2"/>
  <c r="F12" i="2"/>
  <c r="F15" i="2"/>
  <c r="F16" i="2"/>
  <c r="F18" i="2"/>
  <c r="F19" i="2"/>
  <c r="F20" i="2"/>
  <c r="F21" i="2"/>
  <c r="F22" i="2"/>
  <c r="F23" i="2"/>
  <c r="F25" i="2"/>
  <c r="F26" i="2"/>
  <c r="F27" i="2"/>
  <c r="AA22" i="2"/>
  <c r="AA24" i="2" s="1"/>
  <c r="AB22" i="2"/>
  <c r="AB24" i="2" s="1"/>
  <c r="AB25" i="2" s="1"/>
  <c r="AB26" i="2" s="1"/>
  <c r="Z22" i="2"/>
  <c r="Z24" i="2" s="1"/>
  <c r="U22" i="2"/>
  <c r="U24" i="2" s="1"/>
  <c r="V22" i="2"/>
  <c r="X22" i="2" s="1"/>
  <c r="W22" i="2"/>
  <c r="Y22" i="2" s="1"/>
  <c r="T22" i="2"/>
  <c r="T24" i="2" s="1"/>
  <c r="Q22" i="2"/>
  <c r="S22" i="2" s="1"/>
  <c r="P22" i="2"/>
  <c r="R22" i="2" s="1"/>
  <c r="S21" i="2"/>
  <c r="R23" i="2"/>
  <c r="R21" i="2"/>
  <c r="Y23" i="2"/>
  <c r="Y21" i="2"/>
  <c r="X23" i="2"/>
  <c r="X21" i="2"/>
  <c r="G23" i="6" l="1"/>
  <c r="G24" i="6" s="1"/>
  <c r="F22" i="6"/>
  <c r="F24" i="6"/>
  <c r="D24" i="6"/>
  <c r="D22" i="6"/>
  <c r="C57" i="6"/>
  <c r="C58" i="6" s="1"/>
  <c r="A23" i="6"/>
  <c r="A24" i="6" s="1"/>
  <c r="U25" i="2"/>
  <c r="AA25" i="2"/>
  <c r="AA26" i="2" s="1"/>
  <c r="T25" i="2"/>
  <c r="Z25" i="2"/>
  <c r="Z26" i="2" s="1"/>
  <c r="Q24" i="2"/>
  <c r="P24" i="2"/>
  <c r="W24" i="2"/>
  <c r="V24" i="2"/>
  <c r="S23" i="2"/>
  <c r="P4" i="2"/>
  <c r="Q4" i="2"/>
  <c r="R4" i="2"/>
  <c r="S4" i="2"/>
  <c r="T4" i="2"/>
  <c r="U4" i="2"/>
  <c r="V4" i="2"/>
  <c r="W4" i="2"/>
  <c r="X4" i="2"/>
  <c r="Y4" i="2"/>
  <c r="Z4" i="2"/>
  <c r="AA4" i="2"/>
  <c r="D5" i="2"/>
  <c r="F5" i="2" s="1"/>
  <c r="E5" i="2"/>
  <c r="G5" i="2" s="1"/>
  <c r="P6" i="2"/>
  <c r="Q6" i="2"/>
  <c r="R6" i="2"/>
  <c r="S6" i="2"/>
  <c r="T6" i="2"/>
  <c r="U6" i="2"/>
  <c r="V6" i="2"/>
  <c r="W6" i="2"/>
  <c r="X6" i="2"/>
  <c r="Y6" i="2"/>
  <c r="Z6" i="2"/>
  <c r="AA6" i="2"/>
  <c r="H7" i="2"/>
  <c r="H5" i="2" s="1"/>
  <c r="H4" i="2" s="1"/>
  <c r="I7" i="2"/>
  <c r="I5" i="2" s="1"/>
  <c r="I4" i="2" s="1"/>
  <c r="J7" i="2"/>
  <c r="J5" i="2" s="1"/>
  <c r="J4" i="2" s="1"/>
  <c r="J2" i="2" s="1"/>
  <c r="K7" i="2"/>
  <c r="K5" i="2" s="1"/>
  <c r="K4" i="2" s="1"/>
  <c r="K2" i="2" s="1"/>
  <c r="L7" i="2"/>
  <c r="L5" i="2" s="1"/>
  <c r="L4" i="2" s="1"/>
  <c r="L2" i="2" s="1"/>
  <c r="M7" i="2"/>
  <c r="M5" i="2" s="1"/>
  <c r="M4" i="2" s="1"/>
  <c r="M2" i="2" s="1"/>
  <c r="N7" i="2"/>
  <c r="N5" i="2" s="1"/>
  <c r="N4" i="2" s="1"/>
  <c r="O7" i="2"/>
  <c r="O5" i="2" s="1"/>
  <c r="O4" i="2" s="1"/>
  <c r="D8" i="2"/>
  <c r="F8" i="2" s="1"/>
  <c r="E8" i="2"/>
  <c r="G8" i="2" s="1"/>
  <c r="H9" i="2"/>
  <c r="H11" i="2" s="1"/>
  <c r="H12" i="2" s="1"/>
  <c r="H13" i="2" s="1"/>
  <c r="H14" i="2" s="1"/>
  <c r="H15" i="2" s="1"/>
  <c r="H16" i="2" s="1"/>
  <c r="H17" i="2" s="1"/>
  <c r="H18" i="2" s="1"/>
  <c r="I9" i="2"/>
  <c r="I11" i="2" s="1"/>
  <c r="I12" i="2" s="1"/>
  <c r="I13" i="2" s="1"/>
  <c r="I14" i="2" s="1"/>
  <c r="I15" i="2" s="1"/>
  <c r="I16" i="2" s="1"/>
  <c r="I18" i="2" s="1"/>
  <c r="J9" i="2"/>
  <c r="J11" i="2" s="1"/>
  <c r="J12" i="2" s="1"/>
  <c r="J13" i="2" s="1"/>
  <c r="J14" i="2" s="1"/>
  <c r="J15" i="2" s="1"/>
  <c r="J16" i="2" s="1"/>
  <c r="J17" i="2" s="1"/>
  <c r="J18" i="2" s="1"/>
  <c r="K9" i="2"/>
  <c r="K11" i="2" s="1"/>
  <c r="K12" i="2" s="1"/>
  <c r="K13" i="2" s="1"/>
  <c r="K14" i="2" s="1"/>
  <c r="K15" i="2" s="1"/>
  <c r="K16" i="2" s="1"/>
  <c r="K17" i="2" s="1"/>
  <c r="K18" i="2" s="1"/>
  <c r="L9" i="2"/>
  <c r="L11" i="2" s="1"/>
  <c r="L12" i="2" s="1"/>
  <c r="L13" i="2" s="1"/>
  <c r="L14" i="2" s="1"/>
  <c r="L15" i="2" s="1"/>
  <c r="L16" i="2" s="1"/>
  <c r="L17" i="2" s="1"/>
  <c r="L18" i="2" s="1"/>
  <c r="M9" i="2"/>
  <c r="M11" i="2" s="1"/>
  <c r="M12" i="2" s="1"/>
  <c r="M13" i="2" s="1"/>
  <c r="M14" i="2" s="1"/>
  <c r="M15" i="2" s="1"/>
  <c r="M16" i="2" s="1"/>
  <c r="M17" i="2" s="1"/>
  <c r="M18" i="2" s="1"/>
  <c r="N9" i="2"/>
  <c r="N11" i="2" s="1"/>
  <c r="N12" i="2" s="1"/>
  <c r="N13" i="2" s="1"/>
  <c r="N14" i="2" s="1"/>
  <c r="N15" i="2" s="1"/>
  <c r="N16" i="2" s="1"/>
  <c r="N17" i="2" s="1"/>
  <c r="N18" i="2" s="1"/>
  <c r="O9" i="2"/>
  <c r="O11" i="2" s="1"/>
  <c r="O12" i="2" s="1"/>
  <c r="O13" i="2" s="1"/>
  <c r="O14" i="2" s="1"/>
  <c r="O15" i="2" s="1"/>
  <c r="O16" i="2" s="1"/>
  <c r="O17" i="2" s="1"/>
  <c r="O18" i="2" s="1"/>
  <c r="P9" i="2"/>
  <c r="P10" i="2" s="1"/>
  <c r="Q9" i="2"/>
  <c r="Q10" i="2" s="1"/>
  <c r="R9" i="2"/>
  <c r="R10" i="2" s="1"/>
  <c r="S9" i="2"/>
  <c r="S10" i="2" s="1"/>
  <c r="T9" i="2"/>
  <c r="U9" i="2"/>
  <c r="V9" i="2"/>
  <c r="W9" i="2"/>
  <c r="X9" i="2"/>
  <c r="Y9" i="2"/>
  <c r="Z9" i="2"/>
  <c r="Z10" i="2" s="1"/>
  <c r="AA9" i="2"/>
  <c r="AA10" i="2" s="1"/>
  <c r="D11" i="2"/>
  <c r="F11" i="2" s="1"/>
  <c r="E11" i="2"/>
  <c r="G11" i="2" s="1"/>
  <c r="D13" i="2"/>
  <c r="F13" i="2" s="1"/>
  <c r="E13" i="2"/>
  <c r="G13" i="2" s="1"/>
  <c r="P13" i="2"/>
  <c r="P14" i="2" s="1"/>
  <c r="P16" i="2" s="1"/>
  <c r="P17" i="2" s="1"/>
  <c r="P19" i="2" s="1"/>
  <c r="P20" i="2" s="1"/>
  <c r="Q13" i="2"/>
  <c r="Q14" i="2" s="1"/>
  <c r="Q16" i="2" s="1"/>
  <c r="Q17" i="2" s="1"/>
  <c r="Q19" i="2" s="1"/>
  <c r="Q20" i="2" s="1"/>
  <c r="R13" i="2"/>
  <c r="R14" i="2" s="1"/>
  <c r="R16" i="2" s="1"/>
  <c r="R17" i="2" s="1"/>
  <c r="R19" i="2" s="1"/>
  <c r="R20" i="2" s="1"/>
  <c r="S13" i="2"/>
  <c r="S14" i="2" s="1"/>
  <c r="S16" i="2" s="1"/>
  <c r="S17" i="2" s="1"/>
  <c r="S19" i="2" s="1"/>
  <c r="S20" i="2" s="1"/>
  <c r="T13" i="2"/>
  <c r="U13" i="2"/>
  <c r="V13" i="2"/>
  <c r="W13" i="2"/>
  <c r="X13" i="2"/>
  <c r="Y13" i="2"/>
  <c r="Z13" i="2"/>
  <c r="Z14" i="2" s="1"/>
  <c r="Z16" i="2" s="1"/>
  <c r="Z17" i="2" s="1"/>
  <c r="Z19" i="2" s="1"/>
  <c r="Z20" i="2" s="1"/>
  <c r="AA13" i="2"/>
  <c r="AA14" i="2" s="1"/>
  <c r="AA16" i="2" s="1"/>
  <c r="AA17" i="2" s="1"/>
  <c r="AA19" i="2" s="1"/>
  <c r="AA20" i="2" s="1"/>
  <c r="D17" i="2"/>
  <c r="F17" i="2" s="1"/>
  <c r="E17" i="2"/>
  <c r="G17" i="2" s="1"/>
  <c r="H23" i="2"/>
  <c r="H24" i="2" s="1"/>
  <c r="H26" i="2" s="1"/>
  <c r="H27" i="2" s="1"/>
  <c r="I23" i="2"/>
  <c r="I24" i="2" s="1"/>
  <c r="I26" i="2" s="1"/>
  <c r="I27" i="2" s="1"/>
  <c r="J23" i="2"/>
  <c r="J24" i="2" s="1"/>
  <c r="J26" i="2" s="1"/>
  <c r="J27" i="2" s="1"/>
  <c r="K23" i="2"/>
  <c r="K24" i="2" s="1"/>
  <c r="K26" i="2" s="1"/>
  <c r="K27" i="2" s="1"/>
  <c r="L23" i="2"/>
  <c r="L24" i="2" s="1"/>
  <c r="L26" i="2" s="1"/>
  <c r="L27" i="2" s="1"/>
  <c r="M23" i="2"/>
  <c r="M24" i="2" s="1"/>
  <c r="M26" i="2" s="1"/>
  <c r="M27" i="2" s="1"/>
  <c r="N23" i="2"/>
  <c r="N24" i="2" s="1"/>
  <c r="N26" i="2" s="1"/>
  <c r="N27" i="2" s="1"/>
  <c r="O23" i="2"/>
  <c r="O24" i="2" s="1"/>
  <c r="O26" i="2" s="1"/>
  <c r="O27" i="2" s="1"/>
  <c r="D24" i="2"/>
  <c r="F24" i="2" s="1"/>
  <c r="E24" i="2"/>
  <c r="G24" i="2" s="1"/>
  <c r="AB6" i="2"/>
  <c r="AB13" i="2"/>
  <c r="AB14" i="2" s="1"/>
  <c r="AB16" i="2" s="1"/>
  <c r="AB17" i="2" s="1"/>
  <c r="AB19" i="2" s="1"/>
  <c r="AB20" i="2" s="1"/>
  <c r="AB9" i="2"/>
  <c r="AB10" i="2" s="1"/>
  <c r="U14" i="2" l="1"/>
  <c r="T26" i="2"/>
  <c r="T10" i="2"/>
  <c r="U26" i="2"/>
  <c r="T14" i="2"/>
  <c r="U10" i="2"/>
  <c r="Y14" i="2"/>
  <c r="W14" i="2"/>
  <c r="W10" i="2"/>
  <c r="Y10" i="2"/>
  <c r="X10" i="2"/>
  <c r="V10" i="2"/>
  <c r="V14" i="2"/>
  <c r="X14" i="2"/>
  <c r="X24" i="2"/>
  <c r="V25" i="2"/>
  <c r="Y24" i="2"/>
  <c r="W25" i="2"/>
  <c r="R24" i="2"/>
  <c r="P25" i="2"/>
  <c r="Q25" i="2"/>
  <c r="S25" i="2" s="1"/>
  <c r="S24" i="2"/>
  <c r="E9" i="2"/>
  <c r="G9" i="2" s="1"/>
  <c r="E7" i="2"/>
  <c r="G7" i="2" s="1"/>
  <c r="D7" i="2"/>
  <c r="F7" i="2" s="1"/>
  <c r="E14" i="2"/>
  <c r="G14" i="2" s="1"/>
  <c r="D9" i="2"/>
  <c r="F9" i="2" s="1"/>
  <c r="D14" i="2"/>
  <c r="F14" i="2" s="1"/>
  <c r="T16" i="2" l="1"/>
  <c r="U16" i="2"/>
  <c r="X16" i="2"/>
  <c r="V16" i="2"/>
  <c r="Y25" i="2"/>
  <c r="W16" i="2"/>
  <c r="Y16" i="2"/>
  <c r="Q26" i="2"/>
  <c r="S26" i="2" s="1"/>
  <c r="W26" i="2"/>
  <c r="R25" i="2"/>
  <c r="P26" i="2"/>
  <c r="R26" i="2" s="1"/>
  <c r="V26" i="2"/>
  <c r="X25" i="2"/>
  <c r="U17" i="2" l="1"/>
  <c r="T17" i="2"/>
  <c r="Y26" i="2"/>
  <c r="X26" i="2"/>
  <c r="Y17" i="2"/>
  <c r="W17" i="2"/>
  <c r="V17" i="2"/>
  <c r="X17" i="2"/>
  <c r="U19" i="2" l="1"/>
  <c r="T19" i="2"/>
  <c r="X19" i="2"/>
  <c r="V19" i="2"/>
  <c r="W19" i="2"/>
  <c r="Y19" i="2"/>
  <c r="T20" i="2" l="1"/>
  <c r="U20" i="2"/>
  <c r="X20" i="2"/>
  <c r="W20" i="2"/>
  <c r="V20" i="2"/>
  <c r="Y20" i="2"/>
  <c r="AB4" i="2"/>
  <c r="AB3" i="2"/>
</calcChain>
</file>

<file path=xl/sharedStrings.xml><?xml version="1.0" encoding="utf-8"?>
<sst xmlns="http://schemas.openxmlformats.org/spreadsheetml/2006/main" count="67" uniqueCount="58">
  <si>
    <t>1223E</t>
  </si>
  <si>
    <t>i</t>
  </si>
  <si>
    <t>Tx [m]</t>
  </si>
  <si>
    <t>Ty [m]</t>
  </si>
  <si>
    <t>Bx [m]</t>
  </si>
  <si>
    <t>By [m]</t>
  </si>
  <si>
    <t>vTx</t>
  </si>
  <si>
    <t xml:space="preserve">vTy </t>
  </si>
  <si>
    <t>R34X</t>
  </si>
  <si>
    <t>R34Y</t>
  </si>
  <si>
    <t>R43X</t>
  </si>
  <si>
    <t>R43Y</t>
  </si>
  <si>
    <t>R14X</t>
  </si>
  <si>
    <t>R14Y</t>
  </si>
  <si>
    <t>R23X</t>
  </si>
  <si>
    <t>R23Y</t>
  </si>
  <si>
    <t>R32X</t>
  </si>
  <si>
    <t>R32Y</t>
  </si>
  <si>
    <t>R12X</t>
  </si>
  <si>
    <t>R12Y</t>
  </si>
  <si>
    <t>Mm</t>
  </si>
  <si>
    <t>omega3</t>
  </si>
  <si>
    <t>omega4</t>
  </si>
  <si>
    <t>eps3</t>
  </si>
  <si>
    <t>eps4</t>
  </si>
  <si>
    <t>9,77</t>
  </si>
  <si>
    <t>-9,77</t>
  </si>
  <si>
    <t>-152,01</t>
  </si>
  <si>
    <t>152,01</t>
  </si>
  <si>
    <t>Tx 1:5 cm</t>
  </si>
  <si>
    <t>Ty 1:5 cm</t>
  </si>
  <si>
    <t>*100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</si>
  <si>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</si>
  <si>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</si>
  <si>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</si>
  <si>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</si>
  <si>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</si>
  <si>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</si>
  <si>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</si>
  <si>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</si>
  <si>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</si>
  <si>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</si>
  <si>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</si>
  <si>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</si>
  <si>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</si>
  <si>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</si>
  <si>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</si>
  <si>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</si>
  <si>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18</t>
  </si>
  <si>
    <t>student 19</t>
  </si>
  <si>
    <t>student 20</t>
  </si>
  <si>
    <t>student 21</t>
  </si>
  <si>
    <t>student 22</t>
  </si>
  <si>
    <t>student 23</t>
  </si>
  <si>
    <t>student 25</t>
  </si>
  <si>
    <t>student 17</t>
  </si>
  <si>
    <t>student 24</t>
  </si>
  <si>
    <t>student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</si>
</sst>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family val="2"/>
    </font>
    <font>
      <sz val="9"/>
      <color rgb="FF1155CC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14999847407452621"/>
        <bgColor rgb="FFCFE2F3"/>
      </patternFill>
    </fill>
    <fill>
      <patternFill patternType="solid">
        <fgColor theme="2" tint="-0.14999847407452621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2E9"/>
      </patternFill>
    </fill>
    <fill>
      <patternFill patternType="solid">
        <fgColor rgb="FFB4A7D6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/>
  </cellStyleXfs>
  <cellXfs count="46">
    <xf numFmtId="0" fontId="0" fillId="0" borderId="0" xfId="0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6" fillId="3" borderId="0" xfId="0" applyNumberFormat="1" applyFont="1" applyFill="1" applyAlignment="1">
      <alignment horizontal="center" vertical="center"/>
    </xf>
    <xf numFmtId="164" fontId="7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13" borderId="5" xfId="0" applyFont="1" applyFill="1" applyBorder="1" applyAlignment="1">
      <alignment horizontal="center" wrapText="1"/>
    </xf>
    <xf numFmtId="3" fontId="11" fillId="13" borderId="6" xfId="0" applyNumberFormat="1" applyFont="1" applyFill="1" applyBorder="1" applyAlignment="1">
      <alignment horizontal="center" wrapText="1"/>
    </xf>
    <xf numFmtId="0" fontId="11" fillId="13" borderId="6" xfId="0" applyFont="1" applyFill="1" applyBorder="1" applyAlignment="1">
      <alignment horizontal="center" wrapText="1"/>
    </xf>
    <xf numFmtId="3" fontId="11" fillId="13" borderId="7" xfId="0" applyNumberFormat="1" applyFont="1" applyFill="1" applyBorder="1" applyAlignment="1">
      <alignment horizontal="center" wrapText="1"/>
    </xf>
    <xf numFmtId="3" fontId="11" fillId="13" borderId="8" xfId="0" applyNumberFormat="1" applyFont="1" applyFill="1" applyBorder="1" applyAlignment="1">
      <alignment horizontal="center" wrapText="1"/>
    </xf>
    <xf numFmtId="0" fontId="11" fillId="13" borderId="8" xfId="0" applyFont="1" applyFill="1" applyBorder="1" applyAlignment="1">
      <alignment horizontal="center" wrapText="1"/>
    </xf>
    <xf numFmtId="165" fontId="1" fillId="1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5" fontId="5" fillId="14" borderId="2" xfId="0" applyNumberFormat="1" applyFont="1" applyFill="1" applyBorder="1" applyAlignment="1">
      <alignment horizontal="center"/>
    </xf>
    <xf numFmtId="165" fontId="5" fillId="14" borderId="1" xfId="0" applyNumberFormat="1" applyFont="1" applyFill="1" applyBorder="1" applyAlignment="1">
      <alignment horizontal="center"/>
    </xf>
    <xf numFmtId="165" fontId="5" fillId="14" borderId="3" xfId="0" applyNumberFormat="1" applyFont="1" applyFill="1" applyBorder="1" applyAlignment="1">
      <alignment horizontal="center"/>
    </xf>
    <xf numFmtId="165" fontId="5" fillId="14" borderId="4" xfId="0" applyNumberFormat="1" applyFont="1" applyFill="1" applyBorder="1" applyAlignment="1">
      <alignment horizontal="center"/>
    </xf>
    <xf numFmtId="2" fontId="7" fillId="10" borderId="2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7" fillId="9" borderId="2" xfId="0" applyNumberFormat="1" applyFont="1" applyFill="1" applyBorder="1" applyAlignment="1">
      <alignment horizontal="center"/>
    </xf>
    <xf numFmtId="2" fontId="7" fillId="5" borderId="2" xfId="0" applyNumberFormat="1" applyFont="1" applyFill="1" applyBorder="1" applyAlignment="1">
      <alignment horizontal="center"/>
    </xf>
    <xf numFmtId="2" fontId="5" fillId="5" borderId="3" xfId="0" applyNumberFormat="1" applyFont="1" applyFill="1" applyBorder="1" applyAlignment="1">
      <alignment horizontal="center"/>
    </xf>
    <xf numFmtId="2" fontId="5" fillId="5" borderId="4" xfId="0" applyNumberFormat="1" applyFont="1" applyFill="1" applyBorder="1" applyAlignment="1">
      <alignment horizontal="center"/>
    </xf>
    <xf numFmtId="2" fontId="7" fillId="4" borderId="2" xfId="0" applyNumberFormat="1" applyFont="1" applyFill="1" applyBorder="1" applyAlignment="1">
      <alignment horizontal="center"/>
    </xf>
    <xf numFmtId="2" fontId="7" fillId="7" borderId="2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1" fontId="1" fillId="1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5" fillId="14" borderId="1" xfId="0" applyNumberFormat="1" applyFont="1" applyFill="1" applyBorder="1" applyAlignment="1">
      <alignment horizontal="center"/>
    </xf>
    <xf numFmtId="1" fontId="5" fillId="14" borderId="4" xfId="0" applyNumberFormat="1" applyFont="1" applyFill="1" applyBorder="1" applyAlignment="1">
      <alignment horizontal="center"/>
    </xf>
    <xf numFmtId="0" fontId="0" fillId="15" borderId="0" xfId="0" applyFill="1"/>
    <xf numFmtId="0" fontId="0" fillId="16" borderId="0" xfId="0" applyFill="1"/>
    <xf numFmtId="1" fontId="0" fillId="16" borderId="0" xfId="0" applyNumberFormat="1" applyFill="1"/>
    <xf numFmtId="165" fontId="0" fillId="11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9808350C-0B2F-4BF7-B707-FA0763F57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Reaction forces hodograph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v>R12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main!$Z$2:$Z$27</c:f>
              <c:numCache>
                <c:formatCode>0.0</c:formatCode>
                <c:ptCount val="26"/>
                <c:pt idx="0">
                  <c:v>-105.11</c:v>
                </c:pt>
                <c:pt idx="1">
                  <c:v>-83.899000000000001</c:v>
                </c:pt>
                <c:pt idx="2">
                  <c:v>-95.770499999999998</c:v>
                </c:pt>
                <c:pt idx="3">
                  <c:v>-107.642</c:v>
                </c:pt>
                <c:pt idx="4">
                  <c:v>-99.579000000000008</c:v>
                </c:pt>
                <c:pt idx="5">
                  <c:v>-115.875</c:v>
                </c:pt>
                <c:pt idx="6">
                  <c:v>-132.17099999999999</c:v>
                </c:pt>
                <c:pt idx="7">
                  <c:v>-148.46699999999998</c:v>
                </c:pt>
                <c:pt idx="8">
                  <c:v>-141.08850000000001</c:v>
                </c:pt>
                <c:pt idx="9">
                  <c:v>-133.71</c:v>
                </c:pt>
                <c:pt idx="10">
                  <c:v>-133.96</c:v>
                </c:pt>
                <c:pt idx="11">
                  <c:v>-133.46</c:v>
                </c:pt>
                <c:pt idx="12">
                  <c:v>-125.777</c:v>
                </c:pt>
                <c:pt idx="13">
                  <c:v>-118.09399999999999</c:v>
                </c:pt>
                <c:pt idx="14">
                  <c:v>-158.61540000000002</c:v>
                </c:pt>
                <c:pt idx="15">
                  <c:v>-77.572599999999966</c:v>
                </c:pt>
                <c:pt idx="16">
                  <c:v>-121.625</c:v>
                </c:pt>
                <c:pt idx="17">
                  <c:v>-33.520199999999932</c:v>
                </c:pt>
                <c:pt idx="18">
                  <c:v>-209.72980000000007</c:v>
                </c:pt>
                <c:pt idx="19">
                  <c:v>-103.291</c:v>
                </c:pt>
                <c:pt idx="20">
                  <c:v>-98.6905</c:v>
                </c:pt>
                <c:pt idx="21">
                  <c:v>-94.09</c:v>
                </c:pt>
                <c:pt idx="22">
                  <c:v>-113.16005000000001</c:v>
                </c:pt>
                <c:pt idx="23">
                  <c:v>-84.428950000000015</c:v>
                </c:pt>
                <c:pt idx="24">
                  <c:v>-153.20715500000003</c:v>
                </c:pt>
                <c:pt idx="25">
                  <c:v>-108.15300000000001</c:v>
                </c:pt>
              </c:numCache>
            </c:numRef>
          </c:cat>
          <c:val>
            <c:numRef>
              <c:f>main!$AA$2:$AA$27</c:f>
              <c:numCache>
                <c:formatCode>0.0</c:formatCode>
                <c:ptCount val="26"/>
                <c:pt idx="0">
                  <c:v>-208.38</c:v>
                </c:pt>
                <c:pt idx="1">
                  <c:v>8.8130000000000006</c:v>
                </c:pt>
                <c:pt idx="2">
                  <c:v>-96.788499999999999</c:v>
                </c:pt>
                <c:pt idx="3">
                  <c:v>-202.39</c:v>
                </c:pt>
                <c:pt idx="4">
                  <c:v>-221.65900000000002</c:v>
                </c:pt>
                <c:pt idx="5">
                  <c:v>-182.35900000000001</c:v>
                </c:pt>
                <c:pt idx="6">
                  <c:v>-143.059</c:v>
                </c:pt>
                <c:pt idx="7">
                  <c:v>-103.75899999999999</c:v>
                </c:pt>
                <c:pt idx="8">
                  <c:v>-120.46449999999999</c:v>
                </c:pt>
                <c:pt idx="9">
                  <c:v>-137.16999999999999</c:v>
                </c:pt>
                <c:pt idx="10">
                  <c:v>-139.43299999999999</c:v>
                </c:pt>
                <c:pt idx="11">
                  <c:v>-134.90699999999998</c:v>
                </c:pt>
                <c:pt idx="12">
                  <c:v>-155.97949999999997</c:v>
                </c:pt>
                <c:pt idx="13">
                  <c:v>-177.05199999999999</c:v>
                </c:pt>
                <c:pt idx="14">
                  <c:v>-166.10289999999995</c:v>
                </c:pt>
                <c:pt idx="15">
                  <c:v>-188.00110000000004</c:v>
                </c:pt>
                <c:pt idx="16">
                  <c:v>-158.124</c:v>
                </c:pt>
                <c:pt idx="17">
                  <c:v>-217.87820000000008</c:v>
                </c:pt>
                <c:pt idx="18">
                  <c:v>-98.369799999999913</c:v>
                </c:pt>
                <c:pt idx="19">
                  <c:v>-201.78800000000001</c:v>
                </c:pt>
                <c:pt idx="20">
                  <c:v>-213.87900000000002</c:v>
                </c:pt>
                <c:pt idx="21">
                  <c:v>-225.97</c:v>
                </c:pt>
                <c:pt idx="22">
                  <c:v>-223.17590000000004</c:v>
                </c:pt>
                <c:pt idx="23">
                  <c:v>-251.36109999999999</c:v>
                </c:pt>
                <c:pt idx="24">
                  <c:v>-217.30829000000008</c:v>
                </c:pt>
                <c:pt idx="25">
                  <c:v>-200.148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1-4884-B33C-D4E4A1EFBB99}"/>
            </c:ext>
          </c:extLst>
        </c:ser>
        <c:ser>
          <c:idx val="0"/>
          <c:order val="1"/>
          <c:tx>
            <c:v>R14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main!$T$2:$T$27</c:f>
              <c:numCache>
                <c:formatCode>0.0</c:formatCode>
                <c:ptCount val="26"/>
                <c:pt idx="0">
                  <c:v>-21.503</c:v>
                </c:pt>
                <c:pt idx="1">
                  <c:v>-54.392000000000003</c:v>
                </c:pt>
                <c:pt idx="2">
                  <c:v>-36.599499999999999</c:v>
                </c:pt>
                <c:pt idx="3">
                  <c:v>-18.806999999999999</c:v>
                </c:pt>
                <c:pt idx="4">
                  <c:v>-26.763999999999999</c:v>
                </c:pt>
                <c:pt idx="5">
                  <c:v>-10.295999999999999</c:v>
                </c:pt>
                <c:pt idx="6">
                  <c:v>6.1719999999999997</c:v>
                </c:pt>
                <c:pt idx="7">
                  <c:v>22.64</c:v>
                </c:pt>
                <c:pt idx="8">
                  <c:v>15.4565</c:v>
                </c:pt>
                <c:pt idx="9">
                  <c:v>8.2729999999999997</c:v>
                </c:pt>
                <c:pt idx="10">
                  <c:v>7.5190000000000001</c:v>
                </c:pt>
                <c:pt idx="11">
                  <c:v>9.0269999999999992</c:v>
                </c:pt>
                <c:pt idx="12">
                  <c:v>0.47499999999999964</c:v>
                </c:pt>
                <c:pt idx="13">
                  <c:v>-8.077</c:v>
                </c:pt>
                <c:pt idx="14">
                  <c:v>9.1219999999999999</c:v>
                </c:pt>
                <c:pt idx="15">
                  <c:v>-25.276</c:v>
                </c:pt>
                <c:pt idx="16">
                  <c:v>-3.1960000000000002</c:v>
                </c:pt>
                <c:pt idx="17">
                  <c:v>-47.356000000000002</c:v>
                </c:pt>
                <c:pt idx="18">
                  <c:v>40.963999999999999</c:v>
                </c:pt>
                <c:pt idx="19">
                  <c:v>-21.98</c:v>
                </c:pt>
                <c:pt idx="20">
                  <c:v>-26.7545</c:v>
                </c:pt>
                <c:pt idx="21">
                  <c:v>-31.529</c:v>
                </c:pt>
                <c:pt idx="22">
                  <c:v>-24.655450000000005</c:v>
                </c:pt>
                <c:pt idx="23">
                  <c:v>-41.555450000000008</c:v>
                </c:pt>
                <c:pt idx="24">
                  <c:v>-10.220995000000009</c:v>
                </c:pt>
                <c:pt idx="25">
                  <c:v>-18.39</c:v>
                </c:pt>
              </c:numCache>
            </c:numRef>
          </c:cat>
          <c:val>
            <c:numRef>
              <c:f>main!$U$2:$U$27</c:f>
              <c:numCache>
                <c:formatCode>0.0</c:formatCode>
                <c:ptCount val="26"/>
                <c:pt idx="0">
                  <c:v>123.61</c:v>
                </c:pt>
                <c:pt idx="1">
                  <c:v>167.01499999999999</c:v>
                </c:pt>
                <c:pt idx="2">
                  <c:v>142.05099999999999</c:v>
                </c:pt>
                <c:pt idx="3">
                  <c:v>117.087</c:v>
                </c:pt>
                <c:pt idx="4">
                  <c:v>136.18</c:v>
                </c:pt>
                <c:pt idx="5">
                  <c:v>96.804000000000002</c:v>
                </c:pt>
                <c:pt idx="6">
                  <c:v>57.427999999999997</c:v>
                </c:pt>
                <c:pt idx="7">
                  <c:v>18.051999999999992</c:v>
                </c:pt>
                <c:pt idx="8">
                  <c:v>34.796999999999997</c:v>
                </c:pt>
                <c:pt idx="9">
                  <c:v>51.542000000000002</c:v>
                </c:pt>
                <c:pt idx="10">
                  <c:v>54.128999999999998</c:v>
                </c:pt>
                <c:pt idx="11">
                  <c:v>48.955000000000005</c:v>
                </c:pt>
                <c:pt idx="12">
                  <c:v>70.225999999999999</c:v>
                </c:pt>
                <c:pt idx="13">
                  <c:v>91.497</c:v>
                </c:pt>
                <c:pt idx="14">
                  <c:v>63.000200000000021</c:v>
                </c:pt>
                <c:pt idx="15">
                  <c:v>119.99379999999998</c:v>
                </c:pt>
                <c:pt idx="16">
                  <c:v>73.349000000000004</c:v>
                </c:pt>
                <c:pt idx="17">
                  <c:v>166.63859999999994</c:v>
                </c:pt>
                <c:pt idx="18">
                  <c:v>-19.940599999999932</c:v>
                </c:pt>
                <c:pt idx="19">
                  <c:v>117.792</c:v>
                </c:pt>
                <c:pt idx="20">
                  <c:v>129.941</c:v>
                </c:pt>
                <c:pt idx="21">
                  <c:v>142.09</c:v>
                </c:pt>
                <c:pt idx="22">
                  <c:v>130.7861</c:v>
                </c:pt>
                <c:pt idx="23">
                  <c:v>167.60290000000001</c:v>
                </c:pt>
                <c:pt idx="24">
                  <c:v>107.04791000000003</c:v>
                </c:pt>
                <c:pt idx="25">
                  <c:v>115.739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1-4884-B33C-D4E4A1EFBB99}"/>
            </c:ext>
          </c:extLst>
        </c:ser>
        <c:ser>
          <c:idx val="2"/>
          <c:order val="2"/>
          <c:tx>
            <c:v>R23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main!$V$2:$V$27</c:f>
              <c:numCache>
                <c:formatCode>0.0</c:formatCode>
                <c:ptCount val="26"/>
                <c:pt idx="0">
                  <c:v>-104.21</c:v>
                </c:pt>
                <c:pt idx="1">
                  <c:v>-82.138000000000005</c:v>
                </c:pt>
                <c:pt idx="2">
                  <c:v>-94.52600000000001</c:v>
                </c:pt>
                <c:pt idx="3">
                  <c:v>-106.914</c:v>
                </c:pt>
                <c:pt idx="4">
                  <c:v>-98.956999999999994</c:v>
                </c:pt>
                <c:pt idx="5">
                  <c:v>-115.425</c:v>
                </c:pt>
                <c:pt idx="6">
                  <c:v>-131.893</c:v>
                </c:pt>
                <c:pt idx="7">
                  <c:v>-148.36099999999999</c:v>
                </c:pt>
                <c:pt idx="8">
                  <c:v>-141.1755</c:v>
                </c:pt>
                <c:pt idx="9">
                  <c:v>-133.99</c:v>
                </c:pt>
                <c:pt idx="10">
                  <c:v>-133.24</c:v>
                </c:pt>
                <c:pt idx="11">
                  <c:v>-134.74</c:v>
                </c:pt>
                <c:pt idx="12">
                  <c:v>-126.19200000000001</c:v>
                </c:pt>
                <c:pt idx="13">
                  <c:v>-117.64400000000001</c:v>
                </c:pt>
                <c:pt idx="14">
                  <c:v>-159.97840000000002</c:v>
                </c:pt>
                <c:pt idx="15">
                  <c:v>-75.309599999999989</c:v>
                </c:pt>
                <c:pt idx="16">
                  <c:v>-167.93100000000001</c:v>
                </c:pt>
                <c:pt idx="17">
                  <c:v>17.311800000000034</c:v>
                </c:pt>
                <c:pt idx="18">
                  <c:v>-353.17380000000003</c:v>
                </c:pt>
                <c:pt idx="19">
                  <c:v>-103.741</c:v>
                </c:pt>
                <c:pt idx="20">
                  <c:v>-98.966499999999996</c:v>
                </c:pt>
                <c:pt idx="21">
                  <c:v>-94.191999999999993</c:v>
                </c:pt>
                <c:pt idx="22">
                  <c:v>-113.63765000000002</c:v>
                </c:pt>
                <c:pt idx="23">
                  <c:v>-84.165549999999982</c:v>
                </c:pt>
                <c:pt idx="24">
                  <c:v>-154.47351500000008</c:v>
                </c:pt>
                <c:pt idx="25">
                  <c:v>-107.331</c:v>
                </c:pt>
              </c:numCache>
            </c:numRef>
          </c:cat>
          <c:val>
            <c:numRef>
              <c:f>main!$W$2:$W$27</c:f>
              <c:numCache>
                <c:formatCode>0.0</c:formatCode>
                <c:ptCount val="26"/>
                <c:pt idx="0">
                  <c:v>-218.19</c:v>
                </c:pt>
                <c:pt idx="1">
                  <c:v>-10.433</c:v>
                </c:pt>
                <c:pt idx="2">
                  <c:v>-111.051</c:v>
                </c:pt>
                <c:pt idx="3">
                  <c:v>-211.66900000000001</c:v>
                </c:pt>
                <c:pt idx="4">
                  <c:v>-230.762</c:v>
                </c:pt>
                <c:pt idx="5">
                  <c:v>-191.386</c:v>
                </c:pt>
                <c:pt idx="6">
                  <c:v>-152.01</c:v>
                </c:pt>
                <c:pt idx="7">
                  <c:v>-112.63399999999999</c:v>
                </c:pt>
                <c:pt idx="8">
                  <c:v>-129.37700000000001</c:v>
                </c:pt>
                <c:pt idx="9">
                  <c:v>-146.12</c:v>
                </c:pt>
                <c:pt idx="10">
                  <c:v>-148.71100000000001</c:v>
                </c:pt>
                <c:pt idx="11">
                  <c:v>-143.529</c:v>
                </c:pt>
                <c:pt idx="12">
                  <c:v>-164.804</c:v>
                </c:pt>
                <c:pt idx="13">
                  <c:v>-186.07900000000001</c:v>
                </c:pt>
                <c:pt idx="14">
                  <c:v>-176.4898</c:v>
                </c:pt>
                <c:pt idx="15">
                  <c:v>-195.66820000000001</c:v>
                </c:pt>
                <c:pt idx="16">
                  <c:v>-122.52500000000001</c:v>
                </c:pt>
                <c:pt idx="17">
                  <c:v>-268.81140000000005</c:v>
                </c:pt>
                <c:pt idx="18">
                  <c:v>23.761400000000037</c:v>
                </c:pt>
                <c:pt idx="19">
                  <c:v>-212.374</c:v>
                </c:pt>
                <c:pt idx="20">
                  <c:v>-224.52699999999999</c:v>
                </c:pt>
                <c:pt idx="21">
                  <c:v>-236.68</c:v>
                </c:pt>
                <c:pt idx="22">
                  <c:v>-234.82669999999996</c:v>
                </c:pt>
                <c:pt idx="23">
                  <c:v>-262.20130000000006</c:v>
                </c:pt>
                <c:pt idx="24">
                  <c:v>-230.9347699999999</c:v>
                </c:pt>
                <c:pt idx="25">
                  <c:v>-210.321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11-4884-B33C-D4E4A1EFBB99}"/>
            </c:ext>
          </c:extLst>
        </c:ser>
        <c:ser>
          <c:idx val="3"/>
          <c:order val="3"/>
          <c:tx>
            <c:v>R34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main!$P$2:$P$27</c:f>
              <c:numCache>
                <c:formatCode>0.0</c:formatCode>
                <c:ptCount val="26"/>
                <c:pt idx="0">
                  <c:v>20.977</c:v>
                </c:pt>
                <c:pt idx="1">
                  <c:v>-42.396000000000001</c:v>
                </c:pt>
                <c:pt idx="2">
                  <c:v>-12.057500000000001</c:v>
                </c:pt>
                <c:pt idx="3">
                  <c:v>18.280999999999999</c:v>
                </c:pt>
                <c:pt idx="4">
                  <c:v>26.238</c:v>
                </c:pt>
                <c:pt idx="5">
                  <c:v>9.77</c:v>
                </c:pt>
                <c:pt idx="6">
                  <c:v>-6.6980000000000004</c:v>
                </c:pt>
                <c:pt idx="7">
                  <c:v>-23.166</c:v>
                </c:pt>
                <c:pt idx="8">
                  <c:v>-15.983000000000001</c:v>
                </c:pt>
                <c:pt idx="9">
                  <c:v>-8.8000000000000007</c:v>
                </c:pt>
                <c:pt idx="10">
                  <c:v>-8.0449999999999999</c:v>
                </c:pt>
                <c:pt idx="11">
                  <c:v>-9.5550000000000015</c:v>
                </c:pt>
                <c:pt idx="12">
                  <c:v>-1.0020000000000007</c:v>
                </c:pt>
                <c:pt idx="13">
                  <c:v>7.5510000000000002</c:v>
                </c:pt>
                <c:pt idx="14">
                  <c:v>-9.7554000000000016</c:v>
                </c:pt>
                <c:pt idx="15">
                  <c:v>24.857400000000002</c:v>
                </c:pt>
                <c:pt idx="16">
                  <c:v>2.67</c:v>
                </c:pt>
                <c:pt idx="17">
                  <c:v>47.044800000000002</c:v>
                </c:pt>
                <c:pt idx="18">
                  <c:v>-41.704800000000006</c:v>
                </c:pt>
                <c:pt idx="19">
                  <c:v>21.454000000000001</c:v>
                </c:pt>
                <c:pt idx="20">
                  <c:v>26.227</c:v>
                </c:pt>
                <c:pt idx="21">
                  <c:v>31</c:v>
                </c:pt>
                <c:pt idx="22">
                  <c:v>24.076700000000002</c:v>
                </c:pt>
                <c:pt idx="23">
                  <c:v>37.923299999999998</c:v>
                </c:pt>
                <c:pt idx="24">
                  <c:v>10.230100000000007</c:v>
                </c:pt>
                <c:pt idx="25">
                  <c:v>17.864000000000001</c:v>
                </c:pt>
              </c:numCache>
            </c:numRef>
          </c:cat>
          <c:val>
            <c:numRef>
              <c:f>main!$Q$2:$Q$27</c:f>
              <c:numCache>
                <c:formatCode>0.0</c:formatCode>
                <c:ptCount val="26"/>
                <c:pt idx="0">
                  <c:v>-92.034999999999997</c:v>
                </c:pt>
                <c:pt idx="1">
                  <c:v>-113.429</c:v>
                </c:pt>
                <c:pt idx="2">
                  <c:v>-99.470500000000001</c:v>
                </c:pt>
                <c:pt idx="3">
                  <c:v>-85.512</c:v>
                </c:pt>
                <c:pt idx="4">
                  <c:v>-104.60499999999999</c:v>
                </c:pt>
                <c:pt idx="5">
                  <c:v>-65.228999999999999</c:v>
                </c:pt>
                <c:pt idx="6">
                  <c:v>-25.853000000000002</c:v>
                </c:pt>
                <c:pt idx="7">
                  <c:v>13.522999999999996</c:v>
                </c:pt>
                <c:pt idx="8">
                  <c:v>-3.2385000000000019</c:v>
                </c:pt>
                <c:pt idx="9">
                  <c:v>-20</c:v>
                </c:pt>
                <c:pt idx="10">
                  <c:v>-22.55</c:v>
                </c:pt>
                <c:pt idx="11">
                  <c:v>-17.45</c:v>
                </c:pt>
                <c:pt idx="12">
                  <c:v>-38.686</c:v>
                </c:pt>
                <c:pt idx="13">
                  <c:v>-59.921999999999997</c:v>
                </c:pt>
                <c:pt idx="14">
                  <c:v>-25.187200000000004</c:v>
                </c:pt>
                <c:pt idx="15">
                  <c:v>-94.65679999999999</c:v>
                </c:pt>
                <c:pt idx="16">
                  <c:v>-41.774000000000001</c:v>
                </c:pt>
                <c:pt idx="17">
                  <c:v>-147.53959999999998</c:v>
                </c:pt>
                <c:pt idx="18">
                  <c:v>63.991599999999977</c:v>
                </c:pt>
                <c:pt idx="19">
                  <c:v>-86.216999999999999</c:v>
                </c:pt>
                <c:pt idx="20">
                  <c:v>-98.108499999999992</c:v>
                </c:pt>
                <c:pt idx="21">
                  <c:v>-110</c:v>
                </c:pt>
                <c:pt idx="22">
                  <c:v>-96.027850000000001</c:v>
                </c:pt>
                <c:pt idx="23">
                  <c:v>-123.97215</c:v>
                </c:pt>
                <c:pt idx="24">
                  <c:v>-68.083550000000002</c:v>
                </c:pt>
                <c:pt idx="25">
                  <c:v>-84.164000000000001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11-4884-B33C-D4E4A1EFBB99}"/>
            </c:ext>
          </c:extLst>
        </c:ser>
        <c:ser>
          <c:idx val="4"/>
          <c:order val="4"/>
          <c:tx>
            <c:v>R43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main!$R$2:$R$27</c:f>
              <c:numCache>
                <c:formatCode>0.0</c:formatCode>
                <c:ptCount val="26"/>
                <c:pt idx="0">
                  <c:v>-20.977</c:v>
                </c:pt>
                <c:pt idx="1">
                  <c:v>42.396000000000001</c:v>
                </c:pt>
                <c:pt idx="2">
                  <c:v>12.057500000000001</c:v>
                </c:pt>
                <c:pt idx="3">
                  <c:v>-18.280999999999999</c:v>
                </c:pt>
                <c:pt idx="4">
                  <c:v>-26.238</c:v>
                </c:pt>
                <c:pt idx="5">
                  <c:v>-9.77</c:v>
                </c:pt>
                <c:pt idx="6">
                  <c:v>6.6980000000000004</c:v>
                </c:pt>
                <c:pt idx="7">
                  <c:v>23.166</c:v>
                </c:pt>
                <c:pt idx="8">
                  <c:v>15.983000000000001</c:v>
                </c:pt>
                <c:pt idx="9">
                  <c:v>8.8000000000000007</c:v>
                </c:pt>
                <c:pt idx="10">
                  <c:v>8.0449999999999999</c:v>
                </c:pt>
                <c:pt idx="11">
                  <c:v>9.5550000000000015</c:v>
                </c:pt>
                <c:pt idx="12">
                  <c:v>1.0020000000000007</c:v>
                </c:pt>
                <c:pt idx="13">
                  <c:v>-7.5510000000000002</c:v>
                </c:pt>
                <c:pt idx="14">
                  <c:v>9.7554000000000016</c:v>
                </c:pt>
                <c:pt idx="15">
                  <c:v>-24.857400000000002</c:v>
                </c:pt>
                <c:pt idx="16">
                  <c:v>-2.67</c:v>
                </c:pt>
                <c:pt idx="17">
                  <c:v>-47.044800000000002</c:v>
                </c:pt>
                <c:pt idx="18">
                  <c:v>41.704800000000006</c:v>
                </c:pt>
                <c:pt idx="19">
                  <c:v>-21.454000000000001</c:v>
                </c:pt>
                <c:pt idx="20">
                  <c:v>-26.227</c:v>
                </c:pt>
                <c:pt idx="21">
                  <c:v>-31</c:v>
                </c:pt>
                <c:pt idx="22">
                  <c:v>-24.076700000000002</c:v>
                </c:pt>
                <c:pt idx="23">
                  <c:v>-37.923299999999998</c:v>
                </c:pt>
                <c:pt idx="24">
                  <c:v>-10.230100000000007</c:v>
                </c:pt>
                <c:pt idx="25">
                  <c:v>-17.864000000000001</c:v>
                </c:pt>
              </c:numCache>
            </c:numRef>
          </c:cat>
          <c:val>
            <c:numRef>
              <c:f>main!$S$2:$S$27</c:f>
              <c:numCache>
                <c:formatCode>0.0</c:formatCode>
                <c:ptCount val="26"/>
                <c:pt idx="0">
                  <c:v>92.034999999999997</c:v>
                </c:pt>
                <c:pt idx="1">
                  <c:v>113.429</c:v>
                </c:pt>
                <c:pt idx="2">
                  <c:v>99.470500000000001</c:v>
                </c:pt>
                <c:pt idx="3">
                  <c:v>85.512</c:v>
                </c:pt>
                <c:pt idx="4">
                  <c:v>104.60499999999999</c:v>
                </c:pt>
                <c:pt idx="5">
                  <c:v>65.228999999999999</c:v>
                </c:pt>
                <c:pt idx="6">
                  <c:v>25.853000000000002</c:v>
                </c:pt>
                <c:pt idx="7">
                  <c:v>-13.522999999999996</c:v>
                </c:pt>
                <c:pt idx="8">
                  <c:v>3.2385000000000019</c:v>
                </c:pt>
                <c:pt idx="9">
                  <c:v>20</c:v>
                </c:pt>
                <c:pt idx="10">
                  <c:v>22.55</c:v>
                </c:pt>
                <c:pt idx="11">
                  <c:v>17.45</c:v>
                </c:pt>
                <c:pt idx="12">
                  <c:v>38.686</c:v>
                </c:pt>
                <c:pt idx="13">
                  <c:v>59.921999999999997</c:v>
                </c:pt>
                <c:pt idx="14">
                  <c:v>25.187200000000004</c:v>
                </c:pt>
                <c:pt idx="15">
                  <c:v>94.65679999999999</c:v>
                </c:pt>
                <c:pt idx="16">
                  <c:v>41.774000000000001</c:v>
                </c:pt>
                <c:pt idx="17">
                  <c:v>147.53959999999998</c:v>
                </c:pt>
                <c:pt idx="18">
                  <c:v>-63.991599999999977</c:v>
                </c:pt>
                <c:pt idx="19">
                  <c:v>86.216999999999999</c:v>
                </c:pt>
                <c:pt idx="20">
                  <c:v>98.108499999999992</c:v>
                </c:pt>
                <c:pt idx="21">
                  <c:v>110</c:v>
                </c:pt>
                <c:pt idx="22">
                  <c:v>96.027850000000001</c:v>
                </c:pt>
                <c:pt idx="23">
                  <c:v>123.97215</c:v>
                </c:pt>
                <c:pt idx="24">
                  <c:v>68.083550000000002</c:v>
                </c:pt>
                <c:pt idx="25">
                  <c:v>84.164000000000001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11-4884-B33C-D4E4A1EFBB99}"/>
            </c:ext>
          </c:extLst>
        </c:ser>
        <c:ser>
          <c:idx val="5"/>
          <c:order val="5"/>
          <c:tx>
            <c:v>R32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main!$X$2:$X$27</c:f>
              <c:numCache>
                <c:formatCode>0.0</c:formatCode>
                <c:ptCount val="26"/>
                <c:pt idx="0">
                  <c:v>104.21</c:v>
                </c:pt>
                <c:pt idx="1">
                  <c:v>82.138000000000005</c:v>
                </c:pt>
                <c:pt idx="2">
                  <c:v>94.52600000000001</c:v>
                </c:pt>
                <c:pt idx="3">
                  <c:v>106.914</c:v>
                </c:pt>
                <c:pt idx="4">
                  <c:v>98.956999999999994</c:v>
                </c:pt>
                <c:pt idx="5">
                  <c:v>115.425</c:v>
                </c:pt>
                <c:pt idx="6">
                  <c:v>131.893</c:v>
                </c:pt>
                <c:pt idx="7">
                  <c:v>148.36099999999999</c:v>
                </c:pt>
                <c:pt idx="8">
                  <c:v>141.1755</c:v>
                </c:pt>
                <c:pt idx="9">
                  <c:v>133.99</c:v>
                </c:pt>
                <c:pt idx="10">
                  <c:v>133.24</c:v>
                </c:pt>
                <c:pt idx="11">
                  <c:v>134.74</c:v>
                </c:pt>
                <c:pt idx="12">
                  <c:v>126.19200000000001</c:v>
                </c:pt>
                <c:pt idx="13">
                  <c:v>117.64400000000001</c:v>
                </c:pt>
                <c:pt idx="14">
                  <c:v>159.97840000000002</c:v>
                </c:pt>
                <c:pt idx="15">
                  <c:v>75.309599999999989</c:v>
                </c:pt>
                <c:pt idx="16">
                  <c:v>167.93100000000001</c:v>
                </c:pt>
                <c:pt idx="17">
                  <c:v>-17.311800000000034</c:v>
                </c:pt>
                <c:pt idx="18">
                  <c:v>353.17380000000003</c:v>
                </c:pt>
                <c:pt idx="19">
                  <c:v>103.741</c:v>
                </c:pt>
                <c:pt idx="20">
                  <c:v>98.966499999999996</c:v>
                </c:pt>
                <c:pt idx="21">
                  <c:v>94.191999999999993</c:v>
                </c:pt>
                <c:pt idx="22">
                  <c:v>113.63765000000002</c:v>
                </c:pt>
                <c:pt idx="23">
                  <c:v>84.165549999999982</c:v>
                </c:pt>
                <c:pt idx="24">
                  <c:v>154.47351500000008</c:v>
                </c:pt>
                <c:pt idx="25">
                  <c:v>107.331</c:v>
                </c:pt>
              </c:numCache>
            </c:numRef>
          </c:cat>
          <c:val>
            <c:numRef>
              <c:f>main!$Y$2:$Y$27</c:f>
              <c:numCache>
                <c:formatCode>0.0</c:formatCode>
                <c:ptCount val="26"/>
                <c:pt idx="0">
                  <c:v>218.19</c:v>
                </c:pt>
                <c:pt idx="1">
                  <c:v>10.433</c:v>
                </c:pt>
                <c:pt idx="2">
                  <c:v>111.051</c:v>
                </c:pt>
                <c:pt idx="3">
                  <c:v>211.66900000000001</c:v>
                </c:pt>
                <c:pt idx="4">
                  <c:v>230.762</c:v>
                </c:pt>
                <c:pt idx="5">
                  <c:v>191.386</c:v>
                </c:pt>
                <c:pt idx="6">
                  <c:v>152.01</c:v>
                </c:pt>
                <c:pt idx="7">
                  <c:v>112.63399999999999</c:v>
                </c:pt>
                <c:pt idx="8">
                  <c:v>129.37700000000001</c:v>
                </c:pt>
                <c:pt idx="9">
                  <c:v>146.12</c:v>
                </c:pt>
                <c:pt idx="10">
                  <c:v>148.71100000000001</c:v>
                </c:pt>
                <c:pt idx="11">
                  <c:v>143.529</c:v>
                </c:pt>
                <c:pt idx="12">
                  <c:v>164.804</c:v>
                </c:pt>
                <c:pt idx="13">
                  <c:v>186.07900000000001</c:v>
                </c:pt>
                <c:pt idx="14">
                  <c:v>176.4898</c:v>
                </c:pt>
                <c:pt idx="15">
                  <c:v>195.66820000000001</c:v>
                </c:pt>
                <c:pt idx="16">
                  <c:v>122.52500000000001</c:v>
                </c:pt>
                <c:pt idx="17">
                  <c:v>268.81140000000005</c:v>
                </c:pt>
                <c:pt idx="18">
                  <c:v>-23.761400000000037</c:v>
                </c:pt>
                <c:pt idx="19">
                  <c:v>212.374</c:v>
                </c:pt>
                <c:pt idx="20">
                  <c:v>224.52699999999999</c:v>
                </c:pt>
                <c:pt idx="21">
                  <c:v>236.68</c:v>
                </c:pt>
                <c:pt idx="22">
                  <c:v>234.82669999999996</c:v>
                </c:pt>
                <c:pt idx="23">
                  <c:v>262.20130000000006</c:v>
                </c:pt>
                <c:pt idx="24">
                  <c:v>230.9347699999999</c:v>
                </c:pt>
                <c:pt idx="25">
                  <c:v>210.321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11-4884-B33C-D4E4A1EF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978640"/>
        <c:axId val="1330979120"/>
      </c:radarChart>
      <c:catAx>
        <c:axId val="133097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979120"/>
        <c:crosses val="autoZero"/>
        <c:auto val="1"/>
        <c:lblAlgn val="ctr"/>
        <c:lblOffset val="100"/>
        <c:noMultiLvlLbl val="0"/>
      </c:catAx>
      <c:valAx>
        <c:axId val="133097912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9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Trajectory Tracing of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main!$F$2:$F$27</c:f>
              <c:numCache>
                <c:formatCode>0.0</c:formatCode>
                <c:ptCount val="26"/>
                <c:pt idx="0">
                  <c:v>25.900000000000002</c:v>
                </c:pt>
                <c:pt idx="1">
                  <c:v>25.46</c:v>
                </c:pt>
                <c:pt idx="2">
                  <c:v>25.4</c:v>
                </c:pt>
                <c:pt idx="3">
                  <c:v>25.4</c:v>
                </c:pt>
                <c:pt idx="4">
                  <c:v>25.4</c:v>
                </c:pt>
                <c:pt idx="5">
                  <c:v>24.636600000000001</c:v>
                </c:pt>
                <c:pt idx="6">
                  <c:v>23.873200000000004</c:v>
                </c:pt>
                <c:pt idx="7">
                  <c:v>23.186600000000006</c:v>
                </c:pt>
                <c:pt idx="8">
                  <c:v>22.5</c:v>
                </c:pt>
                <c:pt idx="9">
                  <c:v>24.020000000000003</c:v>
                </c:pt>
                <c:pt idx="10">
                  <c:v>25.539999999999996</c:v>
                </c:pt>
                <c:pt idx="11">
                  <c:v>22.5</c:v>
                </c:pt>
                <c:pt idx="12">
                  <c:v>21.749999999999996</c:v>
                </c:pt>
                <c:pt idx="13">
                  <c:v>21.000000000000004</c:v>
                </c:pt>
                <c:pt idx="14">
                  <c:v>21.400000000000002</c:v>
                </c:pt>
                <c:pt idx="15">
                  <c:v>19.850000000000001</c:v>
                </c:pt>
                <c:pt idx="16">
                  <c:v>18.3</c:v>
                </c:pt>
                <c:pt idx="17">
                  <c:v>18.8</c:v>
                </c:pt>
                <c:pt idx="18">
                  <c:v>18.975999999999999</c:v>
                </c:pt>
                <c:pt idx="19">
                  <c:v>18.8</c:v>
                </c:pt>
                <c:pt idx="20">
                  <c:v>19.96</c:v>
                </c:pt>
                <c:pt idx="21">
                  <c:v>20.400000000000002</c:v>
                </c:pt>
                <c:pt idx="22">
                  <c:v>20.700000000000003</c:v>
                </c:pt>
                <c:pt idx="23">
                  <c:v>21.000000000000004</c:v>
                </c:pt>
                <c:pt idx="24">
                  <c:v>21.3</c:v>
                </c:pt>
                <c:pt idx="25">
                  <c:v>21.6</c:v>
                </c:pt>
              </c:numCache>
            </c:numRef>
          </c:xVal>
          <c:yVal>
            <c:numRef>
              <c:f>main!$G$2:$G$27</c:f>
              <c:numCache>
                <c:formatCode>0.0</c:formatCode>
                <c:ptCount val="26"/>
                <c:pt idx="0">
                  <c:v>9.1</c:v>
                </c:pt>
                <c:pt idx="1">
                  <c:v>8.06</c:v>
                </c:pt>
                <c:pt idx="2">
                  <c:v>7.9</c:v>
                </c:pt>
                <c:pt idx="3">
                  <c:v>7.39</c:v>
                </c:pt>
                <c:pt idx="4">
                  <c:v>6.88</c:v>
                </c:pt>
                <c:pt idx="5">
                  <c:v>6.2856999999999994</c:v>
                </c:pt>
                <c:pt idx="6">
                  <c:v>5.6913999999999998</c:v>
                </c:pt>
                <c:pt idx="7">
                  <c:v>5.1956999999999995</c:v>
                </c:pt>
                <c:pt idx="8">
                  <c:v>4.7</c:v>
                </c:pt>
                <c:pt idx="9">
                  <c:v>4.25</c:v>
                </c:pt>
                <c:pt idx="10">
                  <c:v>3.8</c:v>
                </c:pt>
                <c:pt idx="11">
                  <c:v>3.2</c:v>
                </c:pt>
                <c:pt idx="12">
                  <c:v>3.3499999999999996</c:v>
                </c:pt>
                <c:pt idx="13">
                  <c:v>3.4999999999999996</c:v>
                </c:pt>
                <c:pt idx="14">
                  <c:v>3</c:v>
                </c:pt>
                <c:pt idx="15">
                  <c:v>1.82</c:v>
                </c:pt>
                <c:pt idx="16">
                  <c:v>0.64</c:v>
                </c:pt>
                <c:pt idx="17">
                  <c:v>2.0999999999999996</c:v>
                </c:pt>
                <c:pt idx="18">
                  <c:v>2.2159999999999997</c:v>
                </c:pt>
                <c:pt idx="19">
                  <c:v>1.9</c:v>
                </c:pt>
                <c:pt idx="20">
                  <c:v>4.32</c:v>
                </c:pt>
                <c:pt idx="21">
                  <c:v>5</c:v>
                </c:pt>
                <c:pt idx="22">
                  <c:v>5.5000000000000009</c:v>
                </c:pt>
                <c:pt idx="23">
                  <c:v>6</c:v>
                </c:pt>
                <c:pt idx="24">
                  <c:v>6.4</c:v>
                </c:pt>
                <c:pt idx="25">
                  <c:v>6.8000000000000007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CF-4668-A8B6-796D0BBCF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640640"/>
        <c:axId val="1418641120"/>
      </c:scatterChart>
      <c:valAx>
        <c:axId val="1418640640"/>
        <c:scaling>
          <c:orientation val="minMax"/>
          <c:max val="26"/>
          <c:min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Tx</a:t>
                </a:r>
                <a:r>
                  <a:rPr lang="en-US" baseline="0"/>
                  <a:t> 1:5 [cm]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1120"/>
        <c:crosses val="autoZero"/>
        <c:crossBetween val="midCat"/>
      </c:valAx>
      <c:valAx>
        <c:axId val="1418641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 1:5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ymbol" panose="05050102010706020507" pitchFamily="18" charset="2"/>
              </a:rPr>
              <a:t>w</a:t>
            </a:r>
            <a:r>
              <a:rPr lang="en-US" baseline="-25000">
                <a:latin typeface="Symbol" panose="05050102010706020507" pitchFamily="18" charset="2"/>
              </a:rPr>
              <a:t>3</a:t>
            </a:r>
            <a:r>
              <a:rPr lang="en-US">
                <a:latin typeface="Symbol" panose="05050102010706020507" pitchFamily="18" charset="2"/>
              </a:rPr>
              <a:t>  </a:t>
            </a:r>
            <a:r>
              <a:rPr lang="en-US">
                <a:latin typeface="+mn-lt"/>
              </a:rPr>
              <a:t>with</a:t>
            </a:r>
            <a:r>
              <a:rPr lang="en-US" baseline="0">
                <a:latin typeface="+mn-lt"/>
              </a:rPr>
              <a:t> respect to </a:t>
            </a: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Symbol" panose="05050102010706020507" pitchFamily="18" charset="2"/>
              </a:rPr>
              <a:t>e</a:t>
            </a:r>
            <a:r>
              <a:rPr lang="en-US" sz="1400" b="0" i="0" u="none" strike="noStrike" kern="1200" spc="0" baseline="-25000">
                <a:solidFill>
                  <a:srgbClr val="000000">
                    <a:lumMod val="65000"/>
                    <a:lumOff val="35000"/>
                  </a:srgbClr>
                </a:solidFill>
                <a:latin typeface="Symbol" panose="05050102010706020507" pitchFamily="18" charset="2"/>
              </a:rPr>
              <a:t>3</a:t>
            </a:r>
            <a:r>
              <a:rPr lang="en-US" sz="1400" baseline="0">
                <a:latin typeface="+mn-lt"/>
              </a:rPr>
              <a:t> </a:t>
            </a:r>
            <a:endParaRPr lang="en-US" sz="1400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omega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main!$J$2:$J$27</c:f>
              <c:numCache>
                <c:formatCode>0.00</c:formatCode>
                <c:ptCount val="26"/>
                <c:pt idx="0">
                  <c:v>-0.75135249999999998</c:v>
                </c:pt>
                <c:pt idx="1">
                  <c:v>-0.79900000000000004</c:v>
                </c:pt>
                <c:pt idx="2">
                  <c:v>-0.64250000000000007</c:v>
                </c:pt>
                <c:pt idx="3">
                  <c:v>-0.48599999999999999</c:v>
                </c:pt>
                <c:pt idx="4">
                  <c:v>-0.66900000000000004</c:v>
                </c:pt>
                <c:pt idx="5">
                  <c:v>-0.57750000000000001</c:v>
                </c:pt>
                <c:pt idx="6">
                  <c:v>-0.48599999999999999</c:v>
                </c:pt>
                <c:pt idx="7">
                  <c:v>-0.39100000000000001</c:v>
                </c:pt>
                <c:pt idx="8">
                  <c:v>-0.29599999999999999</c:v>
                </c:pt>
                <c:pt idx="9">
                  <c:v>-0.20099999999999996</c:v>
                </c:pt>
                <c:pt idx="10">
                  <c:v>-0.10599999999999993</c:v>
                </c:pt>
                <c:pt idx="11">
                  <c:v>-1.0999999999999899E-2</c:v>
                </c:pt>
                <c:pt idx="12">
                  <c:v>8.400000000000013E-2</c:v>
                </c:pt>
                <c:pt idx="13">
                  <c:v>0.17900000000000016</c:v>
                </c:pt>
                <c:pt idx="14">
                  <c:v>0.27400000000000019</c:v>
                </c:pt>
                <c:pt idx="15">
                  <c:v>0.36900000000000022</c:v>
                </c:pt>
                <c:pt idx="16">
                  <c:v>0.46400000000000025</c:v>
                </c:pt>
                <c:pt idx="17">
                  <c:v>0.75900000000000001</c:v>
                </c:pt>
                <c:pt idx="18">
                  <c:v>0.78400000000000003</c:v>
                </c:pt>
                <c:pt idx="19">
                  <c:v>0.77200000000000002</c:v>
                </c:pt>
                <c:pt idx="20">
                  <c:v>0.72299999999999998</c:v>
                </c:pt>
                <c:pt idx="21">
                  <c:v>0.67399999999999993</c:v>
                </c:pt>
                <c:pt idx="22">
                  <c:v>0.62499999999999989</c:v>
                </c:pt>
                <c:pt idx="23">
                  <c:v>0.46489999999999998</c:v>
                </c:pt>
                <c:pt idx="24">
                  <c:v>0.30480000000000007</c:v>
                </c:pt>
                <c:pt idx="25">
                  <c:v>0.14470000000000016</c:v>
                </c:pt>
              </c:numCache>
            </c:numRef>
          </c:cat>
          <c:val>
            <c:numRef>
              <c:f>main!$L$2:$L$27</c:f>
              <c:numCache>
                <c:formatCode>0.00</c:formatCode>
                <c:ptCount val="26"/>
                <c:pt idx="0">
                  <c:v>1.5960849999999995</c:v>
                </c:pt>
                <c:pt idx="1">
                  <c:v>-0.28100000000000003</c:v>
                </c:pt>
                <c:pt idx="2">
                  <c:v>0.54499999999999993</c:v>
                </c:pt>
                <c:pt idx="3">
                  <c:v>1.371</c:v>
                </c:pt>
                <c:pt idx="4">
                  <c:v>1.2010000000000001</c:v>
                </c:pt>
                <c:pt idx="5">
                  <c:v>1.286</c:v>
                </c:pt>
                <c:pt idx="6">
                  <c:v>1.371</c:v>
                </c:pt>
                <c:pt idx="7">
                  <c:v>1.379</c:v>
                </c:pt>
                <c:pt idx="8">
                  <c:v>1.387</c:v>
                </c:pt>
                <c:pt idx="9">
                  <c:v>1.395</c:v>
                </c:pt>
                <c:pt idx="10">
                  <c:v>1.403</c:v>
                </c:pt>
                <c:pt idx="11">
                  <c:v>1.411</c:v>
                </c:pt>
                <c:pt idx="12">
                  <c:v>1.419</c:v>
                </c:pt>
                <c:pt idx="13">
                  <c:v>1.427</c:v>
                </c:pt>
                <c:pt idx="14">
                  <c:v>1.4350000000000001</c:v>
                </c:pt>
                <c:pt idx="15">
                  <c:v>1.4430000000000001</c:v>
                </c:pt>
                <c:pt idx="16">
                  <c:v>1.4510000000000001</c:v>
                </c:pt>
                <c:pt idx="17">
                  <c:v>0.61299999999999999</c:v>
                </c:pt>
                <c:pt idx="18">
                  <c:v>9.1999999999999998E-2</c:v>
                </c:pt>
                <c:pt idx="19">
                  <c:v>-0.45200000000000001</c:v>
                </c:pt>
                <c:pt idx="20">
                  <c:v>-0.98399999999999999</c:v>
                </c:pt>
                <c:pt idx="21">
                  <c:v>-1.516</c:v>
                </c:pt>
                <c:pt idx="22">
                  <c:v>-2.048</c:v>
                </c:pt>
                <c:pt idx="23">
                  <c:v>-2.2120000000000002</c:v>
                </c:pt>
                <c:pt idx="24">
                  <c:v>-2.3760000000000003</c:v>
                </c:pt>
                <c:pt idx="25">
                  <c:v>-2.5400000000000005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3-457F-83C8-FAA03276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37312"/>
        <c:axId val="1412636352"/>
      </c:radarChart>
      <c:catAx>
        <c:axId val="141263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36352"/>
        <c:crosses val="autoZero"/>
        <c:auto val="1"/>
        <c:lblAlgn val="ctr"/>
        <c:lblOffset val="100"/>
        <c:noMultiLvlLbl val="0"/>
      </c:catAx>
      <c:valAx>
        <c:axId val="14126363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3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ymbol" panose="05050102010706020507" pitchFamily="18" charset="2"/>
              </a:rPr>
              <a:t>w</a:t>
            </a:r>
            <a:r>
              <a:rPr lang="en-US" baseline="-25000">
                <a:latin typeface="Symbol" panose="05050102010706020507" pitchFamily="18" charset="2"/>
              </a:rPr>
              <a:t>4</a:t>
            </a:r>
            <a:r>
              <a:rPr lang="en-US">
                <a:latin typeface="Symbol" panose="05050102010706020507" pitchFamily="18" charset="2"/>
              </a:rPr>
              <a:t>  </a:t>
            </a:r>
            <a:r>
              <a:rPr lang="en-US">
                <a:latin typeface="+mn-lt"/>
              </a:rPr>
              <a:t>with</a:t>
            </a:r>
            <a:r>
              <a:rPr lang="en-US" baseline="0">
                <a:latin typeface="+mn-lt"/>
              </a:rPr>
              <a:t> respect to </a:t>
            </a: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Symbol" panose="05050102010706020507" pitchFamily="18" charset="2"/>
              </a:rPr>
              <a:t>e</a:t>
            </a:r>
            <a:r>
              <a:rPr lang="en-US" sz="1400" b="0" i="0" u="none" strike="noStrike" kern="1200" spc="0" baseline="-25000">
                <a:solidFill>
                  <a:srgbClr val="000000">
                    <a:lumMod val="65000"/>
                    <a:lumOff val="35000"/>
                  </a:srgbClr>
                </a:solidFill>
                <a:latin typeface="Symbol" panose="05050102010706020507" pitchFamily="18" charset="2"/>
              </a:rPr>
              <a:t>4</a:t>
            </a:r>
            <a:r>
              <a:rPr lang="en-US" sz="1400" baseline="0">
                <a:latin typeface="+mn-lt"/>
              </a:rPr>
              <a:t> </a:t>
            </a:r>
            <a:endParaRPr lang="en-US" sz="1400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omega 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main!$M$2:$M$27</c:f>
              <c:numCache>
                <c:formatCode>0.00</c:formatCode>
                <c:ptCount val="26"/>
                <c:pt idx="0">
                  <c:v>3.6608795000000001</c:v>
                </c:pt>
                <c:pt idx="1">
                  <c:v>3.63</c:v>
                </c:pt>
                <c:pt idx="2">
                  <c:v>3.0215000000000001</c:v>
                </c:pt>
                <c:pt idx="3">
                  <c:v>2.4130000000000003</c:v>
                </c:pt>
                <c:pt idx="4">
                  <c:v>3.5609999999999999</c:v>
                </c:pt>
                <c:pt idx="5">
                  <c:v>2.9870000000000001</c:v>
                </c:pt>
                <c:pt idx="6">
                  <c:v>2.4129999999999998</c:v>
                </c:pt>
                <c:pt idx="7">
                  <c:v>1.7784999999999997</c:v>
                </c:pt>
                <c:pt idx="8">
                  <c:v>1.1439999999999999</c:v>
                </c:pt>
                <c:pt idx="9">
                  <c:v>0.50950000000000006</c:v>
                </c:pt>
                <c:pt idx="10">
                  <c:v>-0.12499999999999978</c:v>
                </c:pt>
                <c:pt idx="11">
                  <c:v>-0.75949999999999962</c:v>
                </c:pt>
                <c:pt idx="12">
                  <c:v>-1.3939999999999995</c:v>
                </c:pt>
                <c:pt idx="13">
                  <c:v>-2.0284999999999993</c:v>
                </c:pt>
                <c:pt idx="14">
                  <c:v>-2.6629999999999994</c:v>
                </c:pt>
                <c:pt idx="15">
                  <c:v>-3.2974999999999994</c:v>
                </c:pt>
                <c:pt idx="16">
                  <c:v>-3.9319999999999995</c:v>
                </c:pt>
                <c:pt idx="17">
                  <c:v>-2.4089999999999998</c:v>
                </c:pt>
                <c:pt idx="18">
                  <c:v>-2.234</c:v>
                </c:pt>
                <c:pt idx="19">
                  <c:v>-2.069</c:v>
                </c:pt>
                <c:pt idx="20">
                  <c:v>-1.9339999999999999</c:v>
                </c:pt>
                <c:pt idx="21">
                  <c:v>-1.7989999999999999</c:v>
                </c:pt>
                <c:pt idx="22">
                  <c:v>-1.6639999999999999</c:v>
                </c:pt>
                <c:pt idx="23">
                  <c:v>1.1399999999999999</c:v>
                </c:pt>
                <c:pt idx="24">
                  <c:v>3.944</c:v>
                </c:pt>
                <c:pt idx="25">
                  <c:v>6.7480000000000002</c:v>
                </c:pt>
              </c:numCache>
            </c:numRef>
          </c:cat>
          <c:val>
            <c:numRef>
              <c:f>main!$K$2:$K$27</c:f>
              <c:numCache>
                <c:formatCode>0.00</c:formatCode>
                <c:ptCount val="26"/>
                <c:pt idx="0">
                  <c:v>0.74440899999999988</c:v>
                </c:pt>
                <c:pt idx="1">
                  <c:v>-0.52</c:v>
                </c:pt>
                <c:pt idx="2">
                  <c:v>9.2999999999999972E-2</c:v>
                </c:pt>
                <c:pt idx="3">
                  <c:v>0.70599999999999996</c:v>
                </c:pt>
                <c:pt idx="4">
                  <c:v>0.28599999999999998</c:v>
                </c:pt>
                <c:pt idx="5">
                  <c:v>0.496</c:v>
                </c:pt>
                <c:pt idx="6">
                  <c:v>0.70599999999999996</c:v>
                </c:pt>
                <c:pt idx="7">
                  <c:v>0.82899999999999996</c:v>
                </c:pt>
                <c:pt idx="8">
                  <c:v>0.95199999999999996</c:v>
                </c:pt>
                <c:pt idx="9">
                  <c:v>1.075</c:v>
                </c:pt>
                <c:pt idx="10">
                  <c:v>1.198</c:v>
                </c:pt>
                <c:pt idx="11">
                  <c:v>1.321</c:v>
                </c:pt>
                <c:pt idx="12">
                  <c:v>1.444</c:v>
                </c:pt>
                <c:pt idx="13">
                  <c:v>1.5669999999999999</c:v>
                </c:pt>
                <c:pt idx="14">
                  <c:v>1.69</c:v>
                </c:pt>
                <c:pt idx="15">
                  <c:v>1.8129999999999999</c:v>
                </c:pt>
                <c:pt idx="16">
                  <c:v>1.9359999999999999</c:v>
                </c:pt>
                <c:pt idx="17">
                  <c:v>-3.4000000000000002E-2</c:v>
                </c:pt>
                <c:pt idx="18">
                  <c:v>-0.19600000000000001</c:v>
                </c:pt>
                <c:pt idx="19">
                  <c:v>-0.34599999999999997</c:v>
                </c:pt>
                <c:pt idx="20">
                  <c:v>-0.48099999999999998</c:v>
                </c:pt>
                <c:pt idx="21">
                  <c:v>-0.61599999999999999</c:v>
                </c:pt>
                <c:pt idx="22">
                  <c:v>-0.751</c:v>
                </c:pt>
                <c:pt idx="23">
                  <c:v>0.26590000000000003</c:v>
                </c:pt>
                <c:pt idx="24">
                  <c:v>1.2827999999999999</c:v>
                </c:pt>
                <c:pt idx="25">
                  <c:v>2.2996999999999996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5-490F-AF32-FB8B72430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37312"/>
        <c:axId val="1412636352"/>
      </c:radarChart>
      <c:catAx>
        <c:axId val="141263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36352"/>
        <c:crosses val="autoZero"/>
        <c:auto val="1"/>
        <c:lblAlgn val="ctr"/>
        <c:lblOffset val="100"/>
        <c:noMultiLvlLbl val="0"/>
      </c:catAx>
      <c:valAx>
        <c:axId val="14126363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3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Variation of 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19940113119662E-2"/>
          <c:y val="9.0338253170284655E-2"/>
          <c:w val="0.86006550589626996"/>
          <c:h val="0.8086582227999739"/>
        </c:manualLayout>
      </c:layout>
      <c:radarChart>
        <c:radarStyle val="marker"/>
        <c:varyColors val="0"/>
        <c:ser>
          <c:idx val="0"/>
          <c:order val="0"/>
          <c:tx>
            <c:v>Speed Variation of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main!$N$2:$N$27</c:f>
              <c:numCache>
                <c:formatCode>0.00</c:formatCode>
                <c:ptCount val="26"/>
                <c:pt idx="0">
                  <c:v>0.31</c:v>
                </c:pt>
                <c:pt idx="1">
                  <c:v>0.16400000000000001</c:v>
                </c:pt>
                <c:pt idx="2">
                  <c:v>-0.18049999999999994</c:v>
                </c:pt>
                <c:pt idx="3">
                  <c:v>-0.52499999999999991</c:v>
                </c:pt>
                <c:pt idx="4">
                  <c:v>-0.32</c:v>
                </c:pt>
                <c:pt idx="5">
                  <c:v>-0.42249999999999999</c:v>
                </c:pt>
                <c:pt idx="6">
                  <c:v>-0.52500000000000002</c:v>
                </c:pt>
                <c:pt idx="7">
                  <c:v>-0.55549999999999999</c:v>
                </c:pt>
                <c:pt idx="8">
                  <c:v>-0.58599999999999997</c:v>
                </c:pt>
                <c:pt idx="9">
                  <c:v>-0.61649999999999994</c:v>
                </c:pt>
                <c:pt idx="10">
                  <c:v>-0.64699999999999991</c:v>
                </c:pt>
                <c:pt idx="11">
                  <c:v>-0.67749999999999988</c:v>
                </c:pt>
                <c:pt idx="12">
                  <c:v>-0.70799999999999985</c:v>
                </c:pt>
                <c:pt idx="13">
                  <c:v>-0.73849999999999982</c:v>
                </c:pt>
                <c:pt idx="14">
                  <c:v>-0.76899999999999979</c:v>
                </c:pt>
                <c:pt idx="15">
                  <c:v>-0.79949999999999977</c:v>
                </c:pt>
                <c:pt idx="16">
                  <c:v>-0.82999999999999974</c:v>
                </c:pt>
                <c:pt idx="17">
                  <c:v>0.17299999999999999</c:v>
                </c:pt>
                <c:pt idx="18">
                  <c:v>0.214</c:v>
                </c:pt>
                <c:pt idx="19">
                  <c:v>0.246</c:v>
                </c:pt>
                <c:pt idx="20">
                  <c:v>0.27400000000000002</c:v>
                </c:pt>
                <c:pt idx="21">
                  <c:v>0.30200000000000005</c:v>
                </c:pt>
                <c:pt idx="22">
                  <c:v>0.33000000000000007</c:v>
                </c:pt>
                <c:pt idx="23">
                  <c:v>-0.29799999999999999</c:v>
                </c:pt>
                <c:pt idx="24">
                  <c:v>-0.92600000000000005</c:v>
                </c:pt>
                <c:pt idx="25">
                  <c:v>-1.554</c:v>
                </c:pt>
              </c:numCache>
            </c:numRef>
          </c:cat>
          <c:val>
            <c:numRef>
              <c:f>main!$O$2:$O$27</c:f>
              <c:numCache>
                <c:formatCode>0.00</c:formatCode>
                <c:ptCount val="26"/>
                <c:pt idx="0">
                  <c:v>0.62</c:v>
                </c:pt>
                <c:pt idx="1">
                  <c:v>0.48199999999999998</c:v>
                </c:pt>
                <c:pt idx="2">
                  <c:v>0.26300000000000001</c:v>
                </c:pt>
                <c:pt idx="3">
                  <c:v>4.3999999999999984E-2</c:v>
                </c:pt>
                <c:pt idx="4">
                  <c:v>0.24299999999999999</c:v>
                </c:pt>
                <c:pt idx="5">
                  <c:v>0.14349999999999999</c:v>
                </c:pt>
                <c:pt idx="6">
                  <c:v>4.3999999999999997E-2</c:v>
                </c:pt>
                <c:pt idx="7">
                  <c:v>-5.5500000000000001E-2</c:v>
                </c:pt>
                <c:pt idx="8">
                  <c:v>-0.155</c:v>
                </c:pt>
                <c:pt idx="9">
                  <c:v>-0.2545</c:v>
                </c:pt>
                <c:pt idx="10">
                  <c:v>-0.35399999999999998</c:v>
                </c:pt>
                <c:pt idx="11">
                  <c:v>-0.45349999999999996</c:v>
                </c:pt>
                <c:pt idx="12">
                  <c:v>-0.55299999999999994</c:v>
                </c:pt>
                <c:pt idx="13">
                  <c:v>-0.65249999999999986</c:v>
                </c:pt>
                <c:pt idx="14">
                  <c:v>-0.75199999999999978</c:v>
                </c:pt>
                <c:pt idx="15">
                  <c:v>-0.8514999999999997</c:v>
                </c:pt>
                <c:pt idx="16">
                  <c:v>-0.95099999999999962</c:v>
                </c:pt>
                <c:pt idx="17">
                  <c:v>-0.32700000000000001</c:v>
                </c:pt>
                <c:pt idx="18">
                  <c:v>-0.26600000000000001</c:v>
                </c:pt>
                <c:pt idx="19">
                  <c:v>-0.19500000000000001</c:v>
                </c:pt>
                <c:pt idx="20">
                  <c:v>-0.11600000000000001</c:v>
                </c:pt>
                <c:pt idx="21">
                  <c:v>-3.7000000000000005E-2</c:v>
                </c:pt>
                <c:pt idx="22">
                  <c:v>4.1999999999999996E-2</c:v>
                </c:pt>
                <c:pt idx="23">
                  <c:v>-9.4E-2</c:v>
                </c:pt>
                <c:pt idx="24">
                  <c:v>-0.22999999999999998</c:v>
                </c:pt>
                <c:pt idx="25">
                  <c:v>-0.36599999999999999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9-4CB8-9F15-7721EC4E0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640640"/>
        <c:axId val="1418641120"/>
      </c:radarChart>
      <c:catAx>
        <c:axId val="141864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1120"/>
        <c:crosses val="autoZero"/>
        <c:auto val="1"/>
        <c:lblAlgn val="ctr"/>
        <c:lblOffset val="100"/>
        <c:noMultiLvlLbl val="0"/>
      </c:catAx>
      <c:valAx>
        <c:axId val="1418641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vTy</a:t>
                </a:r>
              </a:p>
            </c:rich>
          </c:tx>
          <c:layout>
            <c:manualLayout>
              <c:xMode val="edge"/>
              <c:yMode val="edge"/>
              <c:x val="2.0657276995305163E-2"/>
              <c:y val="0.45462380311449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 variation wrt the position of the crank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main!$C$2:$C$27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204</c:v>
                </c:pt>
                <c:pt idx="17">
                  <c:v>216</c:v>
                </c:pt>
                <c:pt idx="18">
                  <c:v>228</c:v>
                </c:pt>
                <c:pt idx="19">
                  <c:v>240</c:v>
                </c:pt>
                <c:pt idx="20">
                  <c:v>252</c:v>
                </c:pt>
                <c:pt idx="21">
                  <c:v>264</c:v>
                </c:pt>
                <c:pt idx="22">
                  <c:v>288</c:v>
                </c:pt>
                <c:pt idx="23">
                  <c:v>276</c:v>
                </c:pt>
                <c:pt idx="24">
                  <c:v>324</c:v>
                </c:pt>
                <c:pt idx="25">
                  <c:v>336</c:v>
                </c:pt>
              </c:numCache>
            </c:numRef>
          </c:xVal>
          <c:yVal>
            <c:numRef>
              <c:f>main!$AB$2:$AB$27</c:f>
              <c:numCache>
                <c:formatCode>0.0</c:formatCode>
                <c:ptCount val="26"/>
                <c:pt idx="0">
                  <c:v>-42.658000000000001</c:v>
                </c:pt>
                <c:pt idx="1">
                  <c:v>0</c:v>
                </c:pt>
                <c:pt idx="2">
                  <c:v>-10.44</c:v>
                </c:pt>
                <c:pt idx="3">
                  <c:v>-20.88</c:v>
                </c:pt>
                <c:pt idx="4">
                  <c:v>-13.308</c:v>
                </c:pt>
                <c:pt idx="5">
                  <c:v>1.3440000000000001</c:v>
                </c:pt>
                <c:pt idx="6">
                  <c:v>15.996</c:v>
                </c:pt>
                <c:pt idx="7">
                  <c:v>30.648</c:v>
                </c:pt>
                <c:pt idx="8">
                  <c:v>32.4315</c:v>
                </c:pt>
                <c:pt idx="9">
                  <c:v>34.215000000000003</c:v>
                </c:pt>
                <c:pt idx="10">
                  <c:v>-7.06</c:v>
                </c:pt>
                <c:pt idx="11">
                  <c:v>75.490000000000009</c:v>
                </c:pt>
                <c:pt idx="12">
                  <c:v>38.874500000000005</c:v>
                </c:pt>
                <c:pt idx="13">
                  <c:v>2.2589999999999999</c:v>
                </c:pt>
                <c:pt idx="14">
                  <c:v>83.264900000000011</c:v>
                </c:pt>
                <c:pt idx="15">
                  <c:v>-78.746900000000011</c:v>
                </c:pt>
                <c:pt idx="16">
                  <c:v>32.6</c:v>
                </c:pt>
                <c:pt idx="17">
                  <c:v>-190.09380000000002</c:v>
                </c:pt>
                <c:pt idx="18">
                  <c:v>255.29380000000003</c:v>
                </c:pt>
                <c:pt idx="19">
                  <c:v>2.7789999999999999</c:v>
                </c:pt>
                <c:pt idx="20">
                  <c:v>-5.5555000000000003</c:v>
                </c:pt>
                <c:pt idx="21">
                  <c:v>-13.89</c:v>
                </c:pt>
                <c:pt idx="22">
                  <c:v>2.2234499999999997</c:v>
                </c:pt>
                <c:pt idx="23">
                  <c:v>-31.392450000000004</c:v>
                </c:pt>
                <c:pt idx="24">
                  <c:v>36.061695</c:v>
                </c:pt>
                <c:pt idx="25">
                  <c:v>-46.262999999999998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0-4C64-987F-537F5D776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583615"/>
        <c:axId val="413583135"/>
      </c:scatterChart>
      <c:valAx>
        <c:axId val="41358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[deg]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5592738407699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583135"/>
        <c:crosses val="autoZero"/>
        <c:crossBetween val="midCat"/>
      </c:valAx>
      <c:valAx>
        <c:axId val="413583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58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176477</xdr:rowOff>
    </xdr:from>
    <xdr:to>
      <xdr:col>10</xdr:col>
      <xdr:colOff>244929</xdr:colOff>
      <xdr:row>61</xdr:row>
      <xdr:rowOff>27214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8FDA2-1CF3-5D3E-EE3C-6B4189AE7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299357</xdr:colOff>
      <xdr:row>35</xdr:row>
      <xdr:rowOff>145594</xdr:rowOff>
    </xdr:from>
    <xdr:to>
      <xdr:col>22</xdr:col>
      <xdr:colOff>421821</xdr:colOff>
      <xdr:row>61</xdr:row>
      <xdr:rowOff>54428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6686C6-E7AA-6FAE-45ED-4090609C3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278943</xdr:colOff>
      <xdr:row>61</xdr:row>
      <xdr:rowOff>77560</xdr:rowOff>
    </xdr:from>
    <xdr:to>
      <xdr:col>23</xdr:col>
      <xdr:colOff>272140</xdr:colOff>
      <xdr:row>86</xdr:row>
      <xdr:rowOff>176893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4CCA37-E804-C8C8-F601-82B5F5193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61</xdr:row>
      <xdr:rowOff>54428</xdr:rowOff>
    </xdr:from>
    <xdr:to>
      <xdr:col>10</xdr:col>
      <xdr:colOff>278947</xdr:colOff>
      <xdr:row>86</xdr:row>
      <xdr:rowOff>153761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06DA53-6798-43AE-85AC-478009A36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28</xdr:row>
      <xdr:rowOff>81644</xdr:rowOff>
    </xdr:from>
    <xdr:to>
      <xdr:col>24</xdr:col>
      <xdr:colOff>544286</xdr:colOff>
      <xdr:row>35</xdr:row>
      <xdr:rowOff>81645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6DA82-FD92-D16A-3DC2-82DC8D9EF80B}"/>
            </a:ext>
          </a:extLst>
        </xdr:cNvPr>
        <xdr:cNvSpPr txBox="1"/>
      </xdr:nvSpPr>
      <xdr:spPr>
        <a:xfrm>
          <a:off x="6082393" y="4789715"/>
          <a:ext cx="9075964" cy="12246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kern="1200"/>
            <a:t>All these graphs must be done on a milimetric</a:t>
          </a:r>
          <a:r>
            <a:rPr lang="en-US" sz="1800" kern="1200" baseline="0"/>
            <a:t> paper, unless prof. has changed his mind after all these years,</a:t>
          </a:r>
          <a:br>
            <a:rPr lang="en-US" sz="1800" kern="1200" baseline="0"/>
          </a:br>
          <a:r>
            <a:rPr lang="en-US" sz="1800" kern="1200" baseline="0"/>
            <a:t>if any of your colleagues didn't do their work just do a mean average or skip their values. </a:t>
          </a:r>
          <a:endParaRPr lang="en-US" sz="1800" kern="1200"/>
        </a:p>
      </xdr:txBody>
    </xdr:sp>
    <xdr:clientData/>
  </xdr:twoCellAnchor>
  <xdr:twoCellAnchor>
    <xdr:from>
      <xdr:col>22</xdr:col>
      <xdr:colOff>449036</xdr:colOff>
      <xdr:row>35</xdr:row>
      <xdr:rowOff>149679</xdr:rowOff>
    </xdr:from>
    <xdr:to>
      <xdr:col>32</xdr:col>
      <xdr:colOff>503465</xdr:colOff>
      <xdr:row>61</xdr:row>
      <xdr:rowOff>58513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4630BD0-35D5-4F00-AC42-53E302C31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292553</xdr:colOff>
      <xdr:row>61</xdr:row>
      <xdr:rowOff>159202</xdr:rowOff>
    </xdr:from>
    <xdr:to>
      <xdr:col>32</xdr:col>
      <xdr:colOff>421822</xdr:colOff>
      <xdr:row>86</xdr:row>
      <xdr:rowOff>136070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3695F-875D-8D09-8BD9-F161D7527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3"/>
  <sheetViews>
    <sheetView tabSelected="1" zoomScale="70" zoomScaleNormal="70" workbookViewId="0">
      <selection activeCell="AC29" sqref="AC29"/>
    </sheetView>
  </sheetViews>
  <sheetFormatPr defaultColWidth="12.5703125" defaultRowHeight="15.75" customHeight="1" x14ac:dyDescent="0.2"/>
  <cols>
    <col min="1" max="1" width="9.7109375" customWidth="1"/>
    <col min="3" max="3" width="5.7109375" customWidth="1"/>
    <col min="4" max="4" width="9.5703125" customWidth="1"/>
    <col min="5" max="5" width="9.42578125" customWidth="1"/>
    <col min="6" max="6" width="13.140625" customWidth="1"/>
    <col min="8" max="8" width="9" customWidth="1"/>
    <col min="9" max="9" width="9.28515625" customWidth="1"/>
    <col min="10" max="10" width="11.5703125" customWidth="1"/>
    <col min="11" max="11" width="10.42578125" customWidth="1"/>
    <col min="12" max="12" width="7.5703125" customWidth="1"/>
    <col min="13" max="13" width="7.140625" customWidth="1"/>
    <col min="14" max="14" width="7.42578125" customWidth="1"/>
    <col min="15" max="15" width="8" customWidth="1"/>
    <col min="16" max="16" width="8.7109375" customWidth="1"/>
    <col min="17" max="17" width="8.85546875" customWidth="1"/>
    <col min="18" max="18" width="8.140625" customWidth="1"/>
    <col min="19" max="19" width="8.85546875" customWidth="1"/>
    <col min="20" max="20" width="7.7109375" customWidth="1"/>
    <col min="21" max="21" width="9" customWidth="1"/>
    <col min="22" max="22" width="8" customWidth="1"/>
    <col min="23" max="23" width="7.5703125" customWidth="1"/>
    <col min="24" max="24" width="9.140625" customWidth="1"/>
    <col min="25" max="25" width="9.42578125" customWidth="1"/>
    <col min="26" max="26" width="8.42578125" customWidth="1"/>
    <col min="27" max="27" width="8" customWidth="1"/>
    <col min="28" max="28" width="7.5703125" customWidth="1"/>
  </cols>
  <sheetData>
    <row r="1" spans="1:29" ht="15.75" customHeight="1" x14ac:dyDescent="0.25">
      <c r="A1" s="1" t="s">
        <v>0</v>
      </c>
      <c r="B1" s="2" t="s">
        <v>1</v>
      </c>
      <c r="D1" s="2" t="s">
        <v>2</v>
      </c>
      <c r="E1" s="2" t="s">
        <v>3</v>
      </c>
      <c r="F1" s="10" t="s">
        <v>29</v>
      </c>
      <c r="G1" s="10" t="s">
        <v>30</v>
      </c>
      <c r="H1" s="10" t="s">
        <v>4</v>
      </c>
      <c r="I1" s="10" t="s">
        <v>5</v>
      </c>
      <c r="J1" s="10" t="s">
        <v>21</v>
      </c>
      <c r="K1" s="11" t="s">
        <v>22</v>
      </c>
      <c r="L1" s="12" t="s">
        <v>23</v>
      </c>
      <c r="M1" s="13" t="s">
        <v>24</v>
      </c>
      <c r="N1" s="10" t="s">
        <v>6</v>
      </c>
      <c r="O1" s="10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</row>
    <row r="2" spans="1:29" ht="12.75" x14ac:dyDescent="0.2">
      <c r="A2" s="9" t="s">
        <v>32</v>
      </c>
      <c r="B2" s="3">
        <v>1</v>
      </c>
      <c r="C2">
        <v>0</v>
      </c>
      <c r="D2" s="4">
        <v>1.2949999999999999</v>
      </c>
      <c r="E2" s="4">
        <v>0.45500000000000002</v>
      </c>
      <c r="F2" s="44">
        <f t="shared" ref="F2:F27" si="0">(D2/5)*100</f>
        <v>25.900000000000002</v>
      </c>
      <c r="G2" s="44">
        <f t="shared" ref="G2:G27" si="1">(E2/5)*100</f>
        <v>9.1</v>
      </c>
      <c r="H2" s="32">
        <v>0.2</v>
      </c>
      <c r="I2" s="26">
        <v>0</v>
      </c>
      <c r="J2" s="26">
        <f>(J4*2.413)-J3</f>
        <v>-0.75135249999999998</v>
      </c>
      <c r="K2" s="26">
        <f t="shared" ref="K2:M2" si="2">(K4*2.413)-K3</f>
        <v>0.74440899999999988</v>
      </c>
      <c r="L2" s="26">
        <f t="shared" si="2"/>
        <v>1.5960849999999995</v>
      </c>
      <c r="M2" s="26">
        <f t="shared" si="2"/>
        <v>3.6608795000000001</v>
      </c>
      <c r="N2" s="26">
        <v>0.31</v>
      </c>
      <c r="O2" s="26">
        <v>0.62</v>
      </c>
      <c r="P2" s="20">
        <v>20.977</v>
      </c>
      <c r="Q2" s="20">
        <v>-92.034999999999997</v>
      </c>
      <c r="R2" s="20">
        <v>-20.977</v>
      </c>
      <c r="S2" s="20">
        <v>92.034999999999997</v>
      </c>
      <c r="T2" s="20">
        <v>-21.503</v>
      </c>
      <c r="U2" s="20">
        <v>123.61</v>
      </c>
      <c r="V2" s="20">
        <v>-104.21</v>
      </c>
      <c r="W2" s="20">
        <v>-218.19</v>
      </c>
      <c r="X2" s="20">
        <v>104.21</v>
      </c>
      <c r="Y2" s="20">
        <v>218.19</v>
      </c>
      <c r="Z2" s="20">
        <v>-105.11</v>
      </c>
      <c r="AA2" s="20">
        <v>-208.38</v>
      </c>
      <c r="AB2" s="20">
        <v>-42.658000000000001</v>
      </c>
      <c r="AC2" s="34"/>
    </row>
    <row r="3" spans="1:29" ht="12.75" x14ac:dyDescent="0.2">
      <c r="A3" s="9" t="s">
        <v>33</v>
      </c>
      <c r="B3" s="3">
        <v>2</v>
      </c>
      <c r="C3">
        <v>12</v>
      </c>
      <c r="D3" s="4">
        <v>1.2729999999999999</v>
      </c>
      <c r="E3" s="4">
        <v>0.40300000000000002</v>
      </c>
      <c r="F3" s="44">
        <f t="shared" si="0"/>
        <v>25.46</v>
      </c>
      <c r="G3" s="44">
        <f t="shared" si="1"/>
        <v>8.06</v>
      </c>
      <c r="H3" s="32">
        <v>0.1956</v>
      </c>
      <c r="I3" s="32">
        <v>4.1570000000000003E-2</v>
      </c>
      <c r="J3" s="29">
        <v>-0.79900000000000004</v>
      </c>
      <c r="K3" s="30">
        <v>-0.52</v>
      </c>
      <c r="L3" s="31">
        <v>-0.28100000000000003</v>
      </c>
      <c r="M3" s="30">
        <v>3.63</v>
      </c>
      <c r="N3" s="27">
        <v>0.16400000000000001</v>
      </c>
      <c r="O3" s="27">
        <v>0.48199999999999998</v>
      </c>
      <c r="P3" s="21">
        <v>-42.396000000000001</v>
      </c>
      <c r="Q3" s="21">
        <v>-113.429</v>
      </c>
      <c r="R3" s="21">
        <v>42.396000000000001</v>
      </c>
      <c r="S3" s="21">
        <v>113.429</v>
      </c>
      <c r="T3" s="21">
        <v>-54.392000000000003</v>
      </c>
      <c r="U3" s="21">
        <v>167.01499999999999</v>
      </c>
      <c r="V3" s="21">
        <v>-82.138000000000005</v>
      </c>
      <c r="W3" s="21">
        <v>-10.433</v>
      </c>
      <c r="X3" s="21">
        <v>82.138000000000005</v>
      </c>
      <c r="Y3" s="21">
        <v>10.433</v>
      </c>
      <c r="Z3" s="21">
        <v>-83.899000000000001</v>
      </c>
      <c r="AA3" s="21">
        <v>8.8130000000000006</v>
      </c>
      <c r="AB3" s="21">
        <f ca="1">(AB1+AB3)/2</f>
        <v>0</v>
      </c>
      <c r="AC3" s="34"/>
    </row>
    <row r="4" spans="1:29" ht="12.75" x14ac:dyDescent="0.2">
      <c r="A4" s="9" t="s">
        <v>34</v>
      </c>
      <c r="B4" s="3">
        <v>3</v>
      </c>
      <c r="C4">
        <v>24</v>
      </c>
      <c r="D4" s="4">
        <v>1.27</v>
      </c>
      <c r="E4" s="4">
        <v>0.39500000000000002</v>
      </c>
      <c r="F4" s="44">
        <f t="shared" si="0"/>
        <v>25.4</v>
      </c>
      <c r="G4" s="44">
        <f t="shared" si="1"/>
        <v>7.9</v>
      </c>
      <c r="H4" s="26">
        <f>AVERAGE(H3,H5)</f>
        <v>0.1283</v>
      </c>
      <c r="I4" s="26">
        <f t="shared" ref="I4:O4" si="3">AVERAGE(I3,I5)</f>
        <v>0.115785</v>
      </c>
      <c r="J4" s="26">
        <f t="shared" si="3"/>
        <v>-0.64250000000000007</v>
      </c>
      <c r="K4" s="26">
        <f t="shared" si="3"/>
        <v>9.2999999999999972E-2</v>
      </c>
      <c r="L4" s="26">
        <f t="shared" si="3"/>
        <v>0.54499999999999993</v>
      </c>
      <c r="M4" s="26">
        <f t="shared" si="3"/>
        <v>3.0215000000000001</v>
      </c>
      <c r="N4" s="26">
        <f t="shared" si="3"/>
        <v>-0.18049999999999994</v>
      </c>
      <c r="O4" s="26">
        <f t="shared" si="3"/>
        <v>0.26300000000000001</v>
      </c>
      <c r="P4" s="21">
        <f>(P3+P5)/2</f>
        <v>-12.057500000000001</v>
      </c>
      <c r="Q4" s="21">
        <f t="shared" ref="Q4" si="4">(Q3+Q5)/2</f>
        <v>-99.470500000000001</v>
      </c>
      <c r="R4" s="21">
        <f t="shared" ref="R4:AB4" si="5">(R3+R5)/2</f>
        <v>12.057500000000001</v>
      </c>
      <c r="S4" s="21">
        <f t="shared" si="5"/>
        <v>99.470500000000001</v>
      </c>
      <c r="T4" s="21">
        <f t="shared" si="5"/>
        <v>-36.599499999999999</v>
      </c>
      <c r="U4" s="21">
        <f t="shared" si="5"/>
        <v>142.05099999999999</v>
      </c>
      <c r="V4" s="21">
        <f t="shared" si="5"/>
        <v>-94.52600000000001</v>
      </c>
      <c r="W4" s="21">
        <f t="shared" si="5"/>
        <v>-111.051</v>
      </c>
      <c r="X4" s="21">
        <f t="shared" si="5"/>
        <v>94.52600000000001</v>
      </c>
      <c r="Y4" s="21">
        <f t="shared" si="5"/>
        <v>111.051</v>
      </c>
      <c r="Z4" s="21">
        <f t="shared" si="5"/>
        <v>-95.770499999999998</v>
      </c>
      <c r="AA4" s="21">
        <f t="shared" si="5"/>
        <v>-96.788499999999999</v>
      </c>
      <c r="AB4" s="21">
        <f t="shared" ca="1" si="5"/>
        <v>-10.44</v>
      </c>
      <c r="AC4" s="34"/>
    </row>
    <row r="5" spans="1:29" ht="12.75" x14ac:dyDescent="0.2">
      <c r="A5" s="9" t="s">
        <v>35</v>
      </c>
      <c r="B5" s="3">
        <v>4</v>
      </c>
      <c r="C5">
        <v>36</v>
      </c>
      <c r="D5" s="4">
        <f>(D4+D6)/2</f>
        <v>1.27</v>
      </c>
      <c r="E5" s="4">
        <f>(E4+E6)/2</f>
        <v>0.3695</v>
      </c>
      <c r="F5" s="44">
        <f t="shared" si="0"/>
        <v>25.4</v>
      </c>
      <c r="G5" s="44">
        <f t="shared" si="1"/>
        <v>7.39</v>
      </c>
      <c r="H5" s="26">
        <f>(2*H7)-H6</f>
        <v>6.0999999999999999E-2</v>
      </c>
      <c r="I5" s="26">
        <f t="shared" ref="I5:O5" si="6">(2*I7)-I6</f>
        <v>0.19</v>
      </c>
      <c r="J5" s="26">
        <f t="shared" si="6"/>
        <v>-0.48599999999999999</v>
      </c>
      <c r="K5" s="26">
        <f t="shared" si="6"/>
        <v>0.70599999999999996</v>
      </c>
      <c r="L5" s="26">
        <f t="shared" si="6"/>
        <v>1.371</v>
      </c>
      <c r="M5" s="26">
        <f t="shared" si="6"/>
        <v>2.4130000000000003</v>
      </c>
      <c r="N5" s="26">
        <f t="shared" si="6"/>
        <v>-0.52499999999999991</v>
      </c>
      <c r="O5" s="26">
        <f t="shared" si="6"/>
        <v>4.3999999999999984E-2</v>
      </c>
      <c r="P5" s="21">
        <v>18.280999999999999</v>
      </c>
      <c r="Q5" s="21">
        <v>-85.512</v>
      </c>
      <c r="R5" s="21">
        <v>-18.280999999999999</v>
      </c>
      <c r="S5" s="21">
        <v>85.512</v>
      </c>
      <c r="T5" s="21">
        <v>-18.806999999999999</v>
      </c>
      <c r="U5" s="21">
        <v>117.087</v>
      </c>
      <c r="V5" s="21">
        <v>-106.914</v>
      </c>
      <c r="W5" s="21">
        <v>-211.66900000000001</v>
      </c>
      <c r="X5" s="21">
        <v>106.914</v>
      </c>
      <c r="Y5" s="21">
        <v>211.66900000000001</v>
      </c>
      <c r="Z5" s="21">
        <v>-107.642</v>
      </c>
      <c r="AA5" s="21">
        <v>-202.39</v>
      </c>
      <c r="AB5" s="21">
        <v>-20.88</v>
      </c>
      <c r="AC5" s="34"/>
    </row>
    <row r="6" spans="1:29" ht="12.75" x14ac:dyDescent="0.2">
      <c r="A6" s="9" t="s">
        <v>36</v>
      </c>
      <c r="B6" s="3">
        <v>5</v>
      </c>
      <c r="C6">
        <v>48</v>
      </c>
      <c r="D6" s="4">
        <v>1.27</v>
      </c>
      <c r="E6" s="4">
        <v>0.34399999999999997</v>
      </c>
      <c r="F6" s="44">
        <f t="shared" si="0"/>
        <v>25.4</v>
      </c>
      <c r="G6" s="44">
        <f t="shared" si="1"/>
        <v>6.88</v>
      </c>
      <c r="H6" s="32">
        <v>0.13</v>
      </c>
      <c r="I6" s="32">
        <v>0.14000000000000001</v>
      </c>
      <c r="J6" s="29">
        <v>-0.66900000000000004</v>
      </c>
      <c r="K6" s="30">
        <v>0.28599999999999998</v>
      </c>
      <c r="L6" s="31">
        <v>1.2010000000000001</v>
      </c>
      <c r="M6" s="30">
        <v>3.5609999999999999</v>
      </c>
      <c r="N6" s="27">
        <v>-0.32</v>
      </c>
      <c r="O6" s="27">
        <v>0.24299999999999999</v>
      </c>
      <c r="P6" s="21">
        <f>(2*P7)-P8</f>
        <v>26.238</v>
      </c>
      <c r="Q6" s="21">
        <f t="shared" ref="Q6" si="7">(2*Q7)-Q8</f>
        <v>-104.60499999999999</v>
      </c>
      <c r="R6" s="21">
        <f t="shared" ref="R6:AB6" si="8">(2*R7)-R8</f>
        <v>-26.238</v>
      </c>
      <c r="S6" s="21">
        <f t="shared" si="8"/>
        <v>104.60499999999999</v>
      </c>
      <c r="T6" s="21">
        <f t="shared" si="8"/>
        <v>-26.763999999999999</v>
      </c>
      <c r="U6" s="21">
        <f t="shared" si="8"/>
        <v>136.18</v>
      </c>
      <c r="V6" s="21">
        <f t="shared" si="8"/>
        <v>-98.956999999999994</v>
      </c>
      <c r="W6" s="21">
        <f t="shared" si="8"/>
        <v>-230.762</v>
      </c>
      <c r="X6" s="21">
        <f t="shared" si="8"/>
        <v>98.956999999999994</v>
      </c>
      <c r="Y6" s="21">
        <f t="shared" si="8"/>
        <v>230.762</v>
      </c>
      <c r="Z6" s="21">
        <f t="shared" si="8"/>
        <v>-99.579000000000008</v>
      </c>
      <c r="AA6" s="21">
        <f t="shared" si="8"/>
        <v>-221.65900000000002</v>
      </c>
      <c r="AB6" s="21">
        <f t="shared" si="8"/>
        <v>-13.308</v>
      </c>
      <c r="AC6" s="34"/>
    </row>
    <row r="7" spans="1:29" ht="12.75" x14ac:dyDescent="0.2">
      <c r="A7" s="9" t="s">
        <v>37</v>
      </c>
      <c r="B7" s="3">
        <v>6</v>
      </c>
      <c r="C7">
        <v>60</v>
      </c>
      <c r="D7" s="5">
        <f t="shared" ref="D7:E7" si="9">(D6+D8)/2</f>
        <v>1.23183</v>
      </c>
      <c r="E7" s="5">
        <f t="shared" si="9"/>
        <v>0.31428499999999998</v>
      </c>
      <c r="F7" s="44">
        <f t="shared" si="0"/>
        <v>24.636600000000001</v>
      </c>
      <c r="G7" s="44">
        <f t="shared" si="1"/>
        <v>6.2856999999999994</v>
      </c>
      <c r="H7" s="26">
        <f>AVERAGE(H6,H8)</f>
        <v>9.5500000000000002E-2</v>
      </c>
      <c r="I7" s="26">
        <f t="shared" ref="I7:O7" si="10">AVERAGE(I6,I8)</f>
        <v>0.16500000000000001</v>
      </c>
      <c r="J7" s="26">
        <f t="shared" si="10"/>
        <v>-0.57750000000000001</v>
      </c>
      <c r="K7" s="26">
        <f t="shared" si="10"/>
        <v>0.496</v>
      </c>
      <c r="L7" s="26">
        <f t="shared" si="10"/>
        <v>1.286</v>
      </c>
      <c r="M7" s="26">
        <f t="shared" si="10"/>
        <v>2.9870000000000001</v>
      </c>
      <c r="N7" s="26">
        <f t="shared" si="10"/>
        <v>-0.42249999999999999</v>
      </c>
      <c r="O7" s="26">
        <f t="shared" si="10"/>
        <v>0.14349999999999999</v>
      </c>
      <c r="P7" s="22">
        <v>9.77</v>
      </c>
      <c r="Q7" s="23">
        <v>-65.228999999999999</v>
      </c>
      <c r="R7" s="23">
        <v>-9.77</v>
      </c>
      <c r="S7" s="23">
        <v>65.228999999999999</v>
      </c>
      <c r="T7" s="23">
        <v>-10.295999999999999</v>
      </c>
      <c r="U7" s="23">
        <v>96.804000000000002</v>
      </c>
      <c r="V7" s="23">
        <v>-115.425</v>
      </c>
      <c r="W7" s="23">
        <v>-191.386</v>
      </c>
      <c r="X7" s="23">
        <v>115.425</v>
      </c>
      <c r="Y7" s="23">
        <v>191.386</v>
      </c>
      <c r="Z7" s="23">
        <v>-115.875</v>
      </c>
      <c r="AA7" s="23">
        <v>-182.35900000000001</v>
      </c>
      <c r="AB7" s="23">
        <v>1.3440000000000001</v>
      </c>
      <c r="AC7" s="34"/>
    </row>
    <row r="8" spans="1:29" ht="12.75" x14ac:dyDescent="0.2">
      <c r="A8" s="9" t="s">
        <v>38</v>
      </c>
      <c r="B8" s="3">
        <v>7</v>
      </c>
      <c r="C8">
        <v>72</v>
      </c>
      <c r="D8" s="4">
        <f>1193.66/1000</f>
        <v>1.1936600000000002</v>
      </c>
      <c r="E8" s="4">
        <f>284.57/1000</f>
        <v>0.28456999999999999</v>
      </c>
      <c r="F8" s="45">
        <f t="shared" si="0"/>
        <v>23.873200000000004</v>
      </c>
      <c r="G8" s="45">
        <f t="shared" si="1"/>
        <v>5.6913999999999998</v>
      </c>
      <c r="H8" s="32">
        <v>6.0999999999999999E-2</v>
      </c>
      <c r="I8" s="32">
        <v>0.19</v>
      </c>
      <c r="J8" s="29">
        <v>-0.48599999999999999</v>
      </c>
      <c r="K8" s="30">
        <v>0.70599999999999996</v>
      </c>
      <c r="L8" s="31">
        <v>1.371</v>
      </c>
      <c r="M8" s="30">
        <v>2.4129999999999998</v>
      </c>
      <c r="N8" s="27">
        <v>-0.52500000000000002</v>
      </c>
      <c r="O8" s="27">
        <v>4.3999999999999997E-2</v>
      </c>
      <c r="P8" s="24">
        <v>-6.6980000000000004</v>
      </c>
      <c r="Q8" s="25">
        <v>-25.853000000000002</v>
      </c>
      <c r="R8" s="25">
        <v>6.6980000000000004</v>
      </c>
      <c r="S8" s="25">
        <v>25.853000000000002</v>
      </c>
      <c r="T8" s="25">
        <v>6.1719999999999997</v>
      </c>
      <c r="U8" s="25">
        <v>57.427999999999997</v>
      </c>
      <c r="V8" s="25">
        <v>-131.893</v>
      </c>
      <c r="W8" s="25">
        <v>-152.01</v>
      </c>
      <c r="X8" s="25">
        <v>131.893</v>
      </c>
      <c r="Y8" s="25">
        <v>152.01</v>
      </c>
      <c r="Z8" s="25">
        <v>-132.17099999999999</v>
      </c>
      <c r="AA8" s="25">
        <v>-143.059</v>
      </c>
      <c r="AB8" s="25">
        <v>15.996</v>
      </c>
      <c r="AC8" s="34"/>
    </row>
    <row r="9" spans="1:29" ht="12.75" x14ac:dyDescent="0.2">
      <c r="A9" s="9" t="s">
        <v>39</v>
      </c>
      <c r="B9" s="3">
        <v>8</v>
      </c>
      <c r="C9">
        <v>84</v>
      </c>
      <c r="D9" s="4">
        <f>AVERAGE(D8,D10)</f>
        <v>1.1593300000000002</v>
      </c>
      <c r="E9" s="4">
        <f>AVERAGE(E8,E10)</f>
        <v>0.25978499999999999</v>
      </c>
      <c r="F9" s="45">
        <f t="shared" si="0"/>
        <v>23.186600000000006</v>
      </c>
      <c r="G9" s="45">
        <f t="shared" si="1"/>
        <v>5.1956999999999995</v>
      </c>
      <c r="H9" s="26">
        <f>AVERAGE(H8,H10)</f>
        <v>2.0499999999999997E-2</v>
      </c>
      <c r="I9" s="26">
        <f t="shared" ref="I9:O9" si="11">AVERAGE(I8,I10)</f>
        <v>0.19450000000000001</v>
      </c>
      <c r="J9" s="26">
        <f t="shared" si="11"/>
        <v>-0.39100000000000001</v>
      </c>
      <c r="K9" s="26">
        <f t="shared" si="11"/>
        <v>0.82899999999999996</v>
      </c>
      <c r="L9" s="26">
        <f t="shared" si="11"/>
        <v>1.379</v>
      </c>
      <c r="M9" s="26">
        <f t="shared" si="11"/>
        <v>1.7784999999999997</v>
      </c>
      <c r="N9" s="26">
        <f t="shared" si="11"/>
        <v>-0.55549999999999999</v>
      </c>
      <c r="O9" s="26">
        <f t="shared" si="11"/>
        <v>-5.5500000000000001E-2</v>
      </c>
      <c r="P9" s="21">
        <f>(2*P8)-P7</f>
        <v>-23.166</v>
      </c>
      <c r="Q9" s="21">
        <f t="shared" ref="Q9" si="12">(2*Q8)-Q7</f>
        <v>13.522999999999996</v>
      </c>
      <c r="R9" s="21">
        <f t="shared" ref="R9:AB9" si="13">(2*R8)-R7</f>
        <v>23.166</v>
      </c>
      <c r="S9" s="21">
        <f t="shared" si="13"/>
        <v>-13.522999999999996</v>
      </c>
      <c r="T9" s="21">
        <f t="shared" si="13"/>
        <v>22.64</v>
      </c>
      <c r="U9" s="21">
        <f t="shared" si="13"/>
        <v>18.051999999999992</v>
      </c>
      <c r="V9" s="21">
        <f t="shared" si="13"/>
        <v>-148.36099999999999</v>
      </c>
      <c r="W9" s="21">
        <f t="shared" si="13"/>
        <v>-112.63399999999999</v>
      </c>
      <c r="X9" s="21">
        <f t="shared" si="13"/>
        <v>148.36099999999999</v>
      </c>
      <c r="Y9" s="21">
        <f t="shared" si="13"/>
        <v>112.63399999999999</v>
      </c>
      <c r="Z9" s="21">
        <f t="shared" si="13"/>
        <v>-148.46699999999998</v>
      </c>
      <c r="AA9" s="21">
        <f t="shared" si="13"/>
        <v>-103.75899999999999</v>
      </c>
      <c r="AB9" s="21">
        <f t="shared" si="13"/>
        <v>30.648</v>
      </c>
      <c r="AC9" s="34"/>
    </row>
    <row r="10" spans="1:29" ht="12.75" x14ac:dyDescent="0.2">
      <c r="A10" s="9" t="s">
        <v>40</v>
      </c>
      <c r="B10" s="3">
        <v>9</v>
      </c>
      <c r="C10">
        <v>96</v>
      </c>
      <c r="D10" s="4">
        <v>1.125</v>
      </c>
      <c r="E10" s="4">
        <v>0.23499999999999999</v>
      </c>
      <c r="F10" s="45">
        <f t="shared" si="0"/>
        <v>22.5</v>
      </c>
      <c r="G10" s="45">
        <f t="shared" si="1"/>
        <v>4.7</v>
      </c>
      <c r="H10" s="32">
        <v>-0.02</v>
      </c>
      <c r="I10" s="32">
        <v>0.19900000000000001</v>
      </c>
      <c r="J10" s="31">
        <v>-0.29599999999999999</v>
      </c>
      <c r="K10" s="30">
        <v>0.95199999999999996</v>
      </c>
      <c r="L10" s="30">
        <v>1.387</v>
      </c>
      <c r="M10" s="30">
        <v>1.1439999999999999</v>
      </c>
      <c r="N10" s="27">
        <v>-0.58599999999999997</v>
      </c>
      <c r="O10" s="27">
        <v>-0.155</v>
      </c>
      <c r="P10" s="21">
        <f>(P9+P11)/2</f>
        <v>-15.983000000000001</v>
      </c>
      <c r="Q10" s="21">
        <f t="shared" ref="Q10" si="14">(Q9+Q11)/2</f>
        <v>-3.2385000000000019</v>
      </c>
      <c r="R10" s="21">
        <f t="shared" ref="R10:AB10" si="15">(R9+R11)/2</f>
        <v>15.983000000000001</v>
      </c>
      <c r="S10" s="21">
        <f t="shared" si="15"/>
        <v>3.2385000000000019</v>
      </c>
      <c r="T10" s="21">
        <f t="shared" si="15"/>
        <v>15.4565</v>
      </c>
      <c r="U10" s="21">
        <f t="shared" si="15"/>
        <v>34.796999999999997</v>
      </c>
      <c r="V10" s="21">
        <f t="shared" si="15"/>
        <v>-141.1755</v>
      </c>
      <c r="W10" s="21">
        <f t="shared" si="15"/>
        <v>-129.37700000000001</v>
      </c>
      <c r="X10" s="21">
        <f t="shared" si="15"/>
        <v>141.1755</v>
      </c>
      <c r="Y10" s="21">
        <f t="shared" si="15"/>
        <v>129.37700000000001</v>
      </c>
      <c r="Z10" s="21">
        <f t="shared" si="15"/>
        <v>-141.08850000000001</v>
      </c>
      <c r="AA10" s="21">
        <f t="shared" si="15"/>
        <v>-120.46449999999999</v>
      </c>
      <c r="AB10" s="21">
        <f t="shared" si="15"/>
        <v>32.4315</v>
      </c>
      <c r="AC10" s="34"/>
    </row>
    <row r="11" spans="1:29" ht="12.75" x14ac:dyDescent="0.2">
      <c r="A11" s="9" t="s">
        <v>41</v>
      </c>
      <c r="B11" s="3">
        <v>10</v>
      </c>
      <c r="C11">
        <v>108</v>
      </c>
      <c r="D11" s="4">
        <f>AVERAGE(D10,D12)</f>
        <v>1.2010000000000001</v>
      </c>
      <c r="E11" s="4">
        <f>AVERAGE(E10,E12)</f>
        <v>0.21249999999999999</v>
      </c>
      <c r="F11" s="45">
        <f t="shared" si="0"/>
        <v>24.020000000000003</v>
      </c>
      <c r="G11" s="45">
        <f t="shared" si="1"/>
        <v>4.25</v>
      </c>
      <c r="H11" s="26">
        <f>(H10*2)-H9</f>
        <v>-6.0499999999999998E-2</v>
      </c>
      <c r="I11" s="26">
        <f t="shared" ref="I11:O11" si="16">(I10*2)-I9</f>
        <v>0.20350000000000001</v>
      </c>
      <c r="J11" s="26">
        <f t="shared" si="16"/>
        <v>-0.20099999999999996</v>
      </c>
      <c r="K11" s="26">
        <f t="shared" si="16"/>
        <v>1.075</v>
      </c>
      <c r="L11" s="26">
        <f t="shared" si="16"/>
        <v>1.395</v>
      </c>
      <c r="M11" s="26">
        <f t="shared" si="16"/>
        <v>0.50950000000000006</v>
      </c>
      <c r="N11" s="26">
        <f t="shared" si="16"/>
        <v>-0.61649999999999994</v>
      </c>
      <c r="O11" s="26">
        <f t="shared" si="16"/>
        <v>-0.2545</v>
      </c>
      <c r="P11" s="21">
        <v>-8.8000000000000007</v>
      </c>
      <c r="Q11" s="21">
        <v>-20</v>
      </c>
      <c r="R11" s="21">
        <v>8.8000000000000007</v>
      </c>
      <c r="S11" s="21">
        <v>20</v>
      </c>
      <c r="T11" s="21">
        <v>8.2729999999999997</v>
      </c>
      <c r="U11" s="21">
        <v>51.542000000000002</v>
      </c>
      <c r="V11" s="21">
        <v>-133.99</v>
      </c>
      <c r="W11" s="21">
        <v>-146.12</v>
      </c>
      <c r="X11" s="21">
        <v>133.99</v>
      </c>
      <c r="Y11" s="21">
        <v>146.12</v>
      </c>
      <c r="Z11" s="21">
        <v>-133.71</v>
      </c>
      <c r="AA11" s="21">
        <v>-137.16999999999999</v>
      </c>
      <c r="AB11" s="21">
        <v>34.215000000000003</v>
      </c>
      <c r="AC11" s="34"/>
    </row>
    <row r="12" spans="1:29" ht="12.75" x14ac:dyDescent="0.2">
      <c r="A12" s="9" t="s">
        <v>42</v>
      </c>
      <c r="B12" s="3">
        <v>11</v>
      </c>
      <c r="C12">
        <v>120</v>
      </c>
      <c r="D12" s="4">
        <v>1.2769999999999999</v>
      </c>
      <c r="E12" s="6">
        <v>0.19</v>
      </c>
      <c r="F12" s="45">
        <f t="shared" si="0"/>
        <v>25.539999999999996</v>
      </c>
      <c r="G12" s="45">
        <f t="shared" si="1"/>
        <v>3.8</v>
      </c>
      <c r="H12" s="26">
        <f t="shared" ref="H12:H18" si="17">(H11*2)-H10</f>
        <v>-0.10099999999999999</v>
      </c>
      <c r="I12" s="26">
        <f>(I11*2)-I10</f>
        <v>0.20800000000000002</v>
      </c>
      <c r="J12" s="26">
        <f t="shared" ref="J12:J18" si="18">(J11*2)-J10</f>
        <v>-0.10599999999999993</v>
      </c>
      <c r="K12" s="26">
        <f t="shared" ref="K12:K18" si="19">(K11*2)-K10</f>
        <v>1.198</v>
      </c>
      <c r="L12" s="26">
        <f t="shared" ref="L12:L18" si="20">(L11*2)-L10</f>
        <v>1.403</v>
      </c>
      <c r="M12" s="26">
        <f t="shared" ref="M12:M18" si="21">(M11*2)-M10</f>
        <v>-0.12499999999999978</v>
      </c>
      <c r="N12" s="26">
        <f t="shared" ref="N12:N18" si="22">(N11*2)-N10</f>
        <v>-0.64699999999999991</v>
      </c>
      <c r="O12" s="26">
        <f t="shared" ref="O12:O18" si="23">(O11*2)-O10</f>
        <v>-0.35399999999999998</v>
      </c>
      <c r="P12" s="20">
        <v>-8.0449999999999999</v>
      </c>
      <c r="Q12" s="20">
        <v>-22.55</v>
      </c>
      <c r="R12" s="20">
        <v>8.0449999999999999</v>
      </c>
      <c r="S12" s="20">
        <v>22.55</v>
      </c>
      <c r="T12" s="20">
        <v>7.5190000000000001</v>
      </c>
      <c r="U12" s="20">
        <v>54.128999999999998</v>
      </c>
      <c r="V12" s="20">
        <v>-133.24</v>
      </c>
      <c r="W12" s="20">
        <v>-148.71100000000001</v>
      </c>
      <c r="X12" s="20">
        <v>133.24</v>
      </c>
      <c r="Y12" s="20">
        <v>148.71100000000001</v>
      </c>
      <c r="Z12" s="20">
        <v>-133.96</v>
      </c>
      <c r="AA12" s="20">
        <v>-139.43299999999999</v>
      </c>
      <c r="AB12" s="20">
        <v>-7.06</v>
      </c>
      <c r="AC12" s="34"/>
    </row>
    <row r="13" spans="1:29" ht="12.75" x14ac:dyDescent="0.2">
      <c r="A13" s="9" t="s">
        <v>43</v>
      </c>
      <c r="B13" s="3">
        <v>12</v>
      </c>
      <c r="C13">
        <v>132</v>
      </c>
      <c r="D13" s="6">
        <f>0.225*5</f>
        <v>1.125</v>
      </c>
      <c r="E13" s="4">
        <f>0.032*5</f>
        <v>0.16</v>
      </c>
      <c r="F13" s="45">
        <f t="shared" si="0"/>
        <v>22.5</v>
      </c>
      <c r="G13" s="45">
        <f t="shared" si="1"/>
        <v>3.2</v>
      </c>
      <c r="H13" s="26">
        <f t="shared" si="17"/>
        <v>-0.14149999999999999</v>
      </c>
      <c r="I13" s="26">
        <f>(I12*2)-I11</f>
        <v>0.21250000000000002</v>
      </c>
      <c r="J13" s="26">
        <f t="shared" si="18"/>
        <v>-1.0999999999999899E-2</v>
      </c>
      <c r="K13" s="26">
        <f t="shared" si="19"/>
        <v>1.321</v>
      </c>
      <c r="L13" s="26">
        <f t="shared" si="20"/>
        <v>1.411</v>
      </c>
      <c r="M13" s="26">
        <f t="shared" si="21"/>
        <v>-0.75949999999999962</v>
      </c>
      <c r="N13" s="26">
        <f t="shared" si="22"/>
        <v>-0.67749999999999988</v>
      </c>
      <c r="O13" s="26">
        <f t="shared" si="23"/>
        <v>-0.45349999999999996</v>
      </c>
      <c r="P13" s="21">
        <f>(P11*2)-P12</f>
        <v>-9.5550000000000015</v>
      </c>
      <c r="Q13" s="21">
        <f t="shared" ref="Q13" si="24">(Q11*2)-Q12</f>
        <v>-17.45</v>
      </c>
      <c r="R13" s="21">
        <f t="shared" ref="R13" si="25">(R11*2)-R12</f>
        <v>9.5550000000000015</v>
      </c>
      <c r="S13" s="21">
        <f t="shared" ref="S13" si="26">(S11*2)-S12</f>
        <v>17.45</v>
      </c>
      <c r="T13" s="21">
        <f t="shared" ref="T13" si="27">(T11*2)-T12</f>
        <v>9.0269999999999992</v>
      </c>
      <c r="U13" s="21">
        <f t="shared" ref="U13" si="28">(U11*2)-U12</f>
        <v>48.955000000000005</v>
      </c>
      <c r="V13" s="21">
        <f t="shared" ref="V13" si="29">(V11*2)-V12</f>
        <v>-134.74</v>
      </c>
      <c r="W13" s="21">
        <f t="shared" ref="W13" si="30">(W11*2)-W12</f>
        <v>-143.529</v>
      </c>
      <c r="X13" s="21">
        <f t="shared" ref="X13" si="31">(X11*2)-X12</f>
        <v>134.74</v>
      </c>
      <c r="Y13" s="21">
        <f t="shared" ref="Y13" si="32">(Y11*2)-Y12</f>
        <v>143.529</v>
      </c>
      <c r="Z13" s="21">
        <f t="shared" ref="Z13" si="33">(Z11*2)-Z12</f>
        <v>-133.46</v>
      </c>
      <c r="AA13" s="21">
        <f t="shared" ref="AA13" si="34">(AA11*2)-AA12</f>
        <v>-134.90699999999998</v>
      </c>
      <c r="AB13" s="21">
        <f t="shared" ref="AB13" si="35">(AB11*2)-AB12</f>
        <v>75.490000000000009</v>
      </c>
      <c r="AC13" s="34"/>
    </row>
    <row r="14" spans="1:29" ht="12.75" x14ac:dyDescent="0.2">
      <c r="A14" s="9" t="s">
        <v>44</v>
      </c>
      <c r="B14" s="3">
        <v>13</v>
      </c>
      <c r="C14">
        <v>144</v>
      </c>
      <c r="D14" s="4">
        <f>AVERAGE(D13,D15)</f>
        <v>1.0874999999999999</v>
      </c>
      <c r="E14" s="4">
        <f>AVERAGE(E13,E15)</f>
        <v>0.16749999999999998</v>
      </c>
      <c r="F14" s="45">
        <f t="shared" si="0"/>
        <v>21.749999999999996</v>
      </c>
      <c r="G14" s="45">
        <f t="shared" si="1"/>
        <v>3.3499999999999996</v>
      </c>
      <c r="H14" s="26">
        <f t="shared" si="17"/>
        <v>-0.182</v>
      </c>
      <c r="I14" s="26">
        <f>(I13*2)-I12</f>
        <v>0.21700000000000003</v>
      </c>
      <c r="J14" s="26">
        <f t="shared" si="18"/>
        <v>8.400000000000013E-2</v>
      </c>
      <c r="K14" s="26">
        <f t="shared" si="19"/>
        <v>1.444</v>
      </c>
      <c r="L14" s="26">
        <f t="shared" si="20"/>
        <v>1.419</v>
      </c>
      <c r="M14" s="26">
        <f t="shared" si="21"/>
        <v>-1.3939999999999995</v>
      </c>
      <c r="N14" s="26">
        <f t="shared" si="22"/>
        <v>-0.70799999999999985</v>
      </c>
      <c r="O14" s="26">
        <f t="shared" si="23"/>
        <v>-0.55299999999999994</v>
      </c>
      <c r="P14" s="21">
        <f>(P13+P15)/2</f>
        <v>-1.0020000000000007</v>
      </c>
      <c r="Q14" s="21">
        <f t="shared" ref="Q14" si="36">(Q13+Q15)/2</f>
        <v>-38.686</v>
      </c>
      <c r="R14" s="21">
        <f t="shared" ref="R14:AB14" si="37">(R13+R15)/2</f>
        <v>1.0020000000000007</v>
      </c>
      <c r="S14" s="21">
        <f t="shared" si="37"/>
        <v>38.686</v>
      </c>
      <c r="T14" s="21">
        <f t="shared" si="37"/>
        <v>0.47499999999999964</v>
      </c>
      <c r="U14" s="21">
        <f t="shared" si="37"/>
        <v>70.225999999999999</v>
      </c>
      <c r="V14" s="21">
        <f t="shared" si="37"/>
        <v>-126.19200000000001</v>
      </c>
      <c r="W14" s="21">
        <f t="shared" si="37"/>
        <v>-164.804</v>
      </c>
      <c r="X14" s="21">
        <f t="shared" si="37"/>
        <v>126.19200000000001</v>
      </c>
      <c r="Y14" s="21">
        <f t="shared" si="37"/>
        <v>164.804</v>
      </c>
      <c r="Z14" s="21">
        <f t="shared" si="37"/>
        <v>-125.777</v>
      </c>
      <c r="AA14" s="21">
        <f t="shared" si="37"/>
        <v>-155.97949999999997</v>
      </c>
      <c r="AB14" s="21">
        <f t="shared" si="37"/>
        <v>38.874500000000005</v>
      </c>
      <c r="AC14" s="34"/>
    </row>
    <row r="15" spans="1:29" ht="12.75" x14ac:dyDescent="0.2">
      <c r="A15" s="9" t="s">
        <v>45</v>
      </c>
      <c r="B15" s="3">
        <v>14</v>
      </c>
      <c r="C15">
        <v>156</v>
      </c>
      <c r="D15" s="4">
        <v>1.05</v>
      </c>
      <c r="E15" s="8">
        <v>0.17499999999999999</v>
      </c>
      <c r="F15" s="45">
        <f t="shared" si="0"/>
        <v>21.000000000000004</v>
      </c>
      <c r="G15" s="45">
        <f t="shared" si="1"/>
        <v>3.4999999999999996</v>
      </c>
      <c r="H15" s="26">
        <f t="shared" si="17"/>
        <v>-0.2225</v>
      </c>
      <c r="I15" s="26">
        <f>(I14*2)-I13</f>
        <v>0.22150000000000003</v>
      </c>
      <c r="J15" s="26">
        <f t="shared" si="18"/>
        <v>0.17900000000000016</v>
      </c>
      <c r="K15" s="26">
        <f t="shared" si="19"/>
        <v>1.5669999999999999</v>
      </c>
      <c r="L15" s="26">
        <f t="shared" si="20"/>
        <v>1.427</v>
      </c>
      <c r="M15" s="26">
        <f t="shared" si="21"/>
        <v>-2.0284999999999993</v>
      </c>
      <c r="N15" s="26">
        <f t="shared" si="22"/>
        <v>-0.73849999999999982</v>
      </c>
      <c r="O15" s="26">
        <f t="shared" si="23"/>
        <v>-0.65249999999999986</v>
      </c>
      <c r="P15" s="20">
        <v>7.5510000000000002</v>
      </c>
      <c r="Q15" s="20">
        <v>-59.921999999999997</v>
      </c>
      <c r="R15" s="20">
        <v>-7.5510000000000002</v>
      </c>
      <c r="S15" s="20">
        <v>59.921999999999997</v>
      </c>
      <c r="T15" s="20">
        <v>-8.077</v>
      </c>
      <c r="U15" s="20">
        <v>91.497</v>
      </c>
      <c r="V15" s="20">
        <v>-117.64400000000001</v>
      </c>
      <c r="W15" s="20">
        <v>-186.07900000000001</v>
      </c>
      <c r="X15" s="20">
        <v>117.64400000000001</v>
      </c>
      <c r="Y15" s="20">
        <v>186.07900000000001</v>
      </c>
      <c r="Z15" s="20">
        <v>-118.09399999999999</v>
      </c>
      <c r="AA15" s="20">
        <v>-177.05199999999999</v>
      </c>
      <c r="AB15" s="20">
        <v>2.2589999999999999</v>
      </c>
      <c r="AC15" s="34"/>
    </row>
    <row r="16" spans="1:29" ht="14.25" x14ac:dyDescent="0.2">
      <c r="A16" s="9" t="s">
        <v>46</v>
      </c>
      <c r="B16" s="3">
        <v>15</v>
      </c>
      <c r="C16">
        <v>168</v>
      </c>
      <c r="D16" s="3">
        <v>1.07</v>
      </c>
      <c r="E16" s="7">
        <v>0.15</v>
      </c>
      <c r="F16" s="45">
        <f t="shared" si="0"/>
        <v>21.400000000000002</v>
      </c>
      <c r="G16" s="45">
        <f t="shared" si="1"/>
        <v>3</v>
      </c>
      <c r="H16" s="26">
        <f t="shared" si="17"/>
        <v>-0.26300000000000001</v>
      </c>
      <c r="I16" s="26">
        <f>(I15*2)-I14</f>
        <v>0.22600000000000003</v>
      </c>
      <c r="J16" s="26">
        <f t="shared" si="18"/>
        <v>0.27400000000000019</v>
      </c>
      <c r="K16" s="26">
        <f t="shared" si="19"/>
        <v>1.69</v>
      </c>
      <c r="L16" s="26">
        <f t="shared" si="20"/>
        <v>1.4350000000000001</v>
      </c>
      <c r="M16" s="26">
        <f t="shared" si="21"/>
        <v>-2.6629999999999994</v>
      </c>
      <c r="N16" s="26">
        <f t="shared" si="22"/>
        <v>-0.76899999999999979</v>
      </c>
      <c r="O16" s="26">
        <f t="shared" si="23"/>
        <v>-0.75199999999999978</v>
      </c>
      <c r="P16" s="21">
        <f>(P14*2.2)-P15</f>
        <v>-9.7554000000000016</v>
      </c>
      <c r="Q16" s="21">
        <f t="shared" ref="Q16" si="38">(Q14*2.2)-Q15</f>
        <v>-25.187200000000004</v>
      </c>
      <c r="R16" s="21">
        <f t="shared" ref="R16:AB16" si="39">(R14*2.2)-R15</f>
        <v>9.7554000000000016</v>
      </c>
      <c r="S16" s="21">
        <f t="shared" si="39"/>
        <v>25.187200000000004</v>
      </c>
      <c r="T16" s="21">
        <f t="shared" si="39"/>
        <v>9.1219999999999999</v>
      </c>
      <c r="U16" s="21">
        <f t="shared" si="39"/>
        <v>63.000200000000021</v>
      </c>
      <c r="V16" s="21">
        <f t="shared" si="39"/>
        <v>-159.97840000000002</v>
      </c>
      <c r="W16" s="21">
        <f t="shared" si="39"/>
        <v>-176.4898</v>
      </c>
      <c r="X16" s="21">
        <f t="shared" si="39"/>
        <v>159.97840000000002</v>
      </c>
      <c r="Y16" s="21">
        <f t="shared" si="39"/>
        <v>176.4898</v>
      </c>
      <c r="Z16" s="21">
        <f t="shared" si="39"/>
        <v>-158.61540000000002</v>
      </c>
      <c r="AA16" s="21">
        <f t="shared" si="39"/>
        <v>-166.10289999999995</v>
      </c>
      <c r="AB16" s="21">
        <f t="shared" si="39"/>
        <v>83.264900000000011</v>
      </c>
      <c r="AC16" s="34"/>
    </row>
    <row r="17" spans="1:29" ht="12.75" x14ac:dyDescent="0.2">
      <c r="A17" s="9" t="s">
        <v>47</v>
      </c>
      <c r="B17" s="3">
        <v>16</v>
      </c>
      <c r="C17">
        <v>180</v>
      </c>
      <c r="D17" s="4">
        <f>AVERAGE(D16,D18)</f>
        <v>0.99250000000000005</v>
      </c>
      <c r="E17" s="4">
        <f>AVERAGE(E16,E18)</f>
        <v>9.0999999999999998E-2</v>
      </c>
      <c r="F17" s="45">
        <f t="shared" si="0"/>
        <v>19.850000000000001</v>
      </c>
      <c r="G17" s="45">
        <f t="shared" si="1"/>
        <v>1.82</v>
      </c>
      <c r="H17" s="26">
        <f t="shared" si="17"/>
        <v>-0.30349999999999999</v>
      </c>
      <c r="I17" s="26">
        <v>0</v>
      </c>
      <c r="J17" s="26">
        <f t="shared" si="18"/>
        <v>0.36900000000000022</v>
      </c>
      <c r="K17" s="26">
        <f t="shared" si="19"/>
        <v>1.8129999999999999</v>
      </c>
      <c r="L17" s="26">
        <f t="shared" si="20"/>
        <v>1.4430000000000001</v>
      </c>
      <c r="M17" s="26">
        <f t="shared" si="21"/>
        <v>-3.2974999999999994</v>
      </c>
      <c r="N17" s="26">
        <f t="shared" si="22"/>
        <v>-0.79949999999999977</v>
      </c>
      <c r="O17" s="26">
        <f t="shared" si="23"/>
        <v>-0.8514999999999997</v>
      </c>
      <c r="P17" s="21">
        <f>(P15*2)-P16</f>
        <v>24.857400000000002</v>
      </c>
      <c r="Q17" s="21">
        <f t="shared" ref="Q17" si="40">(Q15*2)-Q16</f>
        <v>-94.65679999999999</v>
      </c>
      <c r="R17" s="21">
        <f t="shared" ref="R17:AB17" si="41">(R15*2)-R16</f>
        <v>-24.857400000000002</v>
      </c>
      <c r="S17" s="21">
        <f t="shared" si="41"/>
        <v>94.65679999999999</v>
      </c>
      <c r="T17" s="21">
        <f t="shared" si="41"/>
        <v>-25.276</v>
      </c>
      <c r="U17" s="21">
        <f t="shared" si="41"/>
        <v>119.99379999999998</v>
      </c>
      <c r="V17" s="21">
        <f t="shared" si="41"/>
        <v>-75.309599999999989</v>
      </c>
      <c r="W17" s="21">
        <f t="shared" si="41"/>
        <v>-195.66820000000001</v>
      </c>
      <c r="X17" s="21">
        <f t="shared" si="41"/>
        <v>75.309599999999989</v>
      </c>
      <c r="Y17" s="21">
        <f t="shared" si="41"/>
        <v>195.66820000000001</v>
      </c>
      <c r="Z17" s="21">
        <f t="shared" si="41"/>
        <v>-77.572599999999966</v>
      </c>
      <c r="AA17" s="21">
        <f t="shared" si="41"/>
        <v>-188.00110000000004</v>
      </c>
      <c r="AB17" s="21">
        <f t="shared" si="41"/>
        <v>-78.746900000000011</v>
      </c>
      <c r="AC17" s="34"/>
    </row>
    <row r="18" spans="1:29" ht="12.75" x14ac:dyDescent="0.2">
      <c r="A18" s="9" t="s">
        <v>55</v>
      </c>
      <c r="B18" s="3">
        <v>18</v>
      </c>
      <c r="C18">
        <v>204</v>
      </c>
      <c r="D18" s="3">
        <v>0.91500000000000004</v>
      </c>
      <c r="E18" s="3">
        <v>3.2000000000000001E-2</v>
      </c>
      <c r="F18" s="45">
        <f t="shared" si="0"/>
        <v>18.3</v>
      </c>
      <c r="G18" s="45">
        <f t="shared" si="1"/>
        <v>0.64</v>
      </c>
      <c r="H18" s="26">
        <f t="shared" si="17"/>
        <v>-0.34399999999999997</v>
      </c>
      <c r="I18" s="26">
        <f>(I17*2)-I16</f>
        <v>-0.22600000000000003</v>
      </c>
      <c r="J18" s="26">
        <f t="shared" si="18"/>
        <v>0.46400000000000025</v>
      </c>
      <c r="K18" s="26">
        <f t="shared" si="19"/>
        <v>1.9359999999999999</v>
      </c>
      <c r="L18" s="26">
        <f t="shared" si="20"/>
        <v>1.4510000000000001</v>
      </c>
      <c r="M18" s="26">
        <f t="shared" si="21"/>
        <v>-3.9319999999999995</v>
      </c>
      <c r="N18" s="26">
        <f t="shared" si="22"/>
        <v>-0.82999999999999974</v>
      </c>
      <c r="O18" s="26">
        <f t="shared" si="23"/>
        <v>-0.95099999999999962</v>
      </c>
      <c r="P18" s="21">
        <v>2.67</v>
      </c>
      <c r="Q18" s="21">
        <v>-41.774000000000001</v>
      </c>
      <c r="R18" s="21">
        <v>-2.67</v>
      </c>
      <c r="S18" s="21">
        <v>41.774000000000001</v>
      </c>
      <c r="T18" s="21">
        <v>-3.1960000000000002</v>
      </c>
      <c r="U18" s="21">
        <v>73.349000000000004</v>
      </c>
      <c r="V18" s="21">
        <v>-167.93100000000001</v>
      </c>
      <c r="W18" s="21">
        <v>-122.52500000000001</v>
      </c>
      <c r="X18" s="21">
        <v>167.93100000000001</v>
      </c>
      <c r="Y18" s="21">
        <v>122.52500000000001</v>
      </c>
      <c r="Z18" s="21">
        <v>-121.625</v>
      </c>
      <c r="AA18" s="21">
        <v>-158.124</v>
      </c>
      <c r="AB18" s="21">
        <v>32.6</v>
      </c>
      <c r="AC18" s="34"/>
    </row>
    <row r="19" spans="1:29" ht="15.75" customHeight="1" x14ac:dyDescent="0.2">
      <c r="A19" s="9" t="s">
        <v>48</v>
      </c>
      <c r="B19" s="3">
        <v>19</v>
      </c>
      <c r="C19">
        <v>216</v>
      </c>
      <c r="D19" s="3">
        <v>0.94</v>
      </c>
      <c r="E19" s="3">
        <v>0.105</v>
      </c>
      <c r="F19" s="45">
        <f t="shared" si="0"/>
        <v>18.8</v>
      </c>
      <c r="G19" s="45">
        <f t="shared" si="1"/>
        <v>2.0999999999999996</v>
      </c>
      <c r="H19" s="33">
        <v>-0.16</v>
      </c>
      <c r="I19" s="33">
        <v>-0.12</v>
      </c>
      <c r="J19" s="31">
        <v>0.75900000000000001</v>
      </c>
      <c r="K19" s="30">
        <v>-3.4000000000000002E-2</v>
      </c>
      <c r="L19" s="30">
        <v>0.61299999999999999</v>
      </c>
      <c r="M19" s="30">
        <v>-2.4089999999999998</v>
      </c>
      <c r="N19" s="27">
        <v>0.17299999999999999</v>
      </c>
      <c r="O19" s="27">
        <v>-0.32700000000000001</v>
      </c>
      <c r="P19" s="21">
        <f>(P17*2)-P18</f>
        <v>47.044800000000002</v>
      </c>
      <c r="Q19" s="21">
        <f t="shared" ref="Q19" si="42">(Q17*2)-Q18</f>
        <v>-147.53959999999998</v>
      </c>
      <c r="R19" s="21">
        <f t="shared" ref="R19:AB19" si="43">(R17*2)-R18</f>
        <v>-47.044800000000002</v>
      </c>
      <c r="S19" s="21">
        <f t="shared" si="43"/>
        <v>147.53959999999998</v>
      </c>
      <c r="T19" s="21">
        <f t="shared" si="43"/>
        <v>-47.356000000000002</v>
      </c>
      <c r="U19" s="21">
        <f t="shared" si="43"/>
        <v>166.63859999999994</v>
      </c>
      <c r="V19" s="21">
        <f t="shared" si="43"/>
        <v>17.311800000000034</v>
      </c>
      <c r="W19" s="21">
        <f t="shared" si="43"/>
        <v>-268.81140000000005</v>
      </c>
      <c r="X19" s="21">
        <f t="shared" si="43"/>
        <v>-17.311800000000034</v>
      </c>
      <c r="Y19" s="21">
        <f t="shared" si="43"/>
        <v>268.81140000000005</v>
      </c>
      <c r="Z19" s="21">
        <f t="shared" si="43"/>
        <v>-33.520199999999932</v>
      </c>
      <c r="AA19" s="21">
        <f t="shared" si="43"/>
        <v>-217.87820000000008</v>
      </c>
      <c r="AB19" s="21">
        <f t="shared" si="43"/>
        <v>-190.09380000000002</v>
      </c>
      <c r="AC19" s="34"/>
    </row>
    <row r="20" spans="1:29" ht="12.75" x14ac:dyDescent="0.2">
      <c r="A20" s="9" t="s">
        <v>49</v>
      </c>
      <c r="B20" s="3">
        <v>20</v>
      </c>
      <c r="C20">
        <v>228</v>
      </c>
      <c r="D20" s="3">
        <v>0.94879999999999998</v>
      </c>
      <c r="E20" s="3">
        <v>0.1108</v>
      </c>
      <c r="F20" s="45">
        <f t="shared" si="0"/>
        <v>18.975999999999999</v>
      </c>
      <c r="G20" s="45">
        <f t="shared" si="1"/>
        <v>2.2159999999999997</v>
      </c>
      <c r="H20" s="33">
        <v>-0.14799999999999999</v>
      </c>
      <c r="I20" s="33">
        <v>-0.13300000000000001</v>
      </c>
      <c r="J20" s="31">
        <v>0.78400000000000003</v>
      </c>
      <c r="K20" s="30">
        <v>-0.19600000000000001</v>
      </c>
      <c r="L20" s="30">
        <v>9.1999999999999998E-2</v>
      </c>
      <c r="M20" s="30">
        <v>-2.234</v>
      </c>
      <c r="N20" s="27">
        <v>0.214</v>
      </c>
      <c r="O20" s="27">
        <v>-0.26600000000000001</v>
      </c>
      <c r="P20" s="21">
        <f>(P18*2)-P19</f>
        <v>-41.704800000000006</v>
      </c>
      <c r="Q20" s="21">
        <f t="shared" ref="Q20" si="44">(Q18*2)-Q19</f>
        <v>63.991599999999977</v>
      </c>
      <c r="R20" s="21">
        <f t="shared" ref="R20" si="45">(R18*2)-R19</f>
        <v>41.704800000000006</v>
      </c>
      <c r="S20" s="21">
        <f t="shared" ref="S20" si="46">(S18*2)-S19</f>
        <v>-63.991599999999977</v>
      </c>
      <c r="T20" s="21">
        <f t="shared" ref="T20" si="47">(T18*2)-T19</f>
        <v>40.963999999999999</v>
      </c>
      <c r="U20" s="21">
        <f t="shared" ref="U20" si="48">(U18*2)-U19</f>
        <v>-19.940599999999932</v>
      </c>
      <c r="V20" s="21">
        <f t="shared" ref="V20" si="49">(V18*2)-V19</f>
        <v>-353.17380000000003</v>
      </c>
      <c r="W20" s="21">
        <f t="shared" ref="W20" si="50">(W18*2)-W19</f>
        <v>23.761400000000037</v>
      </c>
      <c r="X20" s="21">
        <f t="shared" ref="X20" si="51">(X18*2)-X19</f>
        <v>353.17380000000003</v>
      </c>
      <c r="Y20" s="21">
        <f t="shared" ref="Y20" si="52">(Y18*2)-Y19</f>
        <v>-23.761400000000037</v>
      </c>
      <c r="Z20" s="21">
        <f t="shared" ref="Z20" si="53">(Z18*2)-Z19</f>
        <v>-209.72980000000007</v>
      </c>
      <c r="AA20" s="21">
        <f t="shared" ref="AA20" si="54">(AA18*2)-AA19</f>
        <v>-98.369799999999913</v>
      </c>
      <c r="AB20" s="21">
        <f t="shared" ref="AB20" si="55">(AB18*2)-AB19</f>
        <v>255.29380000000003</v>
      </c>
      <c r="AC20" s="34"/>
    </row>
    <row r="21" spans="1:29" ht="12.75" x14ac:dyDescent="0.2">
      <c r="A21" s="9" t="s">
        <v>50</v>
      </c>
      <c r="B21" s="3">
        <v>21</v>
      </c>
      <c r="C21">
        <v>240</v>
      </c>
      <c r="D21" s="3">
        <v>0.94</v>
      </c>
      <c r="E21" s="3">
        <v>9.5000000000000001E-2</v>
      </c>
      <c r="F21" s="45">
        <f t="shared" si="0"/>
        <v>18.8</v>
      </c>
      <c r="G21" s="45">
        <f t="shared" si="1"/>
        <v>1.9</v>
      </c>
      <c r="H21" s="33">
        <v>-0.1</v>
      </c>
      <c r="I21" s="33">
        <v>-0.17299999999999999</v>
      </c>
      <c r="J21" s="31">
        <v>0.77200000000000002</v>
      </c>
      <c r="K21" s="30">
        <v>-0.34599999999999997</v>
      </c>
      <c r="L21" s="30">
        <v>-0.45200000000000001</v>
      </c>
      <c r="M21" s="30">
        <v>-2.069</v>
      </c>
      <c r="N21" s="27">
        <v>0.246</v>
      </c>
      <c r="O21" s="27">
        <v>-0.19500000000000001</v>
      </c>
      <c r="P21" s="21">
        <v>21.454000000000001</v>
      </c>
      <c r="Q21" s="21">
        <v>-86.216999999999999</v>
      </c>
      <c r="R21" s="21">
        <f t="shared" ref="R21:S26" si="56">-P21</f>
        <v>-21.454000000000001</v>
      </c>
      <c r="S21" s="21">
        <f t="shared" si="56"/>
        <v>86.216999999999999</v>
      </c>
      <c r="T21" s="21">
        <v>-21.98</v>
      </c>
      <c r="U21" s="21">
        <v>117.792</v>
      </c>
      <c r="V21" s="21">
        <v>-103.741</v>
      </c>
      <c r="W21" s="21">
        <v>-212.374</v>
      </c>
      <c r="X21" s="21">
        <f t="shared" ref="X21:Y26" si="57">-V21</f>
        <v>103.741</v>
      </c>
      <c r="Y21" s="21">
        <f t="shared" si="57"/>
        <v>212.374</v>
      </c>
      <c r="Z21" s="21">
        <v>-103.291</v>
      </c>
      <c r="AA21" s="21">
        <v>-201.78800000000001</v>
      </c>
      <c r="AB21" s="21">
        <v>2.7789999999999999</v>
      </c>
      <c r="AC21" s="34"/>
    </row>
    <row r="22" spans="1:29" ht="12.75" x14ac:dyDescent="0.2">
      <c r="A22" s="9" t="s">
        <v>51</v>
      </c>
      <c r="B22" s="3">
        <v>22</v>
      </c>
      <c r="C22">
        <v>252</v>
      </c>
      <c r="D22" s="3">
        <v>0.998</v>
      </c>
      <c r="E22" s="3">
        <v>0.216</v>
      </c>
      <c r="F22" s="45">
        <f t="shared" si="0"/>
        <v>19.96</v>
      </c>
      <c r="G22" s="45">
        <f t="shared" si="1"/>
        <v>4.32</v>
      </c>
      <c r="H22" s="33">
        <v>-6.1800000000000001E-2</v>
      </c>
      <c r="I22" s="33">
        <v>-0.19</v>
      </c>
      <c r="J22" s="31">
        <v>0.72299999999999998</v>
      </c>
      <c r="K22" s="30">
        <v>-0.48099999999999998</v>
      </c>
      <c r="L22" s="30">
        <v>-0.98399999999999999</v>
      </c>
      <c r="M22" s="30">
        <v>-1.9339999999999999</v>
      </c>
      <c r="N22" s="27">
        <v>0.27400000000000002</v>
      </c>
      <c r="O22" s="27">
        <v>-0.11600000000000001</v>
      </c>
      <c r="P22" s="21">
        <f>AVERAGE(P21,P23)</f>
        <v>26.227</v>
      </c>
      <c r="Q22" s="21">
        <f>AVERAGE(Q21,Q23)</f>
        <v>-98.108499999999992</v>
      </c>
      <c r="R22" s="21">
        <f t="shared" si="56"/>
        <v>-26.227</v>
      </c>
      <c r="S22" s="21">
        <f t="shared" si="56"/>
        <v>98.108499999999992</v>
      </c>
      <c r="T22" s="21">
        <f>AVERAGE(T21,T23)</f>
        <v>-26.7545</v>
      </c>
      <c r="U22" s="21">
        <f>AVERAGE(U21,U23)</f>
        <v>129.941</v>
      </c>
      <c r="V22" s="21">
        <f>AVERAGE(V21,V23)</f>
        <v>-98.966499999999996</v>
      </c>
      <c r="W22" s="21">
        <f>AVERAGE(W21,W23)</f>
        <v>-224.52699999999999</v>
      </c>
      <c r="X22" s="21">
        <f t="shared" si="57"/>
        <v>98.966499999999996</v>
      </c>
      <c r="Y22" s="21">
        <f t="shared" si="57"/>
        <v>224.52699999999999</v>
      </c>
      <c r="Z22" s="21">
        <f>AVERAGE(Z21,Z23)</f>
        <v>-98.6905</v>
      </c>
      <c r="AA22" s="21">
        <f t="shared" ref="AA22" si="58">AVERAGE(AA21,AA23)</f>
        <v>-213.87900000000002</v>
      </c>
      <c r="AB22" s="21">
        <f>AVERAGE(AB21,AB23)</f>
        <v>-5.5555000000000003</v>
      </c>
      <c r="AC22" s="34"/>
    </row>
    <row r="23" spans="1:29" ht="12.75" x14ac:dyDescent="0.2">
      <c r="A23" s="9" t="s">
        <v>52</v>
      </c>
      <c r="B23" s="3">
        <v>23</v>
      </c>
      <c r="C23">
        <v>264</v>
      </c>
      <c r="D23" s="3">
        <v>1.02</v>
      </c>
      <c r="E23" s="3">
        <v>0.25</v>
      </c>
      <c r="F23" s="45">
        <f t="shared" si="0"/>
        <v>20.400000000000002</v>
      </c>
      <c r="G23" s="45">
        <f t="shared" si="1"/>
        <v>5</v>
      </c>
      <c r="H23" s="28">
        <f>(2*H22)-H21</f>
        <v>-2.3599999999999996E-2</v>
      </c>
      <c r="I23" s="28">
        <f t="shared" ref="I23:O23" si="59">(2*I22)-I21</f>
        <v>-0.20700000000000002</v>
      </c>
      <c r="J23" s="28">
        <f t="shared" si="59"/>
        <v>0.67399999999999993</v>
      </c>
      <c r="K23" s="28">
        <f t="shared" si="59"/>
        <v>-0.61599999999999999</v>
      </c>
      <c r="L23" s="28">
        <f t="shared" si="59"/>
        <v>-1.516</v>
      </c>
      <c r="M23" s="28">
        <f t="shared" si="59"/>
        <v>-1.7989999999999999</v>
      </c>
      <c r="N23" s="28">
        <f t="shared" si="59"/>
        <v>0.30200000000000005</v>
      </c>
      <c r="O23" s="28">
        <f t="shared" si="59"/>
        <v>-3.7000000000000005E-2</v>
      </c>
      <c r="P23" s="21">
        <v>31</v>
      </c>
      <c r="Q23" s="21">
        <v>-110</v>
      </c>
      <c r="R23" s="21">
        <f t="shared" si="56"/>
        <v>-31</v>
      </c>
      <c r="S23" s="21">
        <f t="shared" si="56"/>
        <v>110</v>
      </c>
      <c r="T23" s="21">
        <v>-31.529</v>
      </c>
      <c r="U23" s="21">
        <v>142.09</v>
      </c>
      <c r="V23" s="21">
        <v>-94.191999999999993</v>
      </c>
      <c r="W23" s="21">
        <v>-236.68</v>
      </c>
      <c r="X23" s="21">
        <f t="shared" si="57"/>
        <v>94.191999999999993</v>
      </c>
      <c r="Y23" s="21">
        <f t="shared" si="57"/>
        <v>236.68</v>
      </c>
      <c r="Z23" s="21">
        <v>-94.09</v>
      </c>
      <c r="AA23" s="21">
        <v>-225.97</v>
      </c>
      <c r="AB23" s="21">
        <v>-13.89</v>
      </c>
      <c r="AC23" s="34"/>
    </row>
    <row r="24" spans="1:29" ht="12.75" x14ac:dyDescent="0.2">
      <c r="A24" s="9" t="s">
        <v>53</v>
      </c>
      <c r="B24" s="3">
        <v>25</v>
      </c>
      <c r="C24">
        <v>288</v>
      </c>
      <c r="D24" s="3">
        <f>AVERAGE(D23,D25)</f>
        <v>1.0350000000000001</v>
      </c>
      <c r="E24" s="3">
        <f>AVERAGE(E23,E25)</f>
        <v>0.27500000000000002</v>
      </c>
      <c r="F24" s="45">
        <f t="shared" si="0"/>
        <v>20.700000000000003</v>
      </c>
      <c r="G24" s="45">
        <f t="shared" si="1"/>
        <v>5.5000000000000009</v>
      </c>
      <c r="H24" s="28">
        <f>(2*H23)-H22</f>
        <v>1.4600000000000009E-2</v>
      </c>
      <c r="I24" s="28">
        <f t="shared" ref="I24" si="60">(2*I23)-I22</f>
        <v>-0.22400000000000003</v>
      </c>
      <c r="J24" s="28">
        <f t="shared" ref="J24" si="61">(2*J23)-J22</f>
        <v>0.62499999999999989</v>
      </c>
      <c r="K24" s="28">
        <f t="shared" ref="K24" si="62">(2*K23)-K22</f>
        <v>-0.751</v>
      </c>
      <c r="L24" s="28">
        <f t="shared" ref="L24" si="63">(2*L23)-L22</f>
        <v>-2.048</v>
      </c>
      <c r="M24" s="28">
        <f t="shared" ref="M24" si="64">(2*M23)-M22</f>
        <v>-1.6639999999999999</v>
      </c>
      <c r="N24" s="28">
        <f t="shared" ref="N24" si="65">(2*N23)-N22</f>
        <v>0.33000000000000007</v>
      </c>
      <c r="O24" s="28">
        <f t="shared" ref="O24" si="66">(2*O23)-O22</f>
        <v>4.1999999999999996E-2</v>
      </c>
      <c r="P24" s="21">
        <f>(P22*2.1)-P23</f>
        <v>24.076700000000002</v>
      </c>
      <c r="Q24" s="21">
        <f>(Q22*2.1)-Q23</f>
        <v>-96.027850000000001</v>
      </c>
      <c r="R24" s="21">
        <f t="shared" si="56"/>
        <v>-24.076700000000002</v>
      </c>
      <c r="S24" s="21">
        <f t="shared" si="56"/>
        <v>96.027850000000001</v>
      </c>
      <c r="T24" s="21">
        <f>(T22*2.1)-T23</f>
        <v>-24.655450000000005</v>
      </c>
      <c r="U24" s="21">
        <f>(U22*2.1)-U23</f>
        <v>130.7861</v>
      </c>
      <c r="V24" s="21">
        <f>(V22*2.1)-V23</f>
        <v>-113.63765000000002</v>
      </c>
      <c r="W24" s="21">
        <f>(W22*2.1)-W23</f>
        <v>-234.82669999999996</v>
      </c>
      <c r="X24" s="21">
        <f t="shared" si="57"/>
        <v>113.63765000000002</v>
      </c>
      <c r="Y24" s="21">
        <f t="shared" si="57"/>
        <v>234.82669999999996</v>
      </c>
      <c r="Z24" s="21">
        <f>(Z22*2.1)-Z23</f>
        <v>-113.16005000000001</v>
      </c>
      <c r="AA24" s="21">
        <f t="shared" ref="AA24" si="67">(AA22*2.1)-AA23</f>
        <v>-223.17590000000004</v>
      </c>
      <c r="AB24" s="21">
        <f>(AB22*2.1)-AB23</f>
        <v>2.2234499999999997</v>
      </c>
      <c r="AC24" s="34"/>
    </row>
    <row r="25" spans="1:29" ht="12.75" x14ac:dyDescent="0.2">
      <c r="A25" s="9" t="s">
        <v>56</v>
      </c>
      <c r="B25" s="3">
        <v>27</v>
      </c>
      <c r="C25">
        <v>276</v>
      </c>
      <c r="D25" s="3">
        <v>1.05</v>
      </c>
      <c r="E25" s="3">
        <v>0.3</v>
      </c>
      <c r="F25" s="45">
        <f t="shared" si="0"/>
        <v>21.000000000000004</v>
      </c>
      <c r="G25" s="45">
        <f t="shared" si="1"/>
        <v>6</v>
      </c>
      <c r="H25" s="33">
        <v>-0.66900000000000004</v>
      </c>
      <c r="I25" s="33">
        <v>-0.74299999999999999</v>
      </c>
      <c r="J25" s="31">
        <v>0.46489999999999998</v>
      </c>
      <c r="K25" s="30">
        <v>0.26590000000000003</v>
      </c>
      <c r="L25" s="30">
        <v>-2.2120000000000002</v>
      </c>
      <c r="M25" s="30">
        <v>1.1399999999999999</v>
      </c>
      <c r="N25" s="27">
        <v>-0.29799999999999999</v>
      </c>
      <c r="O25" s="27">
        <v>-9.4E-2</v>
      </c>
      <c r="P25" s="21">
        <f t="shared" ref="P25:Q25" si="68">(P23*2)-P24</f>
        <v>37.923299999999998</v>
      </c>
      <c r="Q25" s="21">
        <f t="shared" si="68"/>
        <v>-123.97215</v>
      </c>
      <c r="R25" s="21">
        <f t="shared" si="56"/>
        <v>-37.923299999999998</v>
      </c>
      <c r="S25" s="21">
        <f t="shared" si="56"/>
        <v>123.97215</v>
      </c>
      <c r="T25" s="21">
        <f t="shared" ref="T25:T26" si="69">(T23*2.1)-T24</f>
        <v>-41.555450000000008</v>
      </c>
      <c r="U25" s="21">
        <f t="shared" ref="U25:U26" si="70">(U23*2.1)-U24</f>
        <v>167.60290000000001</v>
      </c>
      <c r="V25" s="21">
        <f t="shared" ref="V25:V26" si="71">(V23*2.1)-V24</f>
        <v>-84.165549999999982</v>
      </c>
      <c r="W25" s="21">
        <f t="shared" ref="W25:W26" si="72">(W23*2.1)-W24</f>
        <v>-262.20130000000006</v>
      </c>
      <c r="X25" s="21">
        <f t="shared" si="57"/>
        <v>84.165549999999982</v>
      </c>
      <c r="Y25" s="21">
        <f t="shared" si="57"/>
        <v>262.20130000000006</v>
      </c>
      <c r="Z25" s="21">
        <f t="shared" ref="Z25:Z26" si="73">(Z23*2.1)-Z24</f>
        <v>-84.428950000000015</v>
      </c>
      <c r="AA25" s="21">
        <f t="shared" ref="AA25:AA26" si="74">(AA23*2.1)-AA24</f>
        <v>-251.36109999999999</v>
      </c>
      <c r="AB25" s="21">
        <f t="shared" ref="AB25:AB26" si="75">(AB23*2.1)-AB24</f>
        <v>-31.392450000000004</v>
      </c>
      <c r="AC25" s="34"/>
    </row>
    <row r="26" spans="1:29" ht="12.75" x14ac:dyDescent="0.2">
      <c r="A26" s="9" t="s">
        <v>54</v>
      </c>
      <c r="B26" s="3">
        <v>28</v>
      </c>
      <c r="C26">
        <v>324</v>
      </c>
      <c r="D26" s="3">
        <v>1.0649999999999999</v>
      </c>
      <c r="E26" s="3">
        <v>0.32</v>
      </c>
      <c r="F26" s="45">
        <f t="shared" si="0"/>
        <v>21.3</v>
      </c>
      <c r="G26" s="45">
        <f t="shared" si="1"/>
        <v>6.4</v>
      </c>
      <c r="H26" s="28">
        <f>(2*H25)-H24</f>
        <v>-1.3526</v>
      </c>
      <c r="I26" s="28">
        <f t="shared" ref="I26:O26" si="76">(2*I25)-I24</f>
        <v>-1.262</v>
      </c>
      <c r="J26" s="28">
        <f t="shared" si="76"/>
        <v>0.30480000000000007</v>
      </c>
      <c r="K26" s="28">
        <f t="shared" si="76"/>
        <v>1.2827999999999999</v>
      </c>
      <c r="L26" s="28">
        <f t="shared" si="76"/>
        <v>-2.3760000000000003</v>
      </c>
      <c r="M26" s="28">
        <f t="shared" si="76"/>
        <v>3.944</v>
      </c>
      <c r="N26" s="28">
        <f t="shared" si="76"/>
        <v>-0.92600000000000005</v>
      </c>
      <c r="O26" s="28">
        <f t="shared" si="76"/>
        <v>-0.22999999999999998</v>
      </c>
      <c r="P26" s="21">
        <f t="shared" ref="P26:Q26" si="77">(P24*2)-P25</f>
        <v>10.230100000000007</v>
      </c>
      <c r="Q26" s="21">
        <f t="shared" si="77"/>
        <v>-68.083550000000002</v>
      </c>
      <c r="R26" s="21">
        <f t="shared" si="56"/>
        <v>-10.230100000000007</v>
      </c>
      <c r="S26" s="21">
        <f t="shared" si="56"/>
        <v>68.083550000000002</v>
      </c>
      <c r="T26" s="21">
        <f t="shared" si="69"/>
        <v>-10.220995000000009</v>
      </c>
      <c r="U26" s="21">
        <f t="shared" si="70"/>
        <v>107.04791000000003</v>
      </c>
      <c r="V26" s="21">
        <f t="shared" si="71"/>
        <v>-154.47351500000008</v>
      </c>
      <c r="W26" s="21">
        <f t="shared" si="72"/>
        <v>-230.9347699999999</v>
      </c>
      <c r="X26" s="21">
        <f t="shared" si="57"/>
        <v>154.47351500000008</v>
      </c>
      <c r="Y26" s="21">
        <f t="shared" si="57"/>
        <v>230.9347699999999</v>
      </c>
      <c r="Z26" s="21">
        <f t="shared" si="73"/>
        <v>-153.20715500000003</v>
      </c>
      <c r="AA26" s="21">
        <f t="shared" si="74"/>
        <v>-217.30829000000008</v>
      </c>
      <c r="AB26" s="21">
        <f t="shared" si="75"/>
        <v>36.061695</v>
      </c>
      <c r="AC26" s="34"/>
    </row>
    <row r="27" spans="1:29" ht="15.75" customHeight="1" x14ac:dyDescent="0.2">
      <c r="A27" s="9" t="s">
        <v>57</v>
      </c>
      <c r="B27" s="3">
        <v>29</v>
      </c>
      <c r="C27">
        <v>336</v>
      </c>
      <c r="D27" s="3">
        <v>1.08</v>
      </c>
      <c r="E27" s="3">
        <v>0.34</v>
      </c>
      <c r="F27" s="45">
        <f t="shared" si="0"/>
        <v>21.6</v>
      </c>
      <c r="G27" s="45">
        <f t="shared" si="1"/>
        <v>6.8000000000000007</v>
      </c>
      <c r="H27" s="28">
        <f>(2*H26)-H25</f>
        <v>-2.0362</v>
      </c>
      <c r="I27" s="28">
        <f t="shared" ref="I27" si="78">(2*I26)-I25</f>
        <v>-1.7810000000000001</v>
      </c>
      <c r="J27" s="28">
        <f t="shared" ref="J27" si="79">(2*J26)-J25</f>
        <v>0.14470000000000016</v>
      </c>
      <c r="K27" s="28">
        <f t="shared" ref="K27" si="80">(2*K26)-K25</f>
        <v>2.2996999999999996</v>
      </c>
      <c r="L27" s="28">
        <f t="shared" ref="L27" si="81">(2*L26)-L25</f>
        <v>-2.5400000000000005</v>
      </c>
      <c r="M27" s="28">
        <f t="shared" ref="M27" si="82">(2*M26)-M25</f>
        <v>6.7480000000000002</v>
      </c>
      <c r="N27" s="28">
        <f t="shared" ref="N27" si="83">(2*N26)-N25</f>
        <v>-1.554</v>
      </c>
      <c r="O27" s="28">
        <f t="shared" ref="O27" si="84">(2*O26)-O25</f>
        <v>-0.36599999999999999</v>
      </c>
      <c r="P27" s="21">
        <v>17.864000000000001</v>
      </c>
      <c r="Q27" s="21">
        <v>-84.164000000000001</v>
      </c>
      <c r="R27" s="21">
        <v>-17.864000000000001</v>
      </c>
      <c r="S27" s="21">
        <v>84.164000000000001</v>
      </c>
      <c r="T27" s="21">
        <v>-18.39</v>
      </c>
      <c r="U27" s="21">
        <v>115.739</v>
      </c>
      <c r="V27" s="21">
        <v>-107.331</v>
      </c>
      <c r="W27" s="21">
        <v>-210.321</v>
      </c>
      <c r="X27" s="21">
        <v>107.331</v>
      </c>
      <c r="Y27" s="21">
        <v>210.321</v>
      </c>
      <c r="Z27" s="21">
        <v>-108.15300000000001</v>
      </c>
      <c r="AA27" s="21">
        <v>-200.148</v>
      </c>
      <c r="AB27" s="21">
        <v>-46.262999999999998</v>
      </c>
      <c r="AC27" s="34"/>
    </row>
    <row r="28" spans="1:29" ht="12.75" x14ac:dyDescent="0.2"/>
    <row r="29" spans="1:29" ht="12.75" x14ac:dyDescent="0.2"/>
    <row r="30" spans="1:29" ht="12.75" x14ac:dyDescent="0.2"/>
    <row r="31" spans="1:29" ht="12.75" x14ac:dyDescent="0.2"/>
    <row r="32" spans="1:29" ht="12.75" x14ac:dyDescent="0.2"/>
    <row r="33" ht="12.75" x14ac:dyDescent="0.2"/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50F2-BD2F-4339-944E-90485CFAA33E}">
  <dimension ref="A1:Q57"/>
  <sheetViews>
    <sheetView zoomScale="70" zoomScaleNormal="70" workbookViewId="0">
      <selection activeCell="N21" sqref="N21"/>
    </sheetView>
  </sheetViews>
  <sheetFormatPr defaultRowHeight="12.75" x14ac:dyDescent="0.2"/>
  <cols>
    <col min="3" max="4" width="11.140625" bestFit="1" customWidth="1"/>
  </cols>
  <sheetData>
    <row r="1" spans="1:17" ht="18" x14ac:dyDescent="0.25">
      <c r="A1" s="10" t="s">
        <v>4</v>
      </c>
      <c r="B1" s="10" t="s">
        <v>5</v>
      </c>
      <c r="C1" s="35" t="s">
        <v>31</v>
      </c>
      <c r="E1" s="10" t="s">
        <v>21</v>
      </c>
      <c r="G1" s="11" t="s">
        <v>22</v>
      </c>
      <c r="I1" s="12" t="s">
        <v>23</v>
      </c>
      <c r="K1" s="13" t="s">
        <v>24</v>
      </c>
      <c r="P1" s="36"/>
      <c r="Q1" s="36"/>
    </row>
    <row r="2" spans="1:17" x14ac:dyDescent="0.2">
      <c r="A2" s="32">
        <v>0.2</v>
      </c>
      <c r="B2" s="26">
        <v>0</v>
      </c>
      <c r="C2" s="34">
        <f>A2*9</f>
        <v>1.8</v>
      </c>
      <c r="D2" s="34">
        <f>B2*9</f>
        <v>0</v>
      </c>
      <c r="E2" s="26">
        <f>(E4*2.413)-E3</f>
        <v>-0.75135249999999998</v>
      </c>
      <c r="F2" s="34">
        <f>(E2*10)/0.7</f>
        <v>-10.733607142857142</v>
      </c>
      <c r="G2" s="26">
        <f t="shared" ref="G2" si="0">(G4*2.413)-G3</f>
        <v>0.74440899999999988</v>
      </c>
      <c r="H2" s="34">
        <f>(G2*10)/0.7</f>
        <v>10.634414285714286</v>
      </c>
      <c r="I2" s="26">
        <f>(I4*2.413)-I3</f>
        <v>1.5960849999999995</v>
      </c>
      <c r="J2" s="34">
        <f t="shared" ref="H2:J27" si="1">(I2*10)/0.7</f>
        <v>22.801214285714281</v>
      </c>
      <c r="K2" s="26">
        <f>(K4*2.413)-K3</f>
        <v>3.6608795000000001</v>
      </c>
      <c r="L2" s="34">
        <f t="shared" ref="J2:L3" si="2">(K2*10)/0.7</f>
        <v>52.298278571428575</v>
      </c>
    </row>
    <row r="3" spans="1:17" x14ac:dyDescent="0.2">
      <c r="A3" s="32">
        <v>0.1956</v>
      </c>
      <c r="B3" s="32">
        <v>4.1570000000000003E-2</v>
      </c>
      <c r="C3" s="34">
        <f t="shared" ref="C3:D27" si="3">A3*9</f>
        <v>1.7604</v>
      </c>
      <c r="D3" s="34">
        <f t="shared" si="3"/>
        <v>0.37413000000000002</v>
      </c>
      <c r="E3" s="29">
        <v>-0.79900000000000004</v>
      </c>
      <c r="F3" s="34">
        <f t="shared" ref="F3:F27" si="4">(E3*10)/0.7</f>
        <v>-11.414285714285715</v>
      </c>
      <c r="G3" s="30">
        <v>-0.52</v>
      </c>
      <c r="H3" s="34">
        <f t="shared" si="1"/>
        <v>-7.4285714285714297</v>
      </c>
      <c r="I3" s="31">
        <v>-0.28100000000000003</v>
      </c>
      <c r="J3" s="34">
        <f t="shared" si="2"/>
        <v>-4.0142857142857151</v>
      </c>
      <c r="K3" s="30">
        <v>3.63</v>
      </c>
      <c r="L3" s="34">
        <f t="shared" ref="L3" si="5">(K3*10)/0.7</f>
        <v>51.857142857142854</v>
      </c>
    </row>
    <row r="4" spans="1:17" x14ac:dyDescent="0.2">
      <c r="A4" s="26">
        <f>AVERAGE(A3,A5)</f>
        <v>0.1283</v>
      </c>
      <c r="B4" s="26">
        <f t="shared" ref="B4" si="6">AVERAGE(B3,B5)</f>
        <v>0.115785</v>
      </c>
      <c r="C4" s="34">
        <f t="shared" si="3"/>
        <v>1.1547000000000001</v>
      </c>
      <c r="D4" s="34">
        <f t="shared" si="3"/>
        <v>1.042065</v>
      </c>
      <c r="E4" s="26">
        <f>AVERAGE(E3,E5)</f>
        <v>-0.64250000000000007</v>
      </c>
      <c r="F4" s="34">
        <f t="shared" si="4"/>
        <v>-9.1785714285714306</v>
      </c>
      <c r="G4" s="26">
        <f>AVERAGE(G3,G5)</f>
        <v>9.2999999999999972E-2</v>
      </c>
      <c r="H4" s="34">
        <f t="shared" si="1"/>
        <v>1.3285714285714283</v>
      </c>
      <c r="I4" s="26">
        <f>AVERAGE(I3,I5)</f>
        <v>0.54499999999999993</v>
      </c>
      <c r="J4" s="34">
        <f t="shared" ref="J4" si="7">(I4*10)/0.7</f>
        <v>7.7857142857142856</v>
      </c>
      <c r="K4" s="26">
        <f>AVERAGE(K3,K5)</f>
        <v>3.0215000000000001</v>
      </c>
      <c r="L4" s="34">
        <f t="shared" ref="L4" si="8">(K4*10)/0.7</f>
        <v>43.164285714285718</v>
      </c>
    </row>
    <row r="5" spans="1:17" x14ac:dyDescent="0.2">
      <c r="A5" s="26">
        <f>(2*A7)-A6</f>
        <v>6.0999999999999999E-2</v>
      </c>
      <c r="B5" s="26">
        <f t="shared" ref="B5" si="9">(2*B7)-B6</f>
        <v>0.19</v>
      </c>
      <c r="C5" s="34">
        <f t="shared" si="3"/>
        <v>0.54899999999999993</v>
      </c>
      <c r="D5" s="34">
        <f t="shared" si="3"/>
        <v>1.71</v>
      </c>
      <c r="E5" s="26">
        <f>(2*E7)-E6</f>
        <v>-0.48599999999999999</v>
      </c>
      <c r="F5" s="34">
        <f t="shared" si="4"/>
        <v>-6.9428571428571422</v>
      </c>
      <c r="G5" s="26">
        <f>(2*G7)-G6</f>
        <v>0.70599999999999996</v>
      </c>
      <c r="H5" s="34">
        <f t="shared" si="1"/>
        <v>10.085714285714285</v>
      </c>
      <c r="I5" s="26">
        <f>(2*I7)-I6</f>
        <v>1.371</v>
      </c>
      <c r="J5" s="34">
        <f t="shared" ref="J5" si="10">(I5*10)/0.7</f>
        <v>19.585714285714289</v>
      </c>
      <c r="K5" s="26">
        <f>(2*K7)-K6</f>
        <v>2.4130000000000003</v>
      </c>
      <c r="L5" s="34">
        <f t="shared" ref="L5" si="11">(K5*10)/0.7</f>
        <v>34.471428571428575</v>
      </c>
    </row>
    <row r="6" spans="1:17" x14ac:dyDescent="0.2">
      <c r="A6" s="32">
        <v>0.13</v>
      </c>
      <c r="B6" s="32">
        <v>0.14000000000000001</v>
      </c>
      <c r="C6" s="34">
        <f t="shared" si="3"/>
        <v>1.17</v>
      </c>
      <c r="D6" s="34">
        <f t="shared" si="3"/>
        <v>1.2600000000000002</v>
      </c>
      <c r="E6" s="29">
        <v>-0.66900000000000004</v>
      </c>
      <c r="F6" s="34">
        <f t="shared" si="4"/>
        <v>-9.5571428571428587</v>
      </c>
      <c r="G6" s="30">
        <v>0.28599999999999998</v>
      </c>
      <c r="H6" s="34">
        <f t="shared" si="1"/>
        <v>4.0857142857142854</v>
      </c>
      <c r="I6" s="31">
        <v>1.2010000000000001</v>
      </c>
      <c r="J6" s="34">
        <f t="shared" ref="J6" si="12">(I6*10)/0.7</f>
        <v>17.157142857142862</v>
      </c>
      <c r="K6" s="30">
        <v>3.5609999999999999</v>
      </c>
      <c r="L6" s="34">
        <f t="shared" ref="L6" si="13">(K6*10)/0.7</f>
        <v>50.871428571428574</v>
      </c>
    </row>
    <row r="7" spans="1:17" x14ac:dyDescent="0.2">
      <c r="A7" s="26">
        <f>AVERAGE(A6,A8)</f>
        <v>9.5500000000000002E-2</v>
      </c>
      <c r="B7" s="26">
        <f t="shared" ref="B7" si="14">AVERAGE(B6,B8)</f>
        <v>0.16500000000000001</v>
      </c>
      <c r="C7" s="34">
        <f t="shared" si="3"/>
        <v>0.85950000000000004</v>
      </c>
      <c r="D7" s="34">
        <f t="shared" si="3"/>
        <v>1.4850000000000001</v>
      </c>
      <c r="E7" s="26">
        <f>AVERAGE(E6,E8)</f>
        <v>-0.57750000000000001</v>
      </c>
      <c r="F7" s="34">
        <f t="shared" si="4"/>
        <v>-8.2500000000000018</v>
      </c>
      <c r="G7" s="26">
        <f>AVERAGE(G6,G8)</f>
        <v>0.496</v>
      </c>
      <c r="H7" s="34">
        <f t="shared" si="1"/>
        <v>7.0857142857142863</v>
      </c>
      <c r="I7" s="26">
        <f>AVERAGE(I6,I8)</f>
        <v>1.286</v>
      </c>
      <c r="J7" s="34">
        <f t="shared" ref="J7" si="15">(I7*10)/0.7</f>
        <v>18.37142857142857</v>
      </c>
      <c r="K7" s="26">
        <f>AVERAGE(K6,K8)</f>
        <v>2.9870000000000001</v>
      </c>
      <c r="L7" s="34">
        <f t="shared" ref="L7" si="16">(K7*10)/0.7</f>
        <v>42.671428571428578</v>
      </c>
    </row>
    <row r="8" spans="1:17" x14ac:dyDescent="0.2">
      <c r="A8" s="32">
        <v>6.0999999999999999E-2</v>
      </c>
      <c r="B8" s="32">
        <v>0.19</v>
      </c>
      <c r="C8" s="34">
        <f t="shared" si="3"/>
        <v>0.54899999999999993</v>
      </c>
      <c r="D8" s="34">
        <f t="shared" si="3"/>
        <v>1.71</v>
      </c>
      <c r="E8" s="29">
        <v>-0.48599999999999999</v>
      </c>
      <c r="F8" s="34">
        <f t="shared" si="4"/>
        <v>-6.9428571428571422</v>
      </c>
      <c r="G8" s="30">
        <v>0.70599999999999996</v>
      </c>
      <c r="H8" s="34">
        <f t="shared" si="1"/>
        <v>10.085714285714285</v>
      </c>
      <c r="I8" s="31">
        <v>1.371</v>
      </c>
      <c r="J8" s="34">
        <f t="shared" ref="J8" si="17">(I8*10)/0.7</f>
        <v>19.585714285714289</v>
      </c>
      <c r="K8" s="30">
        <v>2.4129999999999998</v>
      </c>
      <c r="L8" s="34">
        <f t="shared" ref="L8" si="18">(K8*10)/0.7</f>
        <v>34.471428571428575</v>
      </c>
    </row>
    <row r="9" spans="1:17" x14ac:dyDescent="0.2">
      <c r="A9" s="26">
        <f>AVERAGE(A8,A10)</f>
        <v>2.0499999999999997E-2</v>
      </c>
      <c r="B9" s="26">
        <f t="shared" ref="B9" si="19">AVERAGE(B8,B10)</f>
        <v>0.19450000000000001</v>
      </c>
      <c r="C9" s="34">
        <f t="shared" si="3"/>
        <v>0.18449999999999997</v>
      </c>
      <c r="D9" s="34">
        <f t="shared" si="3"/>
        <v>1.7505000000000002</v>
      </c>
      <c r="E9" s="26">
        <f>AVERAGE(E8,E10)</f>
        <v>-0.39100000000000001</v>
      </c>
      <c r="F9" s="34">
        <f t="shared" si="4"/>
        <v>-5.5857142857142863</v>
      </c>
      <c r="G9" s="26">
        <f>AVERAGE(G8,G10)</f>
        <v>0.82899999999999996</v>
      </c>
      <c r="H9" s="34">
        <f t="shared" si="1"/>
        <v>11.842857142857142</v>
      </c>
      <c r="I9" s="26">
        <f>AVERAGE(I8,I10)</f>
        <v>1.379</v>
      </c>
      <c r="J9" s="34">
        <f t="shared" ref="J9" si="20">(I9*10)/0.7</f>
        <v>19.7</v>
      </c>
      <c r="K9" s="26">
        <f>AVERAGE(K8,K10)</f>
        <v>1.7784999999999997</v>
      </c>
      <c r="L9" s="34">
        <f t="shared" ref="L9" si="21">(K9*10)/0.7</f>
        <v>25.407142857142855</v>
      </c>
    </row>
    <row r="10" spans="1:17" x14ac:dyDescent="0.2">
      <c r="A10" s="32">
        <v>-0.02</v>
      </c>
      <c r="B10" s="32">
        <v>0.19900000000000001</v>
      </c>
      <c r="C10" s="34">
        <f t="shared" si="3"/>
        <v>-0.18</v>
      </c>
      <c r="D10" s="34">
        <f t="shared" si="3"/>
        <v>1.7910000000000001</v>
      </c>
      <c r="E10" s="31">
        <v>-0.29599999999999999</v>
      </c>
      <c r="F10" s="34">
        <f t="shared" si="4"/>
        <v>-4.2285714285714286</v>
      </c>
      <c r="G10" s="30">
        <v>0.95199999999999996</v>
      </c>
      <c r="H10" s="34">
        <f t="shared" si="1"/>
        <v>13.6</v>
      </c>
      <c r="I10" s="30">
        <v>1.387</v>
      </c>
      <c r="J10" s="34">
        <f t="shared" ref="J10" si="22">(I10*10)/0.7</f>
        <v>19.814285714285717</v>
      </c>
      <c r="K10" s="30">
        <v>1.1439999999999999</v>
      </c>
      <c r="L10" s="34">
        <f t="shared" ref="L10" si="23">(K10*10)/0.7</f>
        <v>16.342857142857142</v>
      </c>
    </row>
    <row r="11" spans="1:17" x14ac:dyDescent="0.2">
      <c r="A11" s="26">
        <f>(A10*2)-A9</f>
        <v>-6.0499999999999998E-2</v>
      </c>
      <c r="B11" s="26">
        <f t="shared" ref="B11" si="24">(B10*2)-B9</f>
        <v>0.20350000000000001</v>
      </c>
      <c r="C11" s="34">
        <f t="shared" si="3"/>
        <v>-0.54449999999999998</v>
      </c>
      <c r="D11" s="34">
        <f t="shared" si="3"/>
        <v>1.8315000000000001</v>
      </c>
      <c r="E11" s="26">
        <f t="shared" ref="E11:E18" si="25">(E10*2)-E9</f>
        <v>-0.20099999999999996</v>
      </c>
      <c r="F11" s="34">
        <f t="shared" si="4"/>
        <v>-2.8714285714285714</v>
      </c>
      <c r="G11" s="26">
        <f t="shared" ref="G11:G18" si="26">(G10*2)-G9</f>
        <v>1.075</v>
      </c>
      <c r="H11" s="34">
        <f t="shared" si="1"/>
        <v>15.357142857142858</v>
      </c>
      <c r="I11" s="26">
        <f t="shared" ref="I11:I18" si="27">(I10*2)-I9</f>
        <v>1.395</v>
      </c>
      <c r="J11" s="34">
        <f t="shared" ref="J11" si="28">(I11*10)/0.7</f>
        <v>19.928571428571427</v>
      </c>
      <c r="K11" s="26">
        <f t="shared" ref="K11:K18" si="29">(K10*2)-K9</f>
        <v>0.50950000000000006</v>
      </c>
      <c r="L11" s="34">
        <f t="shared" ref="L11" si="30">(K11*10)/0.7</f>
        <v>7.2785714285714302</v>
      </c>
    </row>
    <row r="12" spans="1:17" x14ac:dyDescent="0.2">
      <c r="A12" s="26">
        <f t="shared" ref="A12:A18" si="31">(A11*2)-A10</f>
        <v>-0.10099999999999999</v>
      </c>
      <c r="B12" s="26">
        <f>(B11*2)-B10</f>
        <v>0.20800000000000002</v>
      </c>
      <c r="C12" s="34">
        <f t="shared" si="3"/>
        <v>-0.90899999999999992</v>
      </c>
      <c r="D12" s="34">
        <f t="shared" si="3"/>
        <v>1.8720000000000001</v>
      </c>
      <c r="E12" s="26">
        <f t="shared" si="25"/>
        <v>-0.10599999999999993</v>
      </c>
      <c r="F12" s="34">
        <f t="shared" si="4"/>
        <v>-1.5142857142857131</v>
      </c>
      <c r="G12" s="26">
        <f t="shared" si="26"/>
        <v>1.198</v>
      </c>
      <c r="H12" s="34">
        <f t="shared" si="1"/>
        <v>17.114285714285717</v>
      </c>
      <c r="I12" s="26">
        <f t="shared" si="27"/>
        <v>1.403</v>
      </c>
      <c r="J12" s="34">
        <f t="shared" ref="J12" si="32">(I12*10)/0.7</f>
        <v>20.042857142857144</v>
      </c>
      <c r="K12" s="26">
        <f t="shared" si="29"/>
        <v>-0.12499999999999978</v>
      </c>
      <c r="L12" s="34">
        <f t="shared" ref="L12" si="33">(K12*10)/0.7</f>
        <v>-1.7857142857142827</v>
      </c>
    </row>
    <row r="13" spans="1:17" x14ac:dyDescent="0.2">
      <c r="A13" s="26">
        <f t="shared" si="31"/>
        <v>-0.14149999999999999</v>
      </c>
      <c r="B13" s="26">
        <f>(B12*2)-B11</f>
        <v>0.21250000000000002</v>
      </c>
      <c r="C13" s="34">
        <f t="shared" si="3"/>
        <v>-1.2734999999999999</v>
      </c>
      <c r="D13" s="34">
        <f t="shared" si="3"/>
        <v>1.9125000000000001</v>
      </c>
      <c r="E13" s="26">
        <f t="shared" si="25"/>
        <v>-1.0999999999999899E-2</v>
      </c>
      <c r="F13" s="34">
        <f t="shared" si="4"/>
        <v>-0.1571428571428557</v>
      </c>
      <c r="G13" s="26">
        <f t="shared" si="26"/>
        <v>1.321</v>
      </c>
      <c r="H13" s="34">
        <f t="shared" si="1"/>
        <v>18.87142857142857</v>
      </c>
      <c r="I13" s="26">
        <f t="shared" si="27"/>
        <v>1.411</v>
      </c>
      <c r="J13" s="34">
        <f t="shared" ref="J13" si="34">(I13*10)/0.7</f>
        <v>20.157142857142858</v>
      </c>
      <c r="K13" s="26">
        <f t="shared" si="29"/>
        <v>-0.75949999999999962</v>
      </c>
      <c r="L13" s="34">
        <f t="shared" ref="L13" si="35">(K13*10)/0.7</f>
        <v>-10.849999999999996</v>
      </c>
    </row>
    <row r="14" spans="1:17" x14ac:dyDescent="0.2">
      <c r="A14" s="26">
        <f t="shared" si="31"/>
        <v>-0.182</v>
      </c>
      <c r="B14" s="26">
        <f>(B13*2)-B12</f>
        <v>0.21700000000000003</v>
      </c>
      <c r="C14" s="34">
        <f t="shared" si="3"/>
        <v>-1.6379999999999999</v>
      </c>
      <c r="D14" s="34">
        <f t="shared" si="3"/>
        <v>1.9530000000000003</v>
      </c>
      <c r="E14" s="26">
        <f t="shared" si="25"/>
        <v>8.400000000000013E-2</v>
      </c>
      <c r="F14" s="34">
        <f t="shared" si="4"/>
        <v>1.200000000000002</v>
      </c>
      <c r="G14" s="26">
        <f t="shared" si="26"/>
        <v>1.444</v>
      </c>
      <c r="H14" s="34">
        <f t="shared" si="1"/>
        <v>20.62857142857143</v>
      </c>
      <c r="I14" s="26">
        <f t="shared" si="27"/>
        <v>1.419</v>
      </c>
      <c r="J14" s="34">
        <f t="shared" ref="J14" si="36">(I14*10)/0.7</f>
        <v>20.271428571428576</v>
      </c>
      <c r="K14" s="26">
        <f t="shared" si="29"/>
        <v>-1.3939999999999995</v>
      </c>
      <c r="L14" s="34">
        <f t="shared" ref="L14" si="37">(K14*10)/0.7</f>
        <v>-19.914285714285707</v>
      </c>
    </row>
    <row r="15" spans="1:17" x14ac:dyDescent="0.2">
      <c r="A15" s="26">
        <f t="shared" si="31"/>
        <v>-0.2225</v>
      </c>
      <c r="B15" s="26">
        <f>(B14*2)-B13</f>
        <v>0.22150000000000003</v>
      </c>
      <c r="C15" s="34">
        <f t="shared" si="3"/>
        <v>-2.0024999999999999</v>
      </c>
      <c r="D15" s="34">
        <f t="shared" si="3"/>
        <v>1.9935000000000003</v>
      </c>
      <c r="E15" s="26">
        <f t="shared" si="25"/>
        <v>0.17900000000000016</v>
      </c>
      <c r="F15" s="34">
        <f t="shared" si="4"/>
        <v>2.5571428571428596</v>
      </c>
      <c r="G15" s="26">
        <f t="shared" si="26"/>
        <v>1.5669999999999999</v>
      </c>
      <c r="H15" s="34">
        <f t="shared" si="1"/>
        <v>22.385714285714286</v>
      </c>
      <c r="I15" s="26">
        <f t="shared" si="27"/>
        <v>1.427</v>
      </c>
      <c r="J15" s="34">
        <f t="shared" ref="J15" si="38">(I15*10)/0.7</f>
        <v>20.385714285714286</v>
      </c>
      <c r="K15" s="26">
        <f t="shared" si="29"/>
        <v>-2.0284999999999993</v>
      </c>
      <c r="L15" s="34">
        <f t="shared" ref="L15" si="39">(K15*10)/0.7</f>
        <v>-28.978571428571421</v>
      </c>
    </row>
    <row r="16" spans="1:17" x14ac:dyDescent="0.2">
      <c r="A16" s="26">
        <f t="shared" si="31"/>
        <v>-0.26300000000000001</v>
      </c>
      <c r="B16" s="26">
        <f>(B15*2)-B14</f>
        <v>0.22600000000000003</v>
      </c>
      <c r="C16" s="34">
        <f t="shared" si="3"/>
        <v>-2.367</v>
      </c>
      <c r="D16" s="34">
        <f t="shared" si="3"/>
        <v>2.0340000000000003</v>
      </c>
      <c r="E16" s="26">
        <f t="shared" si="25"/>
        <v>0.27400000000000019</v>
      </c>
      <c r="F16" s="34">
        <f t="shared" si="4"/>
        <v>3.9142857142857173</v>
      </c>
      <c r="G16" s="26">
        <f t="shared" si="26"/>
        <v>1.69</v>
      </c>
      <c r="H16" s="34">
        <f t="shared" si="1"/>
        <v>24.142857142857142</v>
      </c>
      <c r="I16" s="26">
        <f t="shared" si="27"/>
        <v>1.4350000000000001</v>
      </c>
      <c r="J16" s="34">
        <f t="shared" ref="J16" si="40">(I16*10)/0.7</f>
        <v>20.500000000000004</v>
      </c>
      <c r="K16" s="26">
        <f t="shared" si="29"/>
        <v>-2.6629999999999994</v>
      </c>
      <c r="L16" s="34">
        <f t="shared" ref="L16" si="41">(K16*10)/0.7</f>
        <v>-38.042857142857137</v>
      </c>
    </row>
    <row r="17" spans="1:12" x14ac:dyDescent="0.2">
      <c r="A17" s="26">
        <f t="shared" si="31"/>
        <v>-0.30349999999999999</v>
      </c>
      <c r="B17" s="26">
        <v>0</v>
      </c>
      <c r="C17" s="34">
        <f t="shared" si="3"/>
        <v>-2.7315</v>
      </c>
      <c r="D17" s="34">
        <f t="shared" si="3"/>
        <v>0</v>
      </c>
      <c r="E17" s="26">
        <f t="shared" si="25"/>
        <v>0.36900000000000022</v>
      </c>
      <c r="F17" s="34">
        <f t="shared" si="4"/>
        <v>5.2714285714285749</v>
      </c>
      <c r="G17" s="26">
        <f t="shared" si="26"/>
        <v>1.8129999999999999</v>
      </c>
      <c r="H17" s="34">
        <f t="shared" si="1"/>
        <v>25.9</v>
      </c>
      <c r="I17" s="26">
        <f t="shared" si="27"/>
        <v>1.4430000000000001</v>
      </c>
      <c r="J17" s="34">
        <f t="shared" ref="J17" si="42">(I17*10)/0.7</f>
        <v>20.614285714285714</v>
      </c>
      <c r="K17" s="26">
        <f t="shared" si="29"/>
        <v>-3.2974999999999994</v>
      </c>
      <c r="L17" s="34">
        <f t="shared" ref="L17" si="43">(K17*10)/0.7</f>
        <v>-47.107142857142854</v>
      </c>
    </row>
    <row r="18" spans="1:12" x14ac:dyDescent="0.2">
      <c r="A18" s="26">
        <f t="shared" si="31"/>
        <v>-0.34399999999999997</v>
      </c>
      <c r="B18" s="26">
        <f>(B17*2)-B16</f>
        <v>-0.22600000000000003</v>
      </c>
      <c r="C18" s="34">
        <f t="shared" si="3"/>
        <v>-3.0959999999999996</v>
      </c>
      <c r="D18" s="34">
        <f t="shared" si="3"/>
        <v>-2.0340000000000003</v>
      </c>
      <c r="E18" s="26">
        <f t="shared" si="25"/>
        <v>0.46400000000000025</v>
      </c>
      <c r="F18" s="34">
        <f t="shared" si="4"/>
        <v>6.6285714285714326</v>
      </c>
      <c r="G18" s="26">
        <f t="shared" si="26"/>
        <v>1.9359999999999999</v>
      </c>
      <c r="H18" s="34">
        <f t="shared" si="1"/>
        <v>27.657142857142858</v>
      </c>
      <c r="I18" s="26">
        <f t="shared" si="27"/>
        <v>1.4510000000000001</v>
      </c>
      <c r="J18" s="34">
        <f t="shared" ref="J18" si="44">(I18*10)/0.7</f>
        <v>20.728571428571431</v>
      </c>
      <c r="K18" s="26">
        <f t="shared" si="29"/>
        <v>-3.9319999999999995</v>
      </c>
      <c r="L18" s="34">
        <f t="shared" ref="L18" si="45">(K18*10)/0.7</f>
        <v>-56.171428571428564</v>
      </c>
    </row>
    <row r="19" spans="1:12" x14ac:dyDescent="0.2">
      <c r="A19" s="33">
        <v>-0.16</v>
      </c>
      <c r="B19" s="33">
        <v>-0.12</v>
      </c>
      <c r="C19" s="34">
        <f t="shared" si="3"/>
        <v>-1.44</v>
      </c>
      <c r="D19" s="34">
        <f t="shared" si="3"/>
        <v>-1.08</v>
      </c>
      <c r="E19" s="31">
        <v>0.75900000000000001</v>
      </c>
      <c r="F19" s="34">
        <f t="shared" si="4"/>
        <v>10.842857142857143</v>
      </c>
      <c r="G19" s="30">
        <v>-3.4000000000000002E-2</v>
      </c>
      <c r="H19" s="34">
        <f t="shared" si="1"/>
        <v>-0.48571428571428577</v>
      </c>
      <c r="I19" s="30">
        <v>0.61299999999999999</v>
      </c>
      <c r="J19" s="34">
        <f t="shared" ref="J19" si="46">(I19*10)/0.7</f>
        <v>8.757142857142858</v>
      </c>
      <c r="K19" s="30">
        <v>-2.4089999999999998</v>
      </c>
      <c r="L19" s="34">
        <f t="shared" ref="L19" si="47">(K19*10)/0.7</f>
        <v>-34.414285714285711</v>
      </c>
    </row>
    <row r="20" spans="1:12" x14ac:dyDescent="0.2">
      <c r="A20" s="33">
        <v>-0.14799999999999999</v>
      </c>
      <c r="B20" s="33">
        <v>-0.13300000000000001</v>
      </c>
      <c r="C20" s="34">
        <f t="shared" si="3"/>
        <v>-1.3319999999999999</v>
      </c>
      <c r="D20" s="34">
        <f t="shared" si="3"/>
        <v>-1.1970000000000001</v>
      </c>
      <c r="E20" s="31">
        <v>0.78400000000000003</v>
      </c>
      <c r="F20" s="34">
        <f t="shared" si="4"/>
        <v>11.200000000000001</v>
      </c>
      <c r="G20" s="30">
        <v>-0.19600000000000001</v>
      </c>
      <c r="H20" s="34">
        <f t="shared" si="1"/>
        <v>-2.8000000000000003</v>
      </c>
      <c r="I20" s="30">
        <v>9.1999999999999998E-2</v>
      </c>
      <c r="J20" s="34">
        <f t="shared" ref="J20" si="48">(I20*10)/0.7</f>
        <v>1.3142857142857143</v>
      </c>
      <c r="K20" s="30">
        <v>-2.234</v>
      </c>
      <c r="L20" s="34">
        <f t="shared" ref="L20" si="49">(K20*10)/0.7</f>
        <v>-31.914285714285715</v>
      </c>
    </row>
    <row r="21" spans="1:12" x14ac:dyDescent="0.2">
      <c r="A21" s="33">
        <v>-0.1</v>
      </c>
      <c r="B21" s="33">
        <v>-0.17299999999999999</v>
      </c>
      <c r="C21" s="34">
        <f t="shared" si="3"/>
        <v>-0.9</v>
      </c>
      <c r="D21" s="34">
        <f t="shared" si="3"/>
        <v>-1.5569999999999999</v>
      </c>
      <c r="E21" s="31">
        <v>0.77200000000000002</v>
      </c>
      <c r="F21" s="34">
        <f t="shared" si="4"/>
        <v>11.02857142857143</v>
      </c>
      <c r="G21" s="30">
        <v>-0.34599999999999997</v>
      </c>
      <c r="H21" s="34">
        <f t="shared" si="1"/>
        <v>-4.9428571428571431</v>
      </c>
      <c r="I21" s="30">
        <v>-0.45200000000000001</v>
      </c>
      <c r="J21" s="34">
        <f t="shared" ref="J21" si="50">(I21*10)/0.7</f>
        <v>-6.4571428571428582</v>
      </c>
      <c r="K21" s="30">
        <v>-2.069</v>
      </c>
      <c r="L21" s="34">
        <f t="shared" ref="L21" si="51">(K21*10)/0.7</f>
        <v>-29.557142857142857</v>
      </c>
    </row>
    <row r="22" spans="1:12" x14ac:dyDescent="0.2">
      <c r="A22" s="33">
        <v>-6.1800000000000001E-2</v>
      </c>
      <c r="B22" s="33">
        <v>-0.19</v>
      </c>
      <c r="C22" s="34">
        <f t="shared" si="3"/>
        <v>-0.55620000000000003</v>
      </c>
      <c r="D22" s="34">
        <f t="shared" si="3"/>
        <v>-1.71</v>
      </c>
      <c r="E22" s="31">
        <v>0.72299999999999998</v>
      </c>
      <c r="F22" s="34">
        <f t="shared" si="4"/>
        <v>10.328571428571429</v>
      </c>
      <c r="G22" s="30">
        <v>-0.48099999999999998</v>
      </c>
      <c r="H22" s="34">
        <f t="shared" si="1"/>
        <v>-6.871428571428571</v>
      </c>
      <c r="I22" s="30">
        <v>-0.98399999999999999</v>
      </c>
      <c r="J22" s="34">
        <f t="shared" ref="J22" si="52">(I22*10)/0.7</f>
        <v>-14.057142857142859</v>
      </c>
      <c r="K22" s="30">
        <v>-1.9339999999999999</v>
      </c>
      <c r="L22" s="34">
        <f t="shared" ref="L22" si="53">(K22*10)/0.7</f>
        <v>-27.62857142857143</v>
      </c>
    </row>
    <row r="23" spans="1:12" x14ac:dyDescent="0.2">
      <c r="A23" s="28">
        <f>(2*A22)-A21</f>
        <v>-2.3599999999999996E-2</v>
      </c>
      <c r="B23" s="28">
        <f t="shared" ref="B23:B24" si="54">(2*B22)-B21</f>
        <v>-0.20700000000000002</v>
      </c>
      <c r="C23" s="34">
        <f t="shared" si="3"/>
        <v>-0.21239999999999998</v>
      </c>
      <c r="D23" s="34">
        <f t="shared" si="3"/>
        <v>-1.8630000000000002</v>
      </c>
      <c r="E23" s="28">
        <f>(2*E22)-E21</f>
        <v>0.67399999999999993</v>
      </c>
      <c r="F23" s="34">
        <f t="shared" si="4"/>
        <v>9.6285714285714281</v>
      </c>
      <c r="G23" s="28">
        <f>(2*G22)-G21</f>
        <v>-0.61599999999999999</v>
      </c>
      <c r="H23" s="34">
        <f t="shared" si="1"/>
        <v>-8.8000000000000007</v>
      </c>
      <c r="I23" s="28">
        <f>(2*I22)-I21</f>
        <v>-1.516</v>
      </c>
      <c r="J23" s="34">
        <f t="shared" ref="J23" si="55">(I23*10)/0.7</f>
        <v>-21.657142857142858</v>
      </c>
      <c r="K23" s="28">
        <f>(2*K22)-K21</f>
        <v>-1.7989999999999999</v>
      </c>
      <c r="L23" s="34">
        <f t="shared" ref="L23" si="56">(K23*10)/0.7</f>
        <v>-25.7</v>
      </c>
    </row>
    <row r="24" spans="1:12" x14ac:dyDescent="0.2">
      <c r="A24" s="28">
        <f>(2*A23)-A22</f>
        <v>1.4600000000000009E-2</v>
      </c>
      <c r="B24" s="28">
        <f t="shared" si="54"/>
        <v>-0.22400000000000003</v>
      </c>
      <c r="C24" s="34">
        <f t="shared" si="3"/>
        <v>0.13140000000000007</v>
      </c>
      <c r="D24" s="34">
        <f t="shared" si="3"/>
        <v>-2.0160000000000005</v>
      </c>
      <c r="E24" s="28">
        <f>(2*E23)-E22</f>
        <v>0.62499999999999989</v>
      </c>
      <c r="F24" s="34">
        <f t="shared" si="4"/>
        <v>8.928571428571427</v>
      </c>
      <c r="G24" s="28">
        <f>(2*G23)-G22</f>
        <v>-0.751</v>
      </c>
      <c r="H24" s="34">
        <f t="shared" si="1"/>
        <v>-10.72857142857143</v>
      </c>
      <c r="I24" s="28">
        <f>(2*I23)-I22</f>
        <v>-2.048</v>
      </c>
      <c r="J24" s="34">
        <f t="shared" ref="J24" si="57">(I24*10)/0.7</f>
        <v>-29.25714285714286</v>
      </c>
      <c r="K24" s="28">
        <f>(2*K23)-K22</f>
        <v>-1.6639999999999999</v>
      </c>
      <c r="L24" s="34">
        <f t="shared" ref="L24" si="58">(K24*10)/0.7</f>
        <v>-23.771428571428572</v>
      </c>
    </row>
    <row r="25" spans="1:12" x14ac:dyDescent="0.2">
      <c r="A25" s="33">
        <v>-0.66900000000000004</v>
      </c>
      <c r="B25" s="33">
        <v>-0.74299999999999999</v>
      </c>
      <c r="C25" s="34">
        <f t="shared" si="3"/>
        <v>-6.0210000000000008</v>
      </c>
      <c r="D25" s="34">
        <f t="shared" si="3"/>
        <v>-6.6870000000000003</v>
      </c>
      <c r="E25" s="31">
        <v>0.46489999999999998</v>
      </c>
      <c r="F25" s="34">
        <f t="shared" si="4"/>
        <v>6.6414285714285715</v>
      </c>
      <c r="G25" s="30">
        <v>0.26590000000000003</v>
      </c>
      <c r="H25" s="34">
        <f t="shared" si="1"/>
        <v>3.7985714285714294</v>
      </c>
      <c r="I25" s="30">
        <v>-2.2120000000000002</v>
      </c>
      <c r="J25" s="34">
        <f t="shared" ref="J25" si="59">(I25*10)/0.7</f>
        <v>-31.600000000000005</v>
      </c>
      <c r="K25" s="30">
        <v>1.1399999999999999</v>
      </c>
      <c r="L25" s="34">
        <f t="shared" ref="L25" si="60">(K25*10)/0.7</f>
        <v>16.285714285714285</v>
      </c>
    </row>
    <row r="26" spans="1:12" x14ac:dyDescent="0.2">
      <c r="A26" s="28">
        <f>(2*A25)-A24</f>
        <v>-1.3526</v>
      </c>
      <c r="B26" s="28">
        <f t="shared" ref="B26:B27" si="61">(2*B25)-B24</f>
        <v>-1.262</v>
      </c>
      <c r="C26" s="34">
        <f t="shared" si="3"/>
        <v>-12.173400000000001</v>
      </c>
      <c r="D26" s="34">
        <f t="shared" si="3"/>
        <v>-11.358000000000001</v>
      </c>
      <c r="E26" s="28">
        <f>(2*E25)-E24</f>
        <v>0.30480000000000007</v>
      </c>
      <c r="F26" s="34">
        <f t="shared" si="4"/>
        <v>4.3542857142857159</v>
      </c>
      <c r="G26" s="28">
        <f>(2*G25)-G24</f>
        <v>1.2827999999999999</v>
      </c>
      <c r="H26" s="34">
        <f t="shared" si="1"/>
        <v>18.325714285714287</v>
      </c>
      <c r="I26" s="28">
        <f>(2*I25)-I24</f>
        <v>-2.3760000000000003</v>
      </c>
      <c r="J26" s="34">
        <f t="shared" ref="J26" si="62">(I26*10)/0.7</f>
        <v>-33.94285714285715</v>
      </c>
      <c r="K26" s="28">
        <f>(2*K25)-K24</f>
        <v>3.944</v>
      </c>
      <c r="L26" s="34">
        <f t="shared" ref="L26" si="63">(K26*10)/0.7</f>
        <v>56.342857142857142</v>
      </c>
    </row>
    <row r="27" spans="1:12" x14ac:dyDescent="0.2">
      <c r="A27" s="28">
        <f>(2*A26)-A25</f>
        <v>-2.0362</v>
      </c>
      <c r="B27" s="28">
        <f t="shared" si="61"/>
        <v>-1.7810000000000001</v>
      </c>
      <c r="C27" s="34">
        <f t="shared" si="3"/>
        <v>-18.325800000000001</v>
      </c>
      <c r="D27" s="34">
        <f t="shared" si="3"/>
        <v>-16.029</v>
      </c>
      <c r="E27" s="28">
        <f>(2*E26)-E25</f>
        <v>0.14470000000000016</v>
      </c>
      <c r="F27" s="34">
        <f t="shared" si="4"/>
        <v>2.0671428571428594</v>
      </c>
      <c r="G27" s="28">
        <f>(2*G26)-G25</f>
        <v>2.2996999999999996</v>
      </c>
      <c r="H27" s="34">
        <f t="shared" si="1"/>
        <v>32.85285714285714</v>
      </c>
      <c r="I27" s="28">
        <f>(2*I26)-I25</f>
        <v>-2.5400000000000005</v>
      </c>
      <c r="J27" s="34">
        <f t="shared" ref="J27" si="64">(I27*10)/0.7</f>
        <v>-36.285714285714299</v>
      </c>
      <c r="K27" s="28">
        <f>(2*K26)-K25</f>
        <v>6.7480000000000002</v>
      </c>
      <c r="L27" s="34">
        <f t="shared" ref="L27" si="65">(K27*10)/0.7</f>
        <v>96.4</v>
      </c>
    </row>
    <row r="32" spans="1:12" x14ac:dyDescent="0.2">
      <c r="A32" s="34"/>
      <c r="B32" s="34"/>
      <c r="D32" s="34"/>
      <c r="E32" s="34"/>
    </row>
    <row r="33" spans="1:5" x14ac:dyDescent="0.2">
      <c r="A33" s="34"/>
      <c r="B33" s="34"/>
      <c r="D33" s="34"/>
      <c r="E33" s="34"/>
    </row>
    <row r="34" spans="1:5" x14ac:dyDescent="0.2">
      <c r="A34" s="34"/>
      <c r="B34" s="34"/>
      <c r="D34" s="34"/>
      <c r="E34" s="34"/>
    </row>
    <row r="35" spans="1:5" x14ac:dyDescent="0.2">
      <c r="A35" s="34"/>
      <c r="B35" s="34"/>
      <c r="D35" s="34"/>
      <c r="E35" s="34"/>
    </row>
    <row r="36" spans="1:5" x14ac:dyDescent="0.2">
      <c r="A36" s="34"/>
      <c r="B36" s="34"/>
      <c r="D36" s="34"/>
      <c r="E36" s="34"/>
    </row>
    <row r="37" spans="1:5" x14ac:dyDescent="0.2">
      <c r="A37" s="34"/>
      <c r="B37" s="34"/>
      <c r="D37" s="34"/>
      <c r="E37" s="34"/>
    </row>
    <row r="38" spans="1:5" x14ac:dyDescent="0.2">
      <c r="A38" s="34"/>
      <c r="B38" s="34"/>
      <c r="D38" s="34"/>
      <c r="E38" s="34"/>
    </row>
    <row r="39" spans="1:5" x14ac:dyDescent="0.2">
      <c r="A39" s="34"/>
      <c r="B39" s="34"/>
      <c r="D39" s="34"/>
      <c r="E39" s="34"/>
    </row>
    <row r="40" spans="1:5" x14ac:dyDescent="0.2">
      <c r="A40" s="34"/>
      <c r="B40" s="34"/>
      <c r="D40" s="34"/>
      <c r="E40" s="34"/>
    </row>
    <row r="41" spans="1:5" x14ac:dyDescent="0.2">
      <c r="A41" s="34"/>
      <c r="B41" s="34"/>
      <c r="D41" s="34"/>
      <c r="E41" s="34"/>
    </row>
    <row r="42" spans="1:5" x14ac:dyDescent="0.2">
      <c r="A42" s="34"/>
      <c r="B42" s="34"/>
      <c r="D42" s="34"/>
      <c r="E42" s="34"/>
    </row>
    <row r="43" spans="1:5" x14ac:dyDescent="0.2">
      <c r="A43" s="34"/>
      <c r="B43" s="34"/>
      <c r="D43" s="34"/>
      <c r="E43" s="34"/>
    </row>
    <row r="44" spans="1:5" x14ac:dyDescent="0.2">
      <c r="A44" s="34"/>
      <c r="B44" s="34"/>
      <c r="D44" s="34"/>
      <c r="E44" s="34"/>
    </row>
    <row r="45" spans="1:5" x14ac:dyDescent="0.2">
      <c r="A45" s="34"/>
      <c r="B45" s="34"/>
      <c r="D45" s="34"/>
      <c r="E45" s="34"/>
    </row>
    <row r="46" spans="1:5" x14ac:dyDescent="0.2">
      <c r="A46" s="34"/>
      <c r="B46" s="34"/>
      <c r="D46" s="34"/>
      <c r="E46" s="34"/>
    </row>
    <row r="47" spans="1:5" x14ac:dyDescent="0.2">
      <c r="A47" s="34"/>
      <c r="B47" s="34"/>
      <c r="D47" s="34"/>
      <c r="E47" s="34"/>
    </row>
    <row r="48" spans="1:5" x14ac:dyDescent="0.2">
      <c r="A48" s="34"/>
      <c r="B48" s="34"/>
      <c r="D48" s="34"/>
      <c r="E48" s="34"/>
    </row>
    <row r="49" spans="1:5" x14ac:dyDescent="0.2">
      <c r="A49" s="34"/>
      <c r="B49" s="34"/>
      <c r="D49" s="34"/>
      <c r="E49" s="34"/>
    </row>
    <row r="50" spans="1:5" x14ac:dyDescent="0.2">
      <c r="A50" s="34"/>
      <c r="B50" s="34"/>
      <c r="D50" s="34"/>
      <c r="E50" s="34"/>
    </row>
    <row r="51" spans="1:5" x14ac:dyDescent="0.2">
      <c r="A51" s="34"/>
      <c r="B51" s="34"/>
      <c r="D51" s="34"/>
      <c r="E51" s="34"/>
    </row>
    <row r="52" spans="1:5" x14ac:dyDescent="0.2">
      <c r="A52" s="34"/>
      <c r="B52" s="34"/>
      <c r="D52" s="34"/>
      <c r="E52" s="34"/>
    </row>
    <row r="53" spans="1:5" x14ac:dyDescent="0.2">
      <c r="A53" s="34"/>
      <c r="B53" s="34"/>
      <c r="D53" s="34"/>
      <c r="E53" s="34"/>
    </row>
    <row r="54" spans="1:5" x14ac:dyDescent="0.2">
      <c r="A54" s="34"/>
      <c r="B54" s="34"/>
      <c r="D54" s="34"/>
      <c r="E54" s="34"/>
    </row>
    <row r="55" spans="1:5" x14ac:dyDescent="0.2">
      <c r="A55" s="34"/>
      <c r="B55" s="34"/>
      <c r="D55" s="34"/>
      <c r="E55" s="34"/>
    </row>
    <row r="56" spans="1:5" x14ac:dyDescent="0.2">
      <c r="A56" s="34"/>
      <c r="B56" s="34"/>
      <c r="D56" s="34"/>
      <c r="E56" s="34"/>
    </row>
    <row r="57" spans="1:5" x14ac:dyDescent="0.2">
      <c r="A57" s="34"/>
      <c r="B57" s="34"/>
      <c r="D57" s="34"/>
      <c r="E57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1804-E3F1-4670-8740-2B8E181A40B9}">
  <dimension ref="A1:G59"/>
  <sheetViews>
    <sheetView zoomScale="70" zoomScaleNormal="70" workbookViewId="0">
      <selection activeCell="G47" sqref="G47"/>
    </sheetView>
  </sheetViews>
  <sheetFormatPr defaultRowHeight="12.75" x14ac:dyDescent="0.2"/>
  <sheetData>
    <row r="1" spans="1:7" ht="18" x14ac:dyDescent="0.25">
      <c r="A1" s="2" t="s">
        <v>20</v>
      </c>
      <c r="C1" s="10" t="s">
        <v>4</v>
      </c>
      <c r="E1" s="10" t="s">
        <v>5</v>
      </c>
    </row>
    <row r="2" spans="1:7" x14ac:dyDescent="0.2">
      <c r="A2" s="37">
        <v>-42.658000000000001</v>
      </c>
      <c r="B2" s="42"/>
      <c r="C2" s="32">
        <v>0.2</v>
      </c>
      <c r="D2" s="34">
        <f>C2*10</f>
        <v>2</v>
      </c>
      <c r="E2" s="26">
        <v>0</v>
      </c>
      <c r="F2" s="34">
        <f>E2*10</f>
        <v>0</v>
      </c>
      <c r="G2" s="37">
        <v>-42.658000000000001</v>
      </c>
    </row>
    <row r="3" spans="1:7" x14ac:dyDescent="0.2">
      <c r="A3" s="38">
        <v>-4.26</v>
      </c>
      <c r="B3" s="41"/>
      <c r="C3" s="32">
        <v>0.1956</v>
      </c>
      <c r="D3" s="34">
        <f t="shared" ref="D3:F18" si="0">C3*10</f>
        <v>1.956</v>
      </c>
      <c r="E3" s="32">
        <v>4.1570000000000003E-2</v>
      </c>
      <c r="F3" s="34">
        <f t="shared" si="0"/>
        <v>0.41570000000000001</v>
      </c>
      <c r="G3" s="38">
        <v>-4.26</v>
      </c>
    </row>
    <row r="4" spans="1:7" x14ac:dyDescent="0.2">
      <c r="A4" s="38">
        <f>(A3+A5)/2</f>
        <v>-12.57</v>
      </c>
      <c r="B4" s="41"/>
      <c r="C4" s="26">
        <f>AVERAGE(C3,C5)</f>
        <v>0.1283</v>
      </c>
      <c r="D4" s="34">
        <f t="shared" si="0"/>
        <v>1.2829999999999999</v>
      </c>
      <c r="E4" s="26">
        <f t="shared" ref="E4" si="1">AVERAGE(E3,E5)</f>
        <v>0.115785</v>
      </c>
      <c r="F4" s="34">
        <f t="shared" si="0"/>
        <v>1.15785</v>
      </c>
      <c r="G4" s="38">
        <f>(G3+G5)/2</f>
        <v>-12.57</v>
      </c>
    </row>
    <row r="5" spans="1:7" x14ac:dyDescent="0.2">
      <c r="A5" s="38">
        <v>-20.88</v>
      </c>
      <c r="B5" s="41"/>
      <c r="C5" s="26">
        <f>(2*C7)-C6</f>
        <v>6.0999999999999999E-2</v>
      </c>
      <c r="D5" s="34">
        <f t="shared" si="0"/>
        <v>0.61</v>
      </c>
      <c r="E5" s="26">
        <f t="shared" ref="E5" si="2">(2*E7)-E6</f>
        <v>0.19</v>
      </c>
      <c r="F5" s="43">
        <f t="shared" si="0"/>
        <v>1.9</v>
      </c>
      <c r="G5" s="38">
        <v>-20.88</v>
      </c>
    </row>
    <row r="6" spans="1:7" x14ac:dyDescent="0.2">
      <c r="A6" s="38">
        <f>(2*A7)-A8</f>
        <v>-13.308</v>
      </c>
      <c r="B6" s="41"/>
      <c r="C6" s="32">
        <v>0.13</v>
      </c>
      <c r="D6" s="34">
        <f t="shared" si="0"/>
        <v>1.3</v>
      </c>
      <c r="E6" s="32">
        <v>0.14000000000000001</v>
      </c>
      <c r="F6" s="43">
        <f t="shared" si="0"/>
        <v>1.4000000000000001</v>
      </c>
      <c r="G6" s="38">
        <f>(2*G7)-G8</f>
        <v>-13.308</v>
      </c>
    </row>
    <row r="7" spans="1:7" x14ac:dyDescent="0.2">
      <c r="A7" s="39">
        <v>1.3440000000000001</v>
      </c>
      <c r="B7" s="41"/>
      <c r="C7" s="26">
        <f>AVERAGE(C6,C8)</f>
        <v>9.5500000000000002E-2</v>
      </c>
      <c r="D7" s="34">
        <f t="shared" si="0"/>
        <v>0.95500000000000007</v>
      </c>
      <c r="E7" s="26">
        <f t="shared" ref="E7" si="3">AVERAGE(E6,E8)</f>
        <v>0.16500000000000001</v>
      </c>
      <c r="F7" s="43">
        <f t="shared" si="0"/>
        <v>1.6500000000000001</v>
      </c>
      <c r="G7" s="39">
        <v>1.3440000000000001</v>
      </c>
    </row>
    <row r="8" spans="1:7" x14ac:dyDescent="0.2">
      <c r="A8" s="40">
        <v>15.996</v>
      </c>
      <c r="B8" s="41"/>
      <c r="C8" s="32">
        <v>6.0999999999999999E-2</v>
      </c>
      <c r="D8" s="34">
        <f t="shared" si="0"/>
        <v>0.61</v>
      </c>
      <c r="E8" s="32">
        <v>0.19</v>
      </c>
      <c r="F8" s="43">
        <f t="shared" si="0"/>
        <v>1.9</v>
      </c>
      <c r="G8" s="40">
        <v>15.996</v>
      </c>
    </row>
    <row r="9" spans="1:7" x14ac:dyDescent="0.2">
      <c r="A9" s="38">
        <f>(2*A8)-A7</f>
        <v>30.648</v>
      </c>
      <c r="B9" s="41"/>
      <c r="C9" s="26">
        <f>AVERAGE(C8,C10)</f>
        <v>2.0499999999999997E-2</v>
      </c>
      <c r="D9" s="34">
        <f t="shared" si="0"/>
        <v>0.20499999999999996</v>
      </c>
      <c r="E9" s="26">
        <f t="shared" ref="E9" si="4">AVERAGE(E8,E10)</f>
        <v>0.19450000000000001</v>
      </c>
      <c r="F9" s="43">
        <f t="shared" si="0"/>
        <v>1.9450000000000001</v>
      </c>
      <c r="G9" s="38">
        <f>(2*G8)-G7</f>
        <v>30.648</v>
      </c>
    </row>
    <row r="10" spans="1:7" x14ac:dyDescent="0.2">
      <c r="A10" s="38">
        <f>(A9+A11)/2</f>
        <v>32.4315</v>
      </c>
      <c r="B10" s="41"/>
      <c r="C10" s="32">
        <v>-0.02</v>
      </c>
      <c r="D10" s="34">
        <f t="shared" si="0"/>
        <v>-0.2</v>
      </c>
      <c r="E10" s="32">
        <v>0.19900000000000001</v>
      </c>
      <c r="F10" s="43">
        <f t="shared" si="0"/>
        <v>1.9900000000000002</v>
      </c>
      <c r="G10" s="38">
        <f>(G9+G11)/2</f>
        <v>32.4315</v>
      </c>
    </row>
    <row r="11" spans="1:7" x14ac:dyDescent="0.2">
      <c r="A11" s="38">
        <v>34.215000000000003</v>
      </c>
      <c r="B11" s="41"/>
      <c r="C11" s="26">
        <f>(C10*2)-C9</f>
        <v>-6.0499999999999998E-2</v>
      </c>
      <c r="D11" s="34">
        <f t="shared" si="0"/>
        <v>-0.60499999999999998</v>
      </c>
      <c r="E11" s="26">
        <f t="shared" ref="E11" si="5">(E10*2)-E9</f>
        <v>0.20350000000000001</v>
      </c>
      <c r="F11" s="43">
        <f t="shared" si="0"/>
        <v>2.0350000000000001</v>
      </c>
      <c r="G11" s="38">
        <v>34.215000000000003</v>
      </c>
    </row>
    <row r="12" spans="1:7" x14ac:dyDescent="0.2">
      <c r="A12" s="37">
        <v>-7.06</v>
      </c>
      <c r="B12" s="41"/>
      <c r="C12" s="26">
        <f t="shared" ref="C12:C18" si="6">(C11*2)-C10</f>
        <v>-0.10099999999999999</v>
      </c>
      <c r="D12" s="34">
        <f t="shared" si="0"/>
        <v>-1.01</v>
      </c>
      <c r="E12" s="26">
        <f>(E11*2)-E10</f>
        <v>0.20800000000000002</v>
      </c>
      <c r="F12" s="43">
        <f t="shared" si="0"/>
        <v>2.08</v>
      </c>
      <c r="G12" s="37">
        <v>-7.06</v>
      </c>
    </row>
    <row r="13" spans="1:7" x14ac:dyDescent="0.2">
      <c r="A13" s="38">
        <f t="shared" ref="A13" si="7">(A11*2)-A12</f>
        <v>75.490000000000009</v>
      </c>
      <c r="B13" s="41"/>
      <c r="C13" s="26">
        <f t="shared" si="6"/>
        <v>-0.14149999999999999</v>
      </c>
      <c r="D13" s="34">
        <f t="shared" si="0"/>
        <v>-1.4149999999999998</v>
      </c>
      <c r="E13" s="26">
        <f>(E12*2)-E11</f>
        <v>0.21250000000000002</v>
      </c>
      <c r="F13" s="43">
        <f t="shared" si="0"/>
        <v>2.125</v>
      </c>
      <c r="G13" s="38">
        <f t="shared" ref="G13" si="8">(G11*2)-G12</f>
        <v>75.490000000000009</v>
      </c>
    </row>
    <row r="14" spans="1:7" x14ac:dyDescent="0.2">
      <c r="A14" s="38">
        <f>(A13+A15)/2</f>
        <v>38.874500000000005</v>
      </c>
      <c r="B14" s="41"/>
      <c r="C14" s="26">
        <f t="shared" si="6"/>
        <v>-0.182</v>
      </c>
      <c r="D14" s="34">
        <f t="shared" si="0"/>
        <v>-1.8199999999999998</v>
      </c>
      <c r="E14" s="26">
        <f>(E13*2)-E12</f>
        <v>0.21700000000000003</v>
      </c>
      <c r="F14" s="43">
        <f t="shared" si="0"/>
        <v>2.1700000000000004</v>
      </c>
      <c r="G14" s="38">
        <f>(G13+G15)/2</f>
        <v>38.874500000000005</v>
      </c>
    </row>
    <row r="15" spans="1:7" x14ac:dyDescent="0.2">
      <c r="A15" s="37">
        <v>2.2589999999999999</v>
      </c>
      <c r="B15" s="41"/>
      <c r="C15" s="26">
        <f t="shared" si="6"/>
        <v>-0.2225</v>
      </c>
      <c r="D15" s="34">
        <f t="shared" si="0"/>
        <v>-2.2250000000000001</v>
      </c>
      <c r="E15" s="26">
        <f>(E14*2)-E13</f>
        <v>0.22150000000000003</v>
      </c>
      <c r="F15" s="43">
        <f t="shared" si="0"/>
        <v>2.2150000000000003</v>
      </c>
      <c r="G15" s="37">
        <v>2.2589999999999999</v>
      </c>
    </row>
    <row r="16" spans="1:7" x14ac:dyDescent="0.2">
      <c r="A16" s="38">
        <f>(A14*2.2)-A15</f>
        <v>83.264900000000011</v>
      </c>
      <c r="B16" s="41"/>
      <c r="C16" s="26">
        <f t="shared" si="6"/>
        <v>-0.26300000000000001</v>
      </c>
      <c r="D16" s="34">
        <f t="shared" si="0"/>
        <v>-2.63</v>
      </c>
      <c r="E16" s="26">
        <f>(E15*2)-E14</f>
        <v>0.22600000000000003</v>
      </c>
      <c r="F16" s="43">
        <f t="shared" si="0"/>
        <v>2.2600000000000002</v>
      </c>
      <c r="G16" s="38">
        <f>(G14*2.2)-G15</f>
        <v>83.264900000000011</v>
      </c>
    </row>
    <row r="17" spans="1:7" x14ac:dyDescent="0.2">
      <c r="A17" s="38">
        <f>(A15*2)-A16</f>
        <v>-78.746900000000011</v>
      </c>
      <c r="B17" s="41"/>
      <c r="C17" s="26">
        <f t="shared" si="6"/>
        <v>-0.30349999999999999</v>
      </c>
      <c r="D17" s="34">
        <f t="shared" si="0"/>
        <v>-3.0350000000000001</v>
      </c>
      <c r="E17" s="26">
        <v>0</v>
      </c>
      <c r="F17" s="43">
        <f>E17*10</f>
        <v>0</v>
      </c>
      <c r="G17" s="38">
        <f>(G15*2)-G16</f>
        <v>-78.746900000000011</v>
      </c>
    </row>
    <row r="18" spans="1:7" x14ac:dyDescent="0.2">
      <c r="A18" s="38">
        <v>32.6</v>
      </c>
      <c r="B18" s="41"/>
      <c r="C18" s="26">
        <f t="shared" si="6"/>
        <v>-0.34399999999999997</v>
      </c>
      <c r="D18" s="34">
        <f t="shared" si="0"/>
        <v>-3.4399999999999995</v>
      </c>
      <c r="E18" s="26">
        <f>(E17*2)-E16</f>
        <v>-0.22600000000000003</v>
      </c>
      <c r="F18" s="43">
        <f t="shared" si="0"/>
        <v>-2.2600000000000002</v>
      </c>
      <c r="G18" s="38">
        <v>32.6</v>
      </c>
    </row>
    <row r="19" spans="1:7" x14ac:dyDescent="0.2">
      <c r="A19" s="38">
        <v>2.7789999999999999</v>
      </c>
      <c r="B19" s="41"/>
      <c r="C19" s="33">
        <v>-0.1</v>
      </c>
      <c r="D19" s="34">
        <f t="shared" ref="D19:D25" si="9">C19*10</f>
        <v>-1</v>
      </c>
      <c r="E19" s="33">
        <v>-0.17299999999999999</v>
      </c>
      <c r="F19" s="43">
        <f t="shared" ref="F19:F25" si="10">E19*10</f>
        <v>-1.73</v>
      </c>
      <c r="G19" s="38">
        <v>2.7789999999999999</v>
      </c>
    </row>
    <row r="20" spans="1:7" x14ac:dyDescent="0.2">
      <c r="A20" s="38">
        <f>AVERAGE(A19,A21)</f>
        <v>-5.5555000000000003</v>
      </c>
      <c r="B20" s="41"/>
      <c r="C20" s="33">
        <v>-6.1800000000000001E-2</v>
      </c>
      <c r="D20" s="34">
        <f t="shared" si="9"/>
        <v>-0.61799999999999999</v>
      </c>
      <c r="E20" s="33">
        <v>-0.19</v>
      </c>
      <c r="F20" s="43">
        <f t="shared" si="10"/>
        <v>-1.9</v>
      </c>
      <c r="G20" s="38">
        <f>AVERAGE(G19,G21)</f>
        <v>-5.5555000000000003</v>
      </c>
    </row>
    <row r="21" spans="1:7" x14ac:dyDescent="0.2">
      <c r="A21" s="38">
        <v>-13.89</v>
      </c>
      <c r="B21" s="41"/>
      <c r="C21" s="28">
        <f>(2*C20)-C19</f>
        <v>-2.3599999999999996E-2</v>
      </c>
      <c r="D21" s="34">
        <f t="shared" si="9"/>
        <v>-0.23599999999999996</v>
      </c>
      <c r="E21" s="28">
        <f t="shared" ref="E21:E22" si="11">(2*E20)-E19</f>
        <v>-0.20700000000000002</v>
      </c>
      <c r="F21" s="43">
        <f t="shared" si="10"/>
        <v>-2.0700000000000003</v>
      </c>
      <c r="G21" s="38">
        <v>-13.89</v>
      </c>
    </row>
    <row r="22" spans="1:7" x14ac:dyDescent="0.2">
      <c r="A22" s="38">
        <f>(A20*2.1)-A21</f>
        <v>2.2234499999999997</v>
      </c>
      <c r="B22" s="41"/>
      <c r="C22" s="28">
        <f>(2*C21)-C20</f>
        <v>1.4600000000000009E-2</v>
      </c>
      <c r="D22" s="34">
        <f t="shared" si="9"/>
        <v>0.14600000000000007</v>
      </c>
      <c r="E22" s="28">
        <f t="shared" si="11"/>
        <v>-0.22400000000000003</v>
      </c>
      <c r="F22" s="43">
        <f t="shared" si="10"/>
        <v>-2.2400000000000002</v>
      </c>
      <c r="G22" s="38">
        <f>(G20*2.1)-G21</f>
        <v>2.2234499999999997</v>
      </c>
    </row>
    <row r="23" spans="1:7" x14ac:dyDescent="0.2">
      <c r="A23" s="38">
        <f t="shared" ref="A23:A24" si="12">(A21*2.1)-A22</f>
        <v>-31.392450000000004</v>
      </c>
      <c r="B23" s="41"/>
      <c r="C23" s="33">
        <v>-0.66900000000000004</v>
      </c>
      <c r="D23" s="34">
        <f t="shared" si="9"/>
        <v>-6.69</v>
      </c>
      <c r="E23" s="33">
        <v>-0.74299999999999999</v>
      </c>
      <c r="F23" s="43">
        <f t="shared" si="10"/>
        <v>-7.43</v>
      </c>
      <c r="G23" s="38">
        <f t="shared" ref="G23:G24" si="13">(G21*2.1)-G22</f>
        <v>-31.392450000000004</v>
      </c>
    </row>
    <row r="24" spans="1:7" x14ac:dyDescent="0.2">
      <c r="A24" s="38">
        <f t="shared" si="12"/>
        <v>36.061695</v>
      </c>
      <c r="B24" s="41"/>
      <c r="C24" s="28">
        <f>(2*C23)-C22</f>
        <v>-1.3526</v>
      </c>
      <c r="D24" s="34">
        <f t="shared" si="9"/>
        <v>-13.526</v>
      </c>
      <c r="E24" s="28">
        <f t="shared" ref="E24:E25" si="14">(2*E23)-E22</f>
        <v>-1.262</v>
      </c>
      <c r="F24" s="43">
        <f t="shared" si="10"/>
        <v>-12.620000000000001</v>
      </c>
      <c r="G24" s="38">
        <f t="shared" si="13"/>
        <v>36.061695</v>
      </c>
    </row>
    <row r="25" spans="1:7" x14ac:dyDescent="0.2">
      <c r="A25" s="38">
        <v>-46.262999999999998</v>
      </c>
      <c r="B25" s="41"/>
      <c r="C25" s="28">
        <f>(2*C24)-C23</f>
        <v>-2.0362</v>
      </c>
      <c r="D25" s="34">
        <f t="shared" si="9"/>
        <v>-20.362000000000002</v>
      </c>
      <c r="E25" s="28">
        <f t="shared" si="14"/>
        <v>-1.7810000000000001</v>
      </c>
      <c r="F25" s="43">
        <f t="shared" si="10"/>
        <v>-17.810000000000002</v>
      </c>
      <c r="G25" s="38">
        <v>-46.262999999999998</v>
      </c>
    </row>
    <row r="34" spans="1:3" x14ac:dyDescent="0.2">
      <c r="A34" s="34">
        <v>2</v>
      </c>
      <c r="B34" s="34">
        <v>0</v>
      </c>
      <c r="C34" s="37">
        <v>-42.658000000000001</v>
      </c>
    </row>
    <row r="35" spans="1:3" x14ac:dyDescent="0.2">
      <c r="A35" s="34">
        <v>1.956</v>
      </c>
      <c r="B35" s="34">
        <v>0.41570000000000001</v>
      </c>
      <c r="C35" s="38">
        <v>-4.26</v>
      </c>
    </row>
    <row r="36" spans="1:3" x14ac:dyDescent="0.2">
      <c r="A36" s="34">
        <v>1.2829999999999999</v>
      </c>
      <c r="B36" s="34">
        <v>1.15785</v>
      </c>
      <c r="C36" s="38">
        <f>(C35+C37)/2</f>
        <v>-12.57</v>
      </c>
    </row>
    <row r="37" spans="1:3" x14ac:dyDescent="0.2">
      <c r="A37" s="34">
        <v>0.61</v>
      </c>
      <c r="B37" s="34">
        <v>1.9</v>
      </c>
      <c r="C37" s="38">
        <v>-20.88</v>
      </c>
    </row>
    <row r="38" spans="1:3" x14ac:dyDescent="0.2">
      <c r="A38" s="34">
        <v>1.3</v>
      </c>
      <c r="B38" s="34">
        <v>1.4000000000000001</v>
      </c>
      <c r="C38" s="38">
        <f>(2*C39)-C40</f>
        <v>-13.308</v>
      </c>
    </row>
    <row r="39" spans="1:3" x14ac:dyDescent="0.2">
      <c r="A39" s="34">
        <v>0.95500000000000007</v>
      </c>
      <c r="B39" s="34">
        <v>1.6500000000000001</v>
      </c>
      <c r="C39" s="39">
        <v>1.3440000000000001</v>
      </c>
    </row>
    <row r="40" spans="1:3" x14ac:dyDescent="0.2">
      <c r="A40" s="34">
        <v>0.61</v>
      </c>
      <c r="B40" s="34">
        <v>1.9</v>
      </c>
      <c r="C40" s="40">
        <v>15.996</v>
      </c>
    </row>
    <row r="41" spans="1:3" x14ac:dyDescent="0.2">
      <c r="A41" s="34">
        <v>0.20499999999999996</v>
      </c>
      <c r="B41" s="34">
        <v>1.9450000000000001</v>
      </c>
      <c r="C41" s="38">
        <f>(2*C40)-C39</f>
        <v>30.648</v>
      </c>
    </row>
    <row r="42" spans="1:3" x14ac:dyDescent="0.2">
      <c r="A42" s="34">
        <v>-0.2</v>
      </c>
      <c r="B42" s="34">
        <v>1.9900000000000002</v>
      </c>
      <c r="C42" s="38">
        <f>(C41+C43)/2</f>
        <v>32.4315</v>
      </c>
    </row>
    <row r="43" spans="1:3" x14ac:dyDescent="0.2">
      <c r="A43" s="34">
        <v>-0.60499999999999998</v>
      </c>
      <c r="B43" s="34">
        <v>2.0350000000000001</v>
      </c>
      <c r="C43" s="38">
        <v>34.215000000000003</v>
      </c>
    </row>
    <row r="44" spans="1:3" x14ac:dyDescent="0.2">
      <c r="A44" s="34">
        <v>-1.01</v>
      </c>
      <c r="B44" s="34">
        <v>2.08</v>
      </c>
      <c r="C44" s="37">
        <v>-7.06</v>
      </c>
    </row>
    <row r="45" spans="1:3" x14ac:dyDescent="0.2">
      <c r="A45" s="34">
        <v>-1.4149999999999998</v>
      </c>
      <c r="B45" s="34">
        <v>2.125</v>
      </c>
      <c r="C45" s="38">
        <f t="shared" ref="C45" si="15">(C43*2)-C44</f>
        <v>75.490000000000009</v>
      </c>
    </row>
    <row r="46" spans="1:3" x14ac:dyDescent="0.2">
      <c r="A46" s="34">
        <v>-1.8199999999999998</v>
      </c>
      <c r="B46" s="34">
        <v>2.1700000000000004</v>
      </c>
      <c r="C46" s="38">
        <f>(C45+C47)/2</f>
        <v>38.874500000000005</v>
      </c>
    </row>
    <row r="47" spans="1:3" x14ac:dyDescent="0.2">
      <c r="A47" s="34">
        <v>-2.2250000000000001</v>
      </c>
      <c r="B47" s="34">
        <v>2.2150000000000003</v>
      </c>
      <c r="C47" s="37">
        <v>2.2589999999999999</v>
      </c>
    </row>
    <row r="48" spans="1:3" x14ac:dyDescent="0.2">
      <c r="A48" s="34">
        <v>-2.63</v>
      </c>
      <c r="B48" s="34">
        <v>2.2600000000000002</v>
      </c>
      <c r="C48" s="38">
        <f>(C46*2.2)-C47</f>
        <v>83.264900000000011</v>
      </c>
    </row>
    <row r="49" spans="1:3" x14ac:dyDescent="0.2">
      <c r="A49" s="34">
        <v>-3.0350000000000001</v>
      </c>
      <c r="B49" s="34">
        <v>0</v>
      </c>
      <c r="C49" s="38">
        <f>(C47*2)-C48</f>
        <v>-78.746900000000011</v>
      </c>
    </row>
    <row r="50" spans="1:3" x14ac:dyDescent="0.2">
      <c r="A50" s="34">
        <v>-3.4399999999999995</v>
      </c>
      <c r="B50" s="34">
        <v>-2.2600000000000002</v>
      </c>
      <c r="C50" s="38">
        <v>32.6</v>
      </c>
    </row>
    <row r="51" spans="1:3" x14ac:dyDescent="0.2">
      <c r="A51" s="34">
        <v>-1.6</v>
      </c>
      <c r="B51" s="34">
        <v>-1.2</v>
      </c>
      <c r="C51" s="38">
        <f>(C49*2)-C50</f>
        <v>-190.09380000000002</v>
      </c>
    </row>
    <row r="52" spans="1:3" x14ac:dyDescent="0.2">
      <c r="A52" s="34">
        <v>-1.48</v>
      </c>
      <c r="B52" s="34">
        <v>-1.33</v>
      </c>
      <c r="C52" s="38">
        <f t="shared" ref="C52" si="16">(C50*2)-C51</f>
        <v>255.29380000000003</v>
      </c>
    </row>
    <row r="53" spans="1:3" x14ac:dyDescent="0.2">
      <c r="A53" s="34">
        <v>-1</v>
      </c>
      <c r="B53" s="34">
        <v>-1.73</v>
      </c>
      <c r="C53" s="38">
        <v>2.7789999999999999</v>
      </c>
    </row>
    <row r="54" spans="1:3" x14ac:dyDescent="0.2">
      <c r="A54" s="34">
        <v>-0.61799999999999999</v>
      </c>
      <c r="B54" s="34">
        <v>-1.9</v>
      </c>
      <c r="C54" s="38">
        <f>AVERAGE(C53,C55)</f>
        <v>-5.5555000000000003</v>
      </c>
    </row>
    <row r="55" spans="1:3" x14ac:dyDescent="0.2">
      <c r="A55" s="34">
        <v>-0.23599999999999996</v>
      </c>
      <c r="B55" s="34">
        <v>-2.0700000000000003</v>
      </c>
      <c r="C55" s="38">
        <v>-13.89</v>
      </c>
    </row>
    <row r="56" spans="1:3" x14ac:dyDescent="0.2">
      <c r="A56" s="34">
        <v>0.14600000000000007</v>
      </c>
      <c r="B56" s="34">
        <v>-2.2400000000000002</v>
      </c>
      <c r="C56" s="38">
        <f>(C54*2.1)-C55</f>
        <v>2.2234499999999997</v>
      </c>
    </row>
    <row r="57" spans="1:3" x14ac:dyDescent="0.2">
      <c r="A57" s="34">
        <v>-6.69</v>
      </c>
      <c r="B57" s="34">
        <v>-7.43</v>
      </c>
      <c r="C57" s="38">
        <f t="shared" ref="C57:C58" si="17">(C55*2.1)-C56</f>
        <v>-31.392450000000004</v>
      </c>
    </row>
    <row r="58" spans="1:3" x14ac:dyDescent="0.2">
      <c r="A58" s="34">
        <v>-13.526</v>
      </c>
      <c r="B58" s="34">
        <v>-12.620000000000001</v>
      </c>
      <c r="C58" s="38">
        <f t="shared" si="17"/>
        <v>36.061695</v>
      </c>
    </row>
    <row r="59" spans="1:3" x14ac:dyDescent="0.2">
      <c r="A59" s="34">
        <v>-20.362000000000002</v>
      </c>
      <c r="B59" s="34">
        <v>-17.810000000000002</v>
      </c>
      <c r="C59" s="38">
        <v>-46.262999999999998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33F-F226-4C7B-8949-FBF2DD306DAD}">
  <dimension ref="A1:M2"/>
  <sheetViews>
    <sheetView workbookViewId="0">
      <selection activeCell="D29" sqref="D29:D30"/>
    </sheetView>
  </sheetViews>
  <sheetFormatPr defaultRowHeight="12.75" x14ac:dyDescent="0.2"/>
  <sheetData>
    <row r="1" spans="1:13" ht="13.5" thickBot="1" x14ac:dyDescent="0.25">
      <c r="A1" s="14" t="s">
        <v>25</v>
      </c>
      <c r="B1" s="15">
        <v>-65229</v>
      </c>
      <c r="C1" s="16" t="s">
        <v>26</v>
      </c>
      <c r="D1" s="15">
        <v>65229</v>
      </c>
      <c r="E1" s="15">
        <v>-10296</v>
      </c>
      <c r="F1" s="15">
        <v>96804</v>
      </c>
      <c r="G1" s="15">
        <v>-115425</v>
      </c>
      <c r="H1" s="15">
        <v>-191386</v>
      </c>
      <c r="I1" s="15">
        <v>115425</v>
      </c>
      <c r="J1" s="15">
        <v>191386</v>
      </c>
      <c r="K1" s="15">
        <v>-115875</v>
      </c>
      <c r="L1" s="15">
        <v>-182359</v>
      </c>
      <c r="M1" s="15">
        <v>1344</v>
      </c>
    </row>
    <row r="2" spans="1:13" ht="13.5" thickBot="1" x14ac:dyDescent="0.25">
      <c r="A2" s="17">
        <v>-6698</v>
      </c>
      <c r="B2" s="18">
        <v>-25853</v>
      </c>
      <c r="C2" s="18">
        <v>6698</v>
      </c>
      <c r="D2" s="18">
        <v>25853</v>
      </c>
      <c r="E2" s="18">
        <v>6172</v>
      </c>
      <c r="F2" s="18">
        <v>57428</v>
      </c>
      <c r="G2" s="18">
        <v>-131893</v>
      </c>
      <c r="H2" s="19" t="s">
        <v>27</v>
      </c>
      <c r="I2" s="18">
        <v>131893</v>
      </c>
      <c r="J2" s="19" t="s">
        <v>28</v>
      </c>
      <c r="K2" s="18">
        <v>-132171</v>
      </c>
      <c r="L2" s="18">
        <v>-143059</v>
      </c>
      <c r="M2" s="18">
        <v>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Foaie2</vt:lpstr>
      <vt:lpstr>Foaie4</vt:lpstr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Adrian-Tao LAI (125567)</cp:lastModifiedBy>
  <dcterms:created xsi:type="dcterms:W3CDTF">2023-05-30T05:59:26Z</dcterms:created>
  <dcterms:modified xsi:type="dcterms:W3CDTF">2024-12-21T13:52:28Z</dcterms:modified>
</cp:coreProperties>
</file>