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hidePivotFieldList="1"/>
  <xr:revisionPtr revIDLastSave="487" documentId="11_0B1D56BE9CDCCE836B02CE7A5FB0D4A9BBFD1C62" xr6:coauthVersionLast="47" xr6:coauthVersionMax="47" xr10:uidLastSave="{65AFF8DD-1DC4-4FC9-82AB-EE4A3991129F}"/>
  <bookViews>
    <workbookView xWindow="240" yWindow="105" windowWidth="14805" windowHeight="8010" xr2:uid="{00000000-000D-0000-FFFF-FFFF00000000}"/>
  </bookViews>
  <sheets>
    <sheet name="main sheet" sheetId="1" r:id="rId1"/>
    <sheet name="lookup" sheetId="2" r:id="rId2"/>
    <sheet name="category" sheetId="3" r:id="rId3"/>
  </sheets>
  <definedNames>
    <definedName name="categorylist">category!$C$3:$C$14</definedName>
  </definedNames>
  <calcPr calcId="191028"/>
  <pivotCaches>
    <pivotCache cacheId="3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3" i="3"/>
  <c r="E6" i="3"/>
  <c r="E5" i="3"/>
  <c r="E4" i="3"/>
  <c r="L12" i="1"/>
  <c r="K14" i="1"/>
  <c r="L8" i="1"/>
  <c r="L7" i="1"/>
  <c r="L6" i="1"/>
  <c r="L5" i="1"/>
  <c r="L4" i="1"/>
  <c r="G26" i="1"/>
</calcChain>
</file>

<file path=xl/sharedStrings.xml><?xml version="1.0" encoding="utf-8"?>
<sst xmlns="http://schemas.openxmlformats.org/spreadsheetml/2006/main" count="100" uniqueCount="56">
  <si>
    <t>Column1</t>
  </si>
  <si>
    <t>Column2</t>
  </si>
  <si>
    <t>Column3</t>
  </si>
  <si>
    <t>Column4</t>
  </si>
  <si>
    <t>Column5</t>
  </si>
  <si>
    <t>Date</t>
  </si>
  <si>
    <t>Category</t>
  </si>
  <si>
    <t>Description</t>
  </si>
  <si>
    <t>Amount</t>
  </si>
  <si>
    <t>Payment Method</t>
  </si>
  <si>
    <t>Total expense category wise</t>
  </si>
  <si>
    <t>Travel</t>
  </si>
  <si>
    <t>Uber ride to office</t>
  </si>
  <si>
    <t xml:space="preserve">cash </t>
  </si>
  <si>
    <t>category</t>
  </si>
  <si>
    <t>expense</t>
  </si>
  <si>
    <t>Count of Column4</t>
  </si>
  <si>
    <t>Food &amp; dining</t>
  </si>
  <si>
    <t>kfc with friends</t>
  </si>
  <si>
    <t>Debit card</t>
  </si>
  <si>
    <t>Personal care</t>
  </si>
  <si>
    <t xml:space="preserve">medical checkup </t>
  </si>
  <si>
    <t>Entertainment</t>
  </si>
  <si>
    <t>Shoping</t>
  </si>
  <si>
    <t>scarf from daraz</t>
  </si>
  <si>
    <t>Online payment</t>
  </si>
  <si>
    <t>Personal  care</t>
  </si>
  <si>
    <t>pruchase from amazon</t>
  </si>
  <si>
    <t xml:space="preserve">westcost at launch </t>
  </si>
  <si>
    <t>Credit card</t>
  </si>
  <si>
    <t>new dresses</t>
  </si>
  <si>
    <t xml:space="preserve">indive to university </t>
  </si>
  <si>
    <t>Cash</t>
  </si>
  <si>
    <t>(blank)</t>
  </si>
  <si>
    <t xml:space="preserve">dental checkup </t>
  </si>
  <si>
    <t>Total budget</t>
  </si>
  <si>
    <t>total expenses</t>
  </si>
  <si>
    <t>Grand Total</t>
  </si>
  <si>
    <t>haircut at saloon</t>
  </si>
  <si>
    <t>pizza max at dinner</t>
  </si>
  <si>
    <t>Remaining Budget</t>
  </si>
  <si>
    <t xml:space="preserve">netflix </t>
  </si>
  <si>
    <t>amazon prime</t>
  </si>
  <si>
    <t xml:space="preserve">facial at saloon </t>
  </si>
  <si>
    <t>metro to mall of multan</t>
  </si>
  <si>
    <t xml:space="preserve">Total </t>
  </si>
  <si>
    <t>Keywords</t>
  </si>
  <si>
    <t>uber</t>
  </si>
  <si>
    <t>indrive</t>
  </si>
  <si>
    <t>Netflix</t>
  </si>
  <si>
    <t>medical checkup</t>
  </si>
  <si>
    <t>personal care</t>
  </si>
  <si>
    <t>Daraz</t>
  </si>
  <si>
    <t>Amazon</t>
  </si>
  <si>
    <t>Budget limit</t>
  </si>
  <si>
    <t>Amount spended uptill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</si>
</sst>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14" fontId="1" fillId="0" borderId="1" xfId="0" applyNumberFormat="1" applyFont="1" applyBorder="1"/>
    <xf numFmtId="0" fontId="0" fillId="0" borderId="4" xfId="0" applyBorder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wrapText="1"/>
    </xf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3" fillId="0" borderId="0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1" fillId="2" borderId="0" xfId="0" applyFont="1" applyFill="1"/>
    <xf numFmtId="0" fontId="1" fillId="7" borderId="0" xfId="0" applyFont="1" applyFill="1"/>
    <xf numFmtId="0" fontId="0" fillId="8" borderId="0" xfId="0" applyFont="1" applyFill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[aotomated expense tracker.xlsx]main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2CAEC"/>
          </a:solidFill>
          <a:ln>
            <a:solidFill>
              <a:srgbClr val="F1A983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sheet'!$O$3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2CAEC"/>
            </a:solidFill>
            <a:ln>
              <a:solidFill>
                <a:srgbClr val="F1A983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sheet'!$N$4:$N$11</c:f>
              <c:strCache>
                <c:ptCount val="7"/>
                <c:pt idx="0">
                  <c:v>Category</c:v>
                </c:pt>
                <c:pt idx="1">
                  <c:v>Entertainment</c:v>
                </c:pt>
                <c:pt idx="2">
                  <c:v>Food &amp; dining</c:v>
                </c:pt>
                <c:pt idx="3">
                  <c:v>Personal care</c:v>
                </c:pt>
                <c:pt idx="4">
                  <c:v>Shoping</c:v>
                </c:pt>
                <c:pt idx="5">
                  <c:v>Travel</c:v>
                </c:pt>
                <c:pt idx="6">
                  <c:v>(blank)</c:v>
                </c:pt>
              </c:strCache>
            </c:strRef>
          </c:cat>
          <c:val>
            <c:numRef>
              <c:f>'main sheet'!$O$4:$O$11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5-481A-85C7-7B913084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axId val="103367688"/>
        <c:axId val="103369736"/>
      </c:barChart>
      <c:catAx>
        <c:axId val="10336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9736"/>
        <c:crosses val="autoZero"/>
        <c:auto val="1"/>
        <c:lblAlgn val="ctr"/>
        <c:lblOffset val="100"/>
        <c:noMultiLvlLbl val="0"/>
      </c:catAx>
      <c:valAx>
        <c:axId val="1033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7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Batang"/>
                <a:ea typeface="Batang"/>
                <a:cs typeface="Batang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14</xdr:row>
      <xdr:rowOff>238125</xdr:rowOff>
    </xdr:from>
    <xdr:to>
      <xdr:col>14</xdr:col>
      <xdr:colOff>762000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D33D0-1993-68F3-37A1-B256270F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8.815168055553" createdVersion="8" refreshedVersion="8" minRefreshableVersion="3" recordCount="24" xr:uid="{74AE9801-3B8F-4E32-A726-26BE3758767B}">
  <cacheSource type="worksheet">
    <worksheetSource name="Table2"/>
  </cacheSource>
  <cacheFields count="5">
    <cacheField name="Column1" numFmtId="0">
      <sharedItems containsDate="1" containsBlank="1" containsMixedTypes="1" minDate="2025-03-12T00:00:00" maxDate="2025-03-27T00:00:00"/>
    </cacheField>
    <cacheField name="Column2" numFmtId="0">
      <sharedItems containsBlank="1" count="7">
        <s v="Category"/>
        <s v="Travel"/>
        <s v="Food &amp; dining"/>
        <s v="Personal care"/>
        <s v="Shoping"/>
        <s v="Entertainment"/>
        <m/>
      </sharedItems>
    </cacheField>
    <cacheField name="Column3" numFmtId="0">
      <sharedItems containsBlank="1"/>
    </cacheField>
    <cacheField name="Column4" numFmtId="164">
      <sharedItems containsBlank="1" containsMixedTypes="1" containsNumber="1" containsInteger="1" minValue="100" maxValue="25000"/>
    </cacheField>
    <cacheField name="Column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Date"/>
    <x v="0"/>
    <s v="Description"/>
    <s v="Amount"/>
    <s v="Payment Method"/>
  </r>
  <r>
    <d v="2025-03-12T00:00:00"/>
    <x v="1"/>
    <s v="Uber ride to office"/>
    <n v="550"/>
    <s v="cash "/>
  </r>
  <r>
    <d v="2025-03-13T00:00:00"/>
    <x v="2"/>
    <s v="kfc with friends"/>
    <n v="800"/>
    <s v="Debit card"/>
  </r>
  <r>
    <d v="2025-03-14T00:00:00"/>
    <x v="3"/>
    <s v="medical checkup "/>
    <n v="1200"/>
    <s v="Debit card"/>
  </r>
  <r>
    <d v="2025-03-15T00:00:00"/>
    <x v="4"/>
    <s v="scarf from daraz"/>
    <n v="350"/>
    <s v="Online payment"/>
  </r>
  <r>
    <d v="2025-03-16T00:00:00"/>
    <x v="4"/>
    <s v="pruchase from amazon"/>
    <n v="100"/>
    <s v="Online payment"/>
  </r>
  <r>
    <d v="2025-03-17T00:00:00"/>
    <x v="2"/>
    <s v="westcost at launch "/>
    <n v="1000"/>
    <s v="Credit card"/>
  </r>
  <r>
    <d v="2025-03-18T00:00:00"/>
    <x v="4"/>
    <s v="new dresses"/>
    <n v="25000"/>
    <s v="Debit card"/>
  </r>
  <r>
    <d v="2025-03-19T00:00:00"/>
    <x v="1"/>
    <s v="indive to university "/>
    <n v="600"/>
    <s v="Cash"/>
  </r>
  <r>
    <d v="2025-03-20T00:00:00"/>
    <x v="3"/>
    <s v="dental checkup "/>
    <n v="650"/>
    <s v="Cash"/>
  </r>
  <r>
    <d v="2025-03-21T00:00:00"/>
    <x v="3"/>
    <s v="haircut at saloon"/>
    <n v="400"/>
    <s v="Online payment"/>
  </r>
  <r>
    <d v="2025-03-22T00:00:00"/>
    <x v="2"/>
    <s v="pizza max at dinner"/>
    <n v="2500"/>
    <s v="Cash"/>
  </r>
  <r>
    <d v="2025-03-23T00:00:00"/>
    <x v="5"/>
    <s v="netflix "/>
    <n v="1500"/>
    <s v="Online payment"/>
  </r>
  <r>
    <d v="2025-03-24T00:00:00"/>
    <x v="5"/>
    <s v="amazon prime"/>
    <n v="600"/>
    <s v="Online payment"/>
  </r>
  <r>
    <d v="2025-03-25T00:00:00"/>
    <x v="3"/>
    <s v="facial at saloon "/>
    <n v="450"/>
    <s v="Cash"/>
  </r>
  <r>
    <d v="2025-03-26T00:00:00"/>
    <x v="1"/>
    <s v="metro to mall of multan"/>
    <n v="100"/>
    <s v="Cash"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153E5-0EFA-4741-A7A6-B3D33E6E38FD}" name="PivotTable3" cacheId="3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N3:O11" firstHeaderRow="1" firstDataRow="1" firstDataCol="1"/>
  <pivotFields count="5">
    <pivotField compact="0" outline="0" showAll="0"/>
    <pivotField axis="axisRow" compact="0" outline="0" showAll="0">
      <items count="8">
        <item x="0"/>
        <item x="5"/>
        <item x="2"/>
        <item x="3"/>
        <item x="4"/>
        <item x="1"/>
        <item x="6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lumn4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E8DF1-64D3-4A4B-A20A-389AD770B78C}" name="Table2" displayName="Table2" ref="D1:H26" totalsRowCount="1" headerRowDxfId="3" tableBorderDxfId="2">
  <autoFilter ref="D1:H25" xr:uid="{CC9E8DF1-64D3-4A4B-A20A-389AD770B78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2540C6C-B12B-42F8-A71B-4D1705D298BC}" name="Column1"/>
    <tableColumn id="2" xr3:uid="{3C8094FE-E146-4365-835E-24C57000218F}" name="Column2"/>
    <tableColumn id="3" xr3:uid="{D4BFC5F5-AF83-4508-BB3B-4E831442DBA2}" name="Column3"/>
    <tableColumn id="4" xr3:uid="{69FB2EFF-B30B-4EE1-8A8C-C1663FB999CD}" name="Column4" totalsRowFunction="custom" dataDxfId="0" totalsRowDxfId="1">
      <totalsRowFormula>SUM(G3:G17)</totalsRowFormula>
    </tableColumn>
    <tableColumn id="5" xr3:uid="{ED4C23F3-3FB7-42EF-A194-237FDFB78CF3}" name="Column5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9"/>
  <sheetViews>
    <sheetView tabSelected="1" topLeftCell="B1" workbookViewId="0">
      <selection activeCell="D3" sqref="D3:D17"/>
    </sheetView>
  </sheetViews>
  <sheetFormatPr defaultRowHeight="15"/>
  <cols>
    <col min="4" max="5" width="13.7109375" bestFit="1" customWidth="1"/>
    <col min="6" max="6" width="25.140625" customWidth="1"/>
    <col min="7" max="7" width="13.7109375" bestFit="1" customWidth="1"/>
    <col min="8" max="8" width="19.5703125" customWidth="1"/>
    <col min="11" max="11" width="23.5703125" customWidth="1"/>
    <col min="12" max="12" width="12.85546875" customWidth="1"/>
    <col min="13" max="13" width="8.85546875" customWidth="1"/>
    <col min="14" max="14" width="13" bestFit="1" customWidth="1"/>
    <col min="15" max="15" width="16.85546875" bestFit="1" customWidth="1"/>
    <col min="16" max="22" width="4.140625" bestFit="1" customWidth="1"/>
    <col min="23" max="26" width="5.140625" bestFit="1" customWidth="1"/>
    <col min="27" max="27" width="6.28515625" bestFit="1" customWidth="1"/>
    <col min="28" max="28" width="7.85546875" bestFit="1" customWidth="1"/>
    <col min="29" max="29" width="7.140625" bestFit="1" customWidth="1"/>
    <col min="30" max="30" width="11.140625" bestFit="1" customWidth="1"/>
  </cols>
  <sheetData>
    <row r="1" spans="4:15" ht="18.75"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K1" s="1"/>
    </row>
    <row r="2" spans="4:15" ht="18.75">
      <c r="D2" s="24" t="s">
        <v>5</v>
      </c>
      <c r="E2" s="24" t="s">
        <v>6</v>
      </c>
      <c r="F2" s="25" t="s">
        <v>7</v>
      </c>
      <c r="G2" s="26" t="s">
        <v>8</v>
      </c>
      <c r="H2" s="25" t="s">
        <v>9</v>
      </c>
      <c r="K2" s="17" t="s">
        <v>10</v>
      </c>
      <c r="L2" s="17"/>
    </row>
    <row r="3" spans="4:15" ht="18.75">
      <c r="D3" s="14">
        <v>45728</v>
      </c>
      <c r="E3" s="2" t="s">
        <v>11</v>
      </c>
      <c r="F3" t="s">
        <v>12</v>
      </c>
      <c r="G3" s="5">
        <v>550</v>
      </c>
      <c r="H3" t="s">
        <v>13</v>
      </c>
      <c r="J3" s="1"/>
      <c r="K3" s="18" t="s">
        <v>14</v>
      </c>
      <c r="L3" s="18" t="s">
        <v>15</v>
      </c>
      <c r="N3" s="22" t="s">
        <v>1</v>
      </c>
      <c r="O3" t="s">
        <v>16</v>
      </c>
    </row>
    <row r="4" spans="4:15" ht="20.25" customHeight="1">
      <c r="D4" s="14">
        <v>45729</v>
      </c>
      <c r="E4" s="1" t="s">
        <v>17</v>
      </c>
      <c r="F4" t="s">
        <v>18</v>
      </c>
      <c r="G4" s="4">
        <v>800</v>
      </c>
      <c r="H4" s="1" t="s">
        <v>19</v>
      </c>
      <c r="J4" s="1"/>
      <c r="K4" s="1" t="s">
        <v>11</v>
      </c>
      <c r="L4">
        <f>SUMIF(E3:E17,"Travel",G3:G17)</f>
        <v>1250</v>
      </c>
      <c r="N4" t="s">
        <v>6</v>
      </c>
      <c r="O4" s="23">
        <v>1</v>
      </c>
    </row>
    <row r="5" spans="4:15" ht="20.25" customHeight="1">
      <c r="D5" s="14">
        <v>45730</v>
      </c>
      <c r="E5" s="1" t="s">
        <v>20</v>
      </c>
      <c r="F5" s="1" t="s">
        <v>21</v>
      </c>
      <c r="G5" s="4">
        <v>1200</v>
      </c>
      <c r="H5" s="1" t="s">
        <v>19</v>
      </c>
      <c r="J5" s="1"/>
      <c r="K5" t="s">
        <v>17</v>
      </c>
      <c r="L5">
        <f>SUMIF(E3:E17,"Food &amp; dining",G3:G17)</f>
        <v>7800</v>
      </c>
      <c r="N5" t="s">
        <v>22</v>
      </c>
      <c r="O5" s="23">
        <v>2</v>
      </c>
    </row>
    <row r="6" spans="4:15" ht="20.25" customHeight="1">
      <c r="D6" s="14">
        <v>45731</v>
      </c>
      <c r="E6" s="1" t="s">
        <v>23</v>
      </c>
      <c r="F6" s="1" t="s">
        <v>24</v>
      </c>
      <c r="G6" s="4">
        <v>350</v>
      </c>
      <c r="H6" s="1" t="s">
        <v>25</v>
      </c>
      <c r="J6" s="1"/>
      <c r="K6" t="s">
        <v>26</v>
      </c>
      <c r="L6">
        <f>SUMIF(E3:E17,"Personal care",G3:G17)</f>
        <v>2700</v>
      </c>
      <c r="N6" t="s">
        <v>17</v>
      </c>
      <c r="O6" s="23">
        <v>3</v>
      </c>
    </row>
    <row r="7" spans="4:15" ht="20.25" customHeight="1">
      <c r="D7" s="14">
        <v>45732</v>
      </c>
      <c r="E7" s="1" t="s">
        <v>23</v>
      </c>
      <c r="F7" s="1" t="s">
        <v>27</v>
      </c>
      <c r="G7" s="4">
        <v>100</v>
      </c>
      <c r="H7" s="1" t="s">
        <v>25</v>
      </c>
      <c r="K7" t="s">
        <v>23</v>
      </c>
      <c r="L7">
        <f>SUMIF(E3:E17,"Shoping",G3:G17)</f>
        <v>25450</v>
      </c>
      <c r="N7" t="s">
        <v>20</v>
      </c>
      <c r="O7" s="23">
        <v>4</v>
      </c>
    </row>
    <row r="8" spans="4:15" ht="20.25" customHeight="1">
      <c r="D8" s="14">
        <v>45733</v>
      </c>
      <c r="E8" s="1" t="s">
        <v>17</v>
      </c>
      <c r="F8" s="1" t="s">
        <v>28</v>
      </c>
      <c r="G8" s="4">
        <v>1000</v>
      </c>
      <c r="H8" s="1" t="s">
        <v>29</v>
      </c>
      <c r="K8" t="s">
        <v>22</v>
      </c>
      <c r="L8">
        <f>SUMIF(E3:E17,"Entertainment",G3:G17)</f>
        <v>2100</v>
      </c>
      <c r="N8" t="s">
        <v>23</v>
      </c>
      <c r="O8" s="23">
        <v>3</v>
      </c>
    </row>
    <row r="9" spans="4:15" ht="20.25" customHeight="1">
      <c r="D9" s="14">
        <v>45734</v>
      </c>
      <c r="E9" s="1" t="s">
        <v>23</v>
      </c>
      <c r="F9" s="1" t="s">
        <v>30</v>
      </c>
      <c r="G9" s="4">
        <v>25000</v>
      </c>
      <c r="H9" s="1" t="s">
        <v>19</v>
      </c>
      <c r="N9" t="s">
        <v>11</v>
      </c>
      <c r="O9" s="23">
        <v>3</v>
      </c>
    </row>
    <row r="10" spans="4:15" ht="20.25" customHeight="1">
      <c r="D10" s="14">
        <v>45735</v>
      </c>
      <c r="E10" s="1" t="s">
        <v>11</v>
      </c>
      <c r="F10" s="1" t="s">
        <v>31</v>
      </c>
      <c r="G10" s="4">
        <v>600</v>
      </c>
      <c r="H10" s="1" t="s">
        <v>32</v>
      </c>
      <c r="N10" t="s">
        <v>33</v>
      </c>
      <c r="O10" s="23"/>
    </row>
    <row r="11" spans="4:15" ht="20.25" customHeight="1">
      <c r="D11" s="14">
        <v>45736</v>
      </c>
      <c r="E11" s="1" t="s">
        <v>20</v>
      </c>
      <c r="F11" s="1" t="s">
        <v>34</v>
      </c>
      <c r="G11" s="4">
        <v>650</v>
      </c>
      <c r="H11" s="1" t="s">
        <v>32</v>
      </c>
      <c r="K11" s="19" t="s">
        <v>35</v>
      </c>
      <c r="L11" s="20" t="s">
        <v>36</v>
      </c>
      <c r="N11" t="s">
        <v>37</v>
      </c>
      <c r="O11" s="23">
        <v>16</v>
      </c>
    </row>
    <row r="12" spans="4:15" ht="20.25" customHeight="1">
      <c r="D12" s="14">
        <v>45737</v>
      </c>
      <c r="E12" s="1" t="s">
        <v>20</v>
      </c>
      <c r="F12" s="1" t="s">
        <v>38</v>
      </c>
      <c r="G12" s="4">
        <v>400</v>
      </c>
      <c r="H12" s="1" t="s">
        <v>25</v>
      </c>
      <c r="K12">
        <v>50000</v>
      </c>
      <c r="L12" s="5">
        <f>SUM(G3:G17)</f>
        <v>39300</v>
      </c>
    </row>
    <row r="13" spans="4:15" ht="20.25" customHeight="1">
      <c r="D13" s="14">
        <v>45738</v>
      </c>
      <c r="E13" s="1" t="s">
        <v>17</v>
      </c>
      <c r="F13" s="1" t="s">
        <v>39</v>
      </c>
      <c r="G13" s="4">
        <v>6000</v>
      </c>
      <c r="H13" s="1" t="s">
        <v>32</v>
      </c>
      <c r="K13" s="21" t="s">
        <v>40</v>
      </c>
    </row>
    <row r="14" spans="4:15" ht="20.25" customHeight="1">
      <c r="D14" s="14">
        <v>45739</v>
      </c>
      <c r="E14" s="1" t="s">
        <v>22</v>
      </c>
      <c r="F14" s="1" t="s">
        <v>41</v>
      </c>
      <c r="G14" s="4">
        <v>1500</v>
      </c>
      <c r="H14" s="1" t="s">
        <v>25</v>
      </c>
      <c r="K14">
        <f>K12-L12</f>
        <v>10700</v>
      </c>
    </row>
    <row r="15" spans="4:15" ht="20.25" customHeight="1">
      <c r="D15" s="14">
        <v>45740</v>
      </c>
      <c r="E15" s="1" t="s">
        <v>22</v>
      </c>
      <c r="F15" s="1" t="s">
        <v>42</v>
      </c>
      <c r="G15" s="4">
        <v>600</v>
      </c>
      <c r="H15" s="1" t="s">
        <v>25</v>
      </c>
    </row>
    <row r="16" spans="4:15" ht="20.25" customHeight="1">
      <c r="D16" s="14">
        <v>45741</v>
      </c>
      <c r="E16" s="1" t="s">
        <v>20</v>
      </c>
      <c r="F16" s="1" t="s">
        <v>43</v>
      </c>
      <c r="G16" s="4">
        <v>450</v>
      </c>
      <c r="H16" s="1" t="s">
        <v>32</v>
      </c>
    </row>
    <row r="17" spans="3:8" ht="20.25" customHeight="1">
      <c r="D17" s="14">
        <v>45742</v>
      </c>
      <c r="E17" s="1" t="s">
        <v>11</v>
      </c>
      <c r="F17" s="1" t="s">
        <v>44</v>
      </c>
      <c r="G17" s="4">
        <v>100</v>
      </c>
      <c r="H17" s="1" t="s">
        <v>32</v>
      </c>
    </row>
    <row r="18" spans="3:8" ht="20.25" customHeight="1">
      <c r="G18" s="5"/>
    </row>
    <row r="19" spans="3:8">
      <c r="G19" s="5"/>
    </row>
    <row r="20" spans="3:8">
      <c r="G20" s="5"/>
    </row>
    <row r="21" spans="3:8">
      <c r="G21" s="5"/>
    </row>
    <row r="22" spans="3:8">
      <c r="C22" s="16" t="s">
        <v>45</v>
      </c>
      <c r="G22" s="5"/>
    </row>
    <row r="23" spans="3:8">
      <c r="G23" s="5"/>
    </row>
    <row r="24" spans="3:8">
      <c r="G24" s="5"/>
    </row>
    <row r="25" spans="3:8">
      <c r="G25" s="5"/>
    </row>
    <row r="26" spans="3:8">
      <c r="G26" s="5">
        <f>SUM(G3:G17)</f>
        <v>39300</v>
      </c>
    </row>
    <row r="27" spans="3:8">
      <c r="G27" s="5"/>
    </row>
    <row r="28" spans="3:8">
      <c r="G28" s="5"/>
    </row>
    <row r="29" spans="3:8">
      <c r="G29" s="5"/>
    </row>
  </sheetData>
  <mergeCells count="1">
    <mergeCell ref="K2:L2"/>
  </mergeCells>
  <dataValidations count="6">
    <dataValidation type="date" allowBlank="1" showInputMessage="1" showErrorMessage="1" errorTitle="Invalid date" error="pelase enter a date from 12/21/2024 and 12/21/2025" sqref="D1 D3:D17" xr:uid="{81120B93-845D-454D-A8A7-66573A7B7879}">
      <formula1>45647</formula1>
      <formula2>46012</formula2>
    </dataValidation>
    <dataValidation type="list" allowBlank="1" showInputMessage="1" showErrorMessage="1" sqref="E1" xr:uid="{228B9296-E512-486C-863B-7070415ADA93}">
      <formula1>"Housing,Travel,Food &amp; dining,Personal care,Shopping,Entertainment"</formula1>
    </dataValidation>
    <dataValidation type="list" allowBlank="1" showInputMessage="1" showErrorMessage="1" sqref="H4:H17" xr:uid="{357F9D49-0D21-42CA-8893-BCED92BF5592}">
      <formula1>"Cash,Credit card,Debit card,Online payment,Others"</formula1>
    </dataValidation>
    <dataValidation allowBlank="1" showInputMessage="1" showErrorMessage="1" sqref="D2:E2 H2" xr:uid="{899AAE8B-8A1A-44A2-A5FD-F4E3AABDD1EF}"/>
    <dataValidation type="decimal" allowBlank="1" showInputMessage="1" showErrorMessage="1" sqref="G4:G17 G2" xr:uid="{1F6DBF7D-FC9C-4BB5-AA43-3F5444264C04}">
      <formula1>0</formula1>
      <formula2>1E+28</formula2>
    </dataValidation>
    <dataValidation type="list" errorStyle="warning" allowBlank="1" showInputMessage="1" showErrorMessage="1" sqref="E3:E17" xr:uid="{2BE67BB3-FEA6-414F-A1BB-D167C3243EA1}">
      <formula1>categorylist</formula1>
    </dataValidation>
  </dataValidations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57937231-150C-434C-89DF-D4EBF383D40A}">
            <xm:f>VLOOKUP($E$3,category!$C$3:$D$7,2,FALSE)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G3:G17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E829-1EEE-45EF-B151-C756058ACD0C}">
  <dimension ref="C1:D8"/>
  <sheetViews>
    <sheetView workbookViewId="0">
      <selection activeCell="C8" sqref="C8"/>
    </sheetView>
  </sheetViews>
  <sheetFormatPr defaultRowHeight="15"/>
  <cols>
    <col min="3" max="3" width="11.7109375" customWidth="1"/>
    <col min="4" max="4" width="13.28515625" customWidth="1"/>
  </cols>
  <sheetData>
    <row r="1" spans="3:4" ht="15.75">
      <c r="C1" s="10" t="s">
        <v>46</v>
      </c>
      <c r="D1" s="11" t="s">
        <v>6</v>
      </c>
    </row>
    <row r="2" spans="3:4">
      <c r="C2" s="6" t="s">
        <v>47</v>
      </c>
      <c r="D2" s="13" t="s">
        <v>11</v>
      </c>
    </row>
    <row r="3" spans="3:4">
      <c r="C3" s="6" t="s">
        <v>48</v>
      </c>
      <c r="D3" t="s">
        <v>11</v>
      </c>
    </row>
    <row r="4" spans="3:4">
      <c r="C4" s="6" t="s">
        <v>49</v>
      </c>
      <c r="D4" s="12" t="s">
        <v>22</v>
      </c>
    </row>
    <row r="5" spans="3:4" ht="29.25">
      <c r="C5" s="15" t="s">
        <v>50</v>
      </c>
      <c r="D5" s="7" t="s">
        <v>51</v>
      </c>
    </row>
    <row r="6" spans="3:4">
      <c r="C6" s="6" t="s">
        <v>52</v>
      </c>
      <c r="D6" s="7" t="s">
        <v>23</v>
      </c>
    </row>
    <row r="7" spans="3:4">
      <c r="C7" s="6" t="s">
        <v>53</v>
      </c>
      <c r="D7" s="7" t="s">
        <v>23</v>
      </c>
    </row>
    <row r="8" spans="3:4">
      <c r="C8" s="8"/>
      <c r="D8" s="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68B4-4748-46D2-A716-F2B9A5C31287}">
  <dimension ref="C2:E7"/>
  <sheetViews>
    <sheetView workbookViewId="0">
      <selection activeCell="E7" sqref="E7"/>
    </sheetView>
  </sheetViews>
  <sheetFormatPr defaultRowHeight="15"/>
  <cols>
    <col min="3" max="3" width="14.7109375" customWidth="1"/>
    <col min="4" max="4" width="15.42578125" customWidth="1"/>
    <col min="5" max="5" width="22.42578125" customWidth="1"/>
  </cols>
  <sheetData>
    <row r="2" spans="3:5" ht="29.25">
      <c r="C2" s="28" t="s">
        <v>6</v>
      </c>
      <c r="D2" s="27" t="s">
        <v>54</v>
      </c>
      <c r="E2" s="20" t="s">
        <v>55</v>
      </c>
    </row>
    <row r="3" spans="3:5">
      <c r="C3" t="s">
        <v>11</v>
      </c>
      <c r="D3">
        <v>4000</v>
      </c>
      <c r="E3" s="29">
        <f>SUMIF('main sheet'!E3:E17,category!C3,'main sheet'!G3:G17)</f>
        <v>1250</v>
      </c>
    </row>
    <row r="4" spans="3:5">
      <c r="C4" t="s">
        <v>22</v>
      </c>
      <c r="D4">
        <v>1500</v>
      </c>
      <c r="E4">
        <f>SUMIF('main sheet'!E3:E17,category!C4,'main sheet'!G3:G17)</f>
        <v>2100</v>
      </c>
    </row>
    <row r="5" spans="3:5">
      <c r="C5" t="s">
        <v>23</v>
      </c>
      <c r="D5">
        <v>10000</v>
      </c>
      <c r="E5">
        <f>SUMIF('main sheet'!E3:E17,category!C5,'main sheet'!G3:G17)</f>
        <v>25450</v>
      </c>
    </row>
    <row r="6" spans="3:5">
      <c r="C6" t="s">
        <v>20</v>
      </c>
      <c r="D6">
        <v>10000</v>
      </c>
      <c r="E6">
        <f>SUMIF('main sheet'!E3:E17,category!C6,'main sheet'!G3:G17)</f>
        <v>2700</v>
      </c>
    </row>
    <row r="7" spans="3:5">
      <c r="C7" t="s">
        <v>17</v>
      </c>
      <c r="D7">
        <v>10000</v>
      </c>
      <c r="E7">
        <f>SUMIF('main sheet'!E3:E17,category!C7,'main sheet'!G3:G17)</f>
        <v>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hamid</cp:lastModifiedBy>
  <cp:revision/>
  <dcterms:created xsi:type="dcterms:W3CDTF">2024-12-21T10:49:43Z</dcterms:created>
  <dcterms:modified xsi:type="dcterms:W3CDTF">2024-12-22T15:49:26Z</dcterms:modified>
  <cp:category/>
  <cp:contentStatus/>
</cp:coreProperties>
</file>