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1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turnover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'model4(3)turnover&amp;CCI_per_day'!$R$1:$R$23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OFFSET('model4(3)turnover&amp;CCI_per_day'!M1,0,0,COUNTA('model4(3)turnover&amp;CCI_per_day'!M:M)-1)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OFFSET('model4(3)turnover&amp;CCI_per_day'!G1,0,0,COUNTA('model4(3)turnover&amp;CCI_per_day'!G:G)-1)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OFFSET('model4(3)turnover&amp;CCI_per_day'!A1,0,0,COUNTA('model4(3)turnover&amp;CCI_per_day'!A:A)-1)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OFFSET('model4(3)turnover&amp;CCI_per_day'!B1,0,0,COUNTA('model4(3)turnover&amp;CCI_per_day'!B:B)-1)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OFFSET('model4(3)turnover&amp;CCI_per_day'!L1,0,0,COUNTA('model4(3)turnover&amp;CCI_per_day'!L:L)-1)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OFFSET('model4(3)turnover&amp;CCI_per_day'!K1,0,0,COUNTA('model4(3)turnover&amp;CCI_per_day'!K:K)-1)</definedName>
  </definedNames>
  <calcPr calcId="145621"/>
</workbook>
</file>

<file path=xl/calcChain.xml><?xml version="1.0" encoding="utf-8"?>
<calcChain xmlns="http://schemas.openxmlformats.org/spreadsheetml/2006/main">
  <c r="AC6" i="8" l="1"/>
  <c r="AC4" i="8"/>
  <c r="AC3" i="8"/>
  <c r="AA4" i="7"/>
  <c r="AA3" i="7"/>
  <c r="AA6" i="7" s="1"/>
  <c r="AA6" i="5"/>
  <c r="AA4" i="5"/>
  <c r="AA3" i="5"/>
  <c r="AG4" i="6"/>
  <c r="AG3" i="6"/>
  <c r="AG6" i="6" s="1"/>
  <c r="AA4" i="9"/>
  <c r="AA3" i="9"/>
  <c r="AA6" i="9" s="1"/>
  <c r="R4" i="9" l="1"/>
  <c r="R5" i="9" l="1"/>
  <c r="Q5" i="9" s="1"/>
  <c r="Q4" i="9"/>
  <c r="U4" i="9"/>
  <c r="U5" i="9" l="1"/>
  <c r="T4" i="9" l="1"/>
  <c r="S4" i="9"/>
  <c r="V4" i="9" l="1"/>
  <c r="W4" i="9" s="1"/>
  <c r="R5" i="5" l="1"/>
  <c r="U5" i="5" l="1"/>
  <c r="X4" i="6" l="1"/>
  <c r="W4" i="6" s="1"/>
  <c r="U24" i="6" l="1"/>
  <c r="T5" i="8"/>
  <c r="R5" i="7"/>
  <c r="T4" i="8"/>
  <c r="R4" i="7"/>
  <c r="Q4" i="7" s="1"/>
  <c r="W4" i="8"/>
  <c r="R4" i="5"/>
  <c r="AA4" i="6"/>
  <c r="T5" i="9" l="1"/>
  <c r="S5" i="9"/>
  <c r="V5" i="9" s="1"/>
  <c r="Q5" i="7"/>
  <c r="S5" i="8"/>
  <c r="Q4" i="5"/>
  <c r="Q5" i="5"/>
  <c r="U4" i="7"/>
  <c r="U4" i="5"/>
  <c r="X5" i="6" l="1"/>
  <c r="W5" i="6" s="1"/>
  <c r="AA5" i="6"/>
  <c r="H2" i="9"/>
  <c r="U5" i="7" l="1"/>
  <c r="W5" i="8" l="1"/>
  <c r="S4" i="8" l="1"/>
  <c r="Y4" i="8" l="1"/>
  <c r="Y4" i="6"/>
  <c r="Z4" i="6"/>
  <c r="W4" i="7" l="1"/>
  <c r="AC4" i="6"/>
  <c r="AB4" i="6"/>
  <c r="Z5" i="6" l="1"/>
  <c r="Y5" i="6"/>
  <c r="AB5" i="6" s="1"/>
  <c r="V4" i="8" l="1"/>
  <c r="U4" i="8"/>
  <c r="X4" i="8" s="1"/>
  <c r="H2" i="6"/>
  <c r="T4" i="7" l="1"/>
  <c r="S4" i="7"/>
  <c r="V4" i="7" s="1"/>
  <c r="T4" i="5" l="1"/>
  <c r="S4" i="5"/>
  <c r="V4" i="5" s="1"/>
  <c r="W4" i="5" s="1"/>
  <c r="V5" i="8" l="1"/>
  <c r="U5" i="8"/>
  <c r="X5" i="8" s="1"/>
  <c r="T5" i="7"/>
  <c r="S5" i="7"/>
  <c r="V5" i="7" s="1"/>
  <c r="H2" i="7"/>
  <c r="J2" i="8" l="1"/>
  <c r="T5" i="5"/>
  <c r="S5" i="5"/>
  <c r="V5" i="5" s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<sst xmlns="http://schemas.openxmlformats.org/spreadsheetml/2006/main" count="117" uniqueCount="29">
  <si>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</si>
  <si>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</si>
  <si>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</si>
  <si>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</si>
  <si>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</si>
  <si>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</si>
  <si>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</si>
  <si>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</si>
  <si>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</si>
  <si>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</si>
  <si>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</si>
  <si>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</si>
  <si>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</si>
  <si>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</si>
  <si>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</si>
  <si>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</si>
  <si>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</si>
  <si>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</si>
  <si>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</si>
  <si>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</si>
  <si>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</si>
  <si>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</si>
  <si>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</si>
  <si>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</si>
  <si>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</si>
  <si>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</si>
  <si>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</si>
  <si>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turnover</t>
    <phoneticPr fontId="3" type="noConversion"/>
  </si>
  <si>
    <t>turnover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</si>
</sst>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2761346.2493095547</c:v>
                </c:pt>
                <c:pt idx="16">
                  <c:v>3155905.6052298844</c:v>
                </c:pt>
                <c:pt idx="17">
                  <c:v>3469340.924224162</c:v>
                </c:pt>
                <c:pt idx="18">
                  <c:v>3756910.4972957228</c:v>
                </c:pt>
                <c:pt idx="19">
                  <c:v>3904600.5212148419</c:v>
                </c:pt>
                <c:pt idx="20">
                  <c:v>4084731.4122017911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2461977.3936424926</c:v>
                </c:pt>
                <c:pt idx="16">
                  <c:v>2824700.8222666993</c:v>
                </c:pt>
                <c:pt idx="17">
                  <c:v>3273820.6785529791</c:v>
                </c:pt>
                <c:pt idx="18">
                  <c:v>3575030.9949550489</c:v>
                </c:pt>
                <c:pt idx="19">
                  <c:v>4049072.3250765675</c:v>
                </c:pt>
                <c:pt idx="20">
                  <c:v>4095773.8939387267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  <c:pt idx="16">
                  <c:v>-331204.78296318511</c:v>
                </c:pt>
                <c:pt idx="17">
                  <c:v>-195520.24567118287</c:v>
                </c:pt>
                <c:pt idx="18">
                  <c:v>-181879.50234067393</c:v>
                </c:pt>
                <c:pt idx="19">
                  <c:v>144471.80386172561</c:v>
                </c:pt>
                <c:pt idx="20">
                  <c:v>11042.481736935675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63360"/>
        <c:axId val="80151680"/>
      </c:lineChart>
      <c:dateAx>
        <c:axId val="712633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51680"/>
        <c:crosses val="autoZero"/>
        <c:auto val="1"/>
        <c:lblOffset val="100"/>
        <c:baseTimeUnit val="months"/>
      </c:dateAx>
      <c:valAx>
        <c:axId val="801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'model4(3)turnover&amp;CCI_per_day'!买卖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317811.73146736313</c:v>
                </c:pt>
                <c:pt idx="8">
                  <c:v>99080.299591503761</c:v>
                </c:pt>
                <c:pt idx="9">
                  <c:v>465392.73704574164</c:v>
                </c:pt>
                <c:pt idx="10">
                  <c:v>1616402.8756808292</c:v>
                </c:pt>
                <c:pt idx="11">
                  <c:v>790410.51240753022</c:v>
                </c:pt>
                <c:pt idx="12">
                  <c:v>422916.30686063902</c:v>
                </c:pt>
                <c:pt idx="13">
                  <c:v>665747.16982557636</c:v>
                </c:pt>
                <c:pt idx="14">
                  <c:v>300031.00550934568</c:v>
                </c:pt>
                <c:pt idx="15">
                  <c:v>1832065.1586837813</c:v>
                </c:pt>
                <c:pt idx="16">
                  <c:v>2955050.5948641114</c:v>
                </c:pt>
                <c:pt idx="17">
                  <c:v>1328925.1361687968</c:v>
                </c:pt>
                <c:pt idx="18">
                  <c:v>970349.54114415869</c:v>
                </c:pt>
                <c:pt idx="19">
                  <c:v>427736.68836834806</c:v>
                </c:pt>
                <c:pt idx="20">
                  <c:v>174190.76894722995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91744"/>
        <c:axId val="809902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'model4(3)turnover&amp;CCI_per_day'!指数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86880"/>
        <c:axId val="80988416"/>
      </c:lineChart>
      <c:dateAx>
        <c:axId val="80986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88416"/>
        <c:crosses val="autoZero"/>
        <c:auto val="1"/>
        <c:lblOffset val="100"/>
        <c:baseTimeUnit val="months"/>
      </c:dateAx>
      <c:valAx>
        <c:axId val="80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86880"/>
        <c:crosses val="autoZero"/>
        <c:crossBetween val="between"/>
      </c:valAx>
      <c:valAx>
        <c:axId val="809902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91744"/>
        <c:crosses val="max"/>
        <c:crossBetween val="between"/>
      </c:valAx>
      <c:catAx>
        <c:axId val="80991744"/>
        <c:scaling>
          <c:orientation val="minMax"/>
        </c:scaling>
        <c:delete val="1"/>
        <c:axPos val="b"/>
        <c:majorTickMark val="out"/>
        <c:minorTickMark val="none"/>
        <c:tickLblPos val="nextTo"/>
        <c:crossAx val="8099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397378.80618793133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  <c:pt idx="20">
                  <c:v>180130.89098694932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011776"/>
        <c:axId val="822585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40416"/>
        <c:axId val="82257024"/>
      </c:lineChart>
      <c:dateAx>
        <c:axId val="80940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57024"/>
        <c:crosses val="autoZero"/>
        <c:auto val="1"/>
        <c:lblOffset val="100"/>
        <c:baseTimeUnit val="months"/>
      </c:dateAx>
      <c:valAx>
        <c:axId val="822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40416"/>
        <c:crosses val="autoZero"/>
        <c:crossBetween val="between"/>
      </c:valAx>
      <c:valAx>
        <c:axId val="822585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011776"/>
        <c:crosses val="max"/>
        <c:crossBetween val="between"/>
      </c:valAx>
      <c:catAx>
        <c:axId val="264011776"/>
        <c:scaling>
          <c:orientation val="minMax"/>
        </c:scaling>
        <c:delete val="1"/>
        <c:axPos val="b"/>
        <c:majorTickMark val="out"/>
        <c:minorTickMark val="none"/>
        <c:tickLblPos val="nextTo"/>
        <c:crossAx val="8225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2840822.0105471406</c:v>
                </c:pt>
                <c:pt idx="16">
                  <c:v>3314293.2376515362</c:v>
                </c:pt>
                <c:pt idx="17">
                  <c:v>3627728.5566458139</c:v>
                </c:pt>
                <c:pt idx="18">
                  <c:v>3915298.1297173747</c:v>
                </c:pt>
                <c:pt idx="19">
                  <c:v>4062988.1536364937</c:v>
                </c:pt>
                <c:pt idx="20">
                  <c:v>4243119.0446234429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2541453.154880079</c:v>
                </c:pt>
                <c:pt idx="16">
                  <c:v>2982060.7504685246</c:v>
                </c:pt>
                <c:pt idx="17">
                  <c:v>3438739.3927607625</c:v>
                </c:pt>
                <c:pt idx="18">
                  <c:v>3740636.8615977974</c:v>
                </c:pt>
                <c:pt idx="19">
                  <c:v>4229795.7364258952</c:v>
                </c:pt>
                <c:pt idx="20">
                  <c:v>4270541.9159216853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-299368.85566706164</c:v>
                </c:pt>
                <c:pt idx="16">
                  <c:v>-332232.4871830116</c:v>
                </c:pt>
                <c:pt idx="17">
                  <c:v>-188989.16388505138</c:v>
                </c:pt>
                <c:pt idx="18">
                  <c:v>-174661.26811957732</c:v>
                </c:pt>
                <c:pt idx="19">
                  <c:v>166807.58278940152</c:v>
                </c:pt>
                <c:pt idx="20">
                  <c:v>27422.87129824236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48800"/>
        <c:axId val="478350336"/>
      </c:lineChart>
      <c:dateAx>
        <c:axId val="4783488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350336"/>
        <c:crosses val="autoZero"/>
        <c:auto val="1"/>
        <c:lblOffset val="100"/>
        <c:baseTimeUnit val="months"/>
      </c:dateAx>
      <c:valAx>
        <c:axId val="4783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3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476854.5674255176</c:v>
                </c:pt>
                <c:pt idx="16">
                  <c:v>473471.22710439586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  <c:pt idx="20">
                  <c:v>180130.89098694932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874176"/>
        <c:axId val="4996897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70784"/>
        <c:axId val="499688192"/>
      </c:lineChart>
      <c:dateAx>
        <c:axId val="499270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688192"/>
        <c:crosses val="autoZero"/>
        <c:auto val="1"/>
        <c:lblOffset val="100"/>
        <c:baseTimeUnit val="months"/>
      </c:dateAx>
      <c:valAx>
        <c:axId val="4996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270784"/>
        <c:crosses val="autoZero"/>
        <c:crossBetween val="between"/>
      </c:valAx>
      <c:valAx>
        <c:axId val="4996897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74176"/>
        <c:crosses val="max"/>
        <c:crossBetween val="between"/>
      </c:valAx>
      <c:catAx>
        <c:axId val="509874176"/>
        <c:scaling>
          <c:orientation val="minMax"/>
        </c:scaling>
        <c:delete val="1"/>
        <c:axPos val="b"/>
        <c:majorTickMark val="out"/>
        <c:minorTickMark val="none"/>
        <c:tickLblPos val="nextTo"/>
        <c:crossAx val="499689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453884.17017662968</c:v>
                </c:pt>
                <c:pt idx="8">
                  <c:v>606692.11135508155</c:v>
                </c:pt>
                <c:pt idx="9">
                  <c:v>905710.43023504305</c:v>
                </c:pt>
                <c:pt idx="10">
                  <c:v>1335959.2839917385</c:v>
                </c:pt>
                <c:pt idx="11">
                  <c:v>1780667.2158307</c:v>
                </c:pt>
                <c:pt idx="12">
                  <c:v>1937909.2658485125</c:v>
                </c:pt>
                <c:pt idx="13">
                  <c:v>2193010.887953979</c:v>
                </c:pt>
                <c:pt idx="14">
                  <c:v>2496190.1070616054</c:v>
                </c:pt>
                <c:pt idx="15">
                  <c:v>2973044.6744871233</c:v>
                </c:pt>
                <c:pt idx="16">
                  <c:v>3446515.9015915189</c:v>
                </c:pt>
                <c:pt idx="17">
                  <c:v>3759951.2205857965</c:v>
                </c:pt>
                <c:pt idx="18">
                  <c:v>4047520.7936573573</c:v>
                </c:pt>
                <c:pt idx="19">
                  <c:v>4195210.8175764764</c:v>
                </c:pt>
                <c:pt idx="20">
                  <c:v>4375341.7085634256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430902.47698604997</c:v>
                </c:pt>
                <c:pt idx="8">
                  <c:v>579357.89497069945</c:v>
                </c:pt>
                <c:pt idx="9">
                  <c:v>819258.04132691398</c:v>
                </c:pt>
                <c:pt idx="10">
                  <c:v>1173994.4598943966</c:v>
                </c:pt>
                <c:pt idx="11">
                  <c:v>1664421.2267078152</c:v>
                </c:pt>
                <c:pt idx="12">
                  <c:v>2040021.1981970037</c:v>
                </c:pt>
                <c:pt idx="13">
                  <c:v>2188896.7966426979</c:v>
                </c:pt>
                <c:pt idx="14">
                  <c:v>2393698.5950288731</c:v>
                </c:pt>
                <c:pt idx="15">
                  <c:v>2654650.9142944538</c:v>
                </c:pt>
                <c:pt idx="16">
                  <c:v>3093794.7451675506</c:v>
                </c:pt>
                <c:pt idx="17">
                  <c:v>3555840.531212152</c:v>
                </c:pt>
                <c:pt idx="18">
                  <c:v>3858225.9151582182</c:v>
                </c:pt>
                <c:pt idx="19">
                  <c:v>4358119.0581027884</c:v>
                </c:pt>
                <c:pt idx="20">
                  <c:v>4394636.5915163374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-22981.69319057971</c:v>
                </c:pt>
                <c:pt idx="8">
                  <c:v>-27334.216384382104</c:v>
                </c:pt>
                <c:pt idx="9">
                  <c:v>-86452.388908129069</c:v>
                </c:pt>
                <c:pt idx="10">
                  <c:v>-161964.82409734186</c:v>
                </c:pt>
                <c:pt idx="11">
                  <c:v>-116245.98912288481</c:v>
                </c:pt>
                <c:pt idx="12">
                  <c:v>102111.93234849116</c:v>
                </c:pt>
                <c:pt idx="13">
                  <c:v>-4114.0913112810813</c:v>
                </c:pt>
                <c:pt idx="14">
                  <c:v>-102491.51203273237</c:v>
                </c:pt>
                <c:pt idx="15">
                  <c:v>-318393.76019266946</c:v>
                </c:pt>
                <c:pt idx="16">
                  <c:v>-352721.15642396826</c:v>
                </c:pt>
                <c:pt idx="17">
                  <c:v>-204110.68937364453</c:v>
                </c:pt>
                <c:pt idx="18">
                  <c:v>-189294.8784991391</c:v>
                </c:pt>
                <c:pt idx="19">
                  <c:v>162908.24052631203</c:v>
                </c:pt>
                <c:pt idx="20">
                  <c:v>19294.882952911779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81536"/>
        <c:axId val="578421120"/>
      </c:lineChart>
      <c:dateAx>
        <c:axId val="5600815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421120"/>
        <c:crosses val="autoZero"/>
        <c:auto val="1"/>
        <c:lblOffset val="100"/>
        <c:baseTimeUnit val="months"/>
      </c:dateAx>
      <c:valAx>
        <c:axId val="5784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203388.59680025204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255101.62210546658</c:v>
                </c:pt>
                <c:pt idx="14">
                  <c:v>303179.21910762659</c:v>
                </c:pt>
                <c:pt idx="15">
                  <c:v>476854.5674255176</c:v>
                </c:pt>
                <c:pt idx="16">
                  <c:v>473471.22710439586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  <c:pt idx="20">
                  <c:v>180130.89098694932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41952"/>
        <c:axId val="805404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37088"/>
        <c:axId val="80538624"/>
      </c:lineChart>
      <c:dateAx>
        <c:axId val="80537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38624"/>
        <c:crosses val="autoZero"/>
        <c:auto val="1"/>
        <c:lblOffset val="100"/>
        <c:baseTimeUnit val="months"/>
      </c:dateAx>
      <c:valAx>
        <c:axId val="805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37088"/>
        <c:crosses val="autoZero"/>
        <c:crossBetween val="between"/>
      </c:valAx>
      <c:valAx>
        <c:axId val="805404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41952"/>
        <c:crosses val="max"/>
        <c:crossBetween val="between"/>
      </c:valAx>
      <c:catAx>
        <c:axId val="80541952"/>
        <c:scaling>
          <c:orientation val="minMax"/>
        </c:scaling>
        <c:delete val="1"/>
        <c:axPos val="b"/>
        <c:majorTickMark val="out"/>
        <c:minorTickMark val="none"/>
        <c:tickLblPos val="nextTo"/>
        <c:crossAx val="8054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21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2251926.9034996843</c:v>
                </c:pt>
                <c:pt idx="8">
                  <c:v>3202357.3468225673</c:v>
                </c:pt>
                <c:pt idx="9">
                  <c:v>5804003.0032127518</c:v>
                </c:pt>
                <c:pt idx="10">
                  <c:v>10294361.706755884</c:v>
                </c:pt>
                <c:pt idx="11">
                  <c:v>15012968.250231147</c:v>
                </c:pt>
                <c:pt idx="12">
                  <c:v>16005066.076396745</c:v>
                </c:pt>
                <c:pt idx="13">
                  <c:v>17876526.551763058</c:v>
                </c:pt>
                <c:pt idx="14">
                  <c:v>20301237.504284184</c:v>
                </c:pt>
                <c:pt idx="15">
                  <c:v>25084120.417524301</c:v>
                </c:pt>
                <c:pt idx="16">
                  <c:v>29816191.036533132</c:v>
                </c:pt>
                <c:pt idx="17">
                  <c:v>32608242.064552907</c:v>
                </c:pt>
                <c:pt idx="18">
                  <c:v>35061910.359311596</c:v>
                </c:pt>
                <c:pt idx="19">
                  <c:v>35964994.453942828</c:v>
                </c:pt>
                <c:pt idx="20">
                  <c:v>37181415.002649464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21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2169817.3176074922</c:v>
                </c:pt>
                <c:pt idx="8">
                  <c:v>3098330.5506435884</c:v>
                </c:pt>
                <c:pt idx="9">
                  <c:v>5383819.9215691434</c:v>
                </c:pt>
                <c:pt idx="10">
                  <c:v>9377942.6013078354</c:v>
                </c:pt>
                <c:pt idx="11">
                  <c:v>14461754.113661477</c:v>
                </c:pt>
                <c:pt idx="12">
                  <c:v>17351111.190320637</c:v>
                </c:pt>
                <c:pt idx="13">
                  <c:v>18319081.275756035</c:v>
                </c:pt>
                <c:pt idx="14">
                  <c:v>19920462.426406339</c:v>
                </c:pt>
                <c:pt idx="15">
                  <c:v>22906597.565645773</c:v>
                </c:pt>
                <c:pt idx="16">
                  <c:v>27342462.063272424</c:v>
                </c:pt>
                <c:pt idx="17">
                  <c:v>31447908.578783918</c:v>
                </c:pt>
                <c:pt idx="18">
                  <c:v>34032608.133750223</c:v>
                </c:pt>
                <c:pt idx="19">
                  <c:v>38042402.669101261</c:v>
                </c:pt>
                <c:pt idx="20">
                  <c:v>38005209.650892787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-82109.585892192088</c:v>
                </c:pt>
                <c:pt idx="8">
                  <c:v>-104026.79617897887</c:v>
                </c:pt>
                <c:pt idx="9">
                  <c:v>-420183.0816436084</c:v>
                </c:pt>
                <c:pt idx="10">
                  <c:v>-916419.10544804856</c:v>
                </c:pt>
                <c:pt idx="11">
                  <c:v>-551214.13656966947</c:v>
                </c:pt>
                <c:pt idx="12">
                  <c:v>1346045.1139238924</c:v>
                </c:pt>
                <c:pt idx="13">
                  <c:v>442554.72399297729</c:v>
                </c:pt>
                <c:pt idx="14">
                  <c:v>-380775.07787784562</c:v>
                </c:pt>
                <c:pt idx="15">
                  <c:v>-2177522.8518785276</c:v>
                </c:pt>
                <c:pt idx="16">
                  <c:v>-2473728.9732607082</c:v>
                </c:pt>
                <c:pt idx="17">
                  <c:v>-1160333.4857689887</c:v>
                </c:pt>
                <c:pt idx="18">
                  <c:v>-1029302.2255613729</c:v>
                </c:pt>
                <c:pt idx="19">
                  <c:v>2077408.2151584327</c:v>
                </c:pt>
                <c:pt idx="20">
                  <c:v>823794.64824332297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86400"/>
        <c:axId val="80892288"/>
      </c:lineChart>
      <c:dateAx>
        <c:axId val="808864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92288"/>
        <c:crosses val="autoZero"/>
        <c:auto val="1"/>
        <c:lblOffset val="100"/>
        <c:baseTimeUnit val="months"/>
      </c:dateAx>
      <c:valAx>
        <c:axId val="808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21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2435260.8123425301</c:v>
                </c:pt>
                <c:pt idx="8">
                  <c:v>3512846.3134526005</c:v>
                </c:pt>
                <c:pt idx="9">
                  <c:v>6797752.4630579948</c:v>
                </c:pt>
                <c:pt idx="10">
                  <c:v>13043035.935528781</c:v>
                </c:pt>
                <c:pt idx="11">
                  <c:v>19359778.47368915</c:v>
                </c:pt>
                <c:pt idx="12">
                  <c:v>20533858.701588433</c:v>
                </c:pt>
                <c:pt idx="13">
                  <c:v>22870263.792218249</c:v>
                </c:pt>
                <c:pt idx="14">
                  <c:v>26039820.652168576</c:v>
                </c:pt>
                <c:pt idx="15">
                  <c:v>32911779.058585145</c:v>
                </c:pt>
                <c:pt idx="16">
                  <c:v>39799800.572337106</c:v>
                </c:pt>
                <c:pt idx="17">
                  <c:v>43677649.068272717</c:v>
                </c:pt>
                <c:pt idx="18">
                  <c:v>47071381.196546718</c:v>
                </c:pt>
                <c:pt idx="19">
                  <c:v>48215974.50904078</c:v>
                </c:pt>
                <c:pt idx="20">
                  <c:v>49810234.706238389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06112"/>
        <c:axId val="809045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01248"/>
        <c:axId val="80902784"/>
      </c:lineChart>
      <c:dateAx>
        <c:axId val="80901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02784"/>
        <c:crosses val="autoZero"/>
        <c:auto val="1"/>
        <c:lblOffset val="100"/>
        <c:baseTimeUnit val="months"/>
      </c:dateAx>
      <c:valAx>
        <c:axId val="809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01248"/>
        <c:crosses val="autoZero"/>
        <c:crossBetween val="between"/>
      </c:valAx>
      <c:valAx>
        <c:axId val="809045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06112"/>
        <c:crosses val="max"/>
        <c:crossBetween val="between"/>
      </c:valAx>
      <c:catAx>
        <c:axId val="80906112"/>
        <c:scaling>
          <c:orientation val="minMax"/>
        </c:scaling>
        <c:delete val="1"/>
        <c:axPos val="b"/>
        <c:majorTickMark val="out"/>
        <c:minorTickMark val="none"/>
        <c:tickLblPos val="nextTo"/>
        <c:crossAx val="8090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'model4(3)turnover&amp;CCI_per_day'!资金</c:f>
              <c:numCache>
                <c:formatCode>0.00_ </c:formatCode>
                <c:ptCount val="21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499278.49483393121</c:v>
                </c:pt>
                <c:pt idx="8">
                  <c:v>598358.79442543502</c:v>
                </c:pt>
                <c:pt idx="9">
                  <c:v>1063751.5314711765</c:v>
                </c:pt>
                <c:pt idx="10">
                  <c:v>2680154.4071520055</c:v>
                </c:pt>
                <c:pt idx="11">
                  <c:v>3470564.9195595356</c:v>
                </c:pt>
                <c:pt idx="12">
                  <c:v>3893481.2264201744</c:v>
                </c:pt>
                <c:pt idx="13">
                  <c:v>4559228.3962457506</c:v>
                </c:pt>
                <c:pt idx="14">
                  <c:v>4859259.4017550964</c:v>
                </c:pt>
                <c:pt idx="15">
                  <c:v>6691324.5604388779</c:v>
                </c:pt>
                <c:pt idx="16">
                  <c:v>9646375.1553029902</c:v>
                </c:pt>
                <c:pt idx="17">
                  <c:v>10975300.291471787</c:v>
                </c:pt>
                <c:pt idx="18">
                  <c:v>11945649.832615945</c:v>
                </c:pt>
                <c:pt idx="19">
                  <c:v>12373386.520984294</c:v>
                </c:pt>
                <c:pt idx="20">
                  <c:v>12547577.289931525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'model4(3)turnover&amp;CCI_per_day'!资产</c:f>
              <c:numCache>
                <c:formatCode>0.00_ </c:formatCode>
                <c:ptCount val="21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482518.6726745746</c:v>
                </c:pt>
                <c:pt idx="8">
                  <c:v>576725.07660191669</c:v>
                </c:pt>
                <c:pt idx="9">
                  <c:v>983268.29615027865</c:v>
                </c:pt>
                <c:pt idx="10">
                  <c:v>2509041.6268755305</c:v>
                </c:pt>
                <c:pt idx="11">
                  <c:v>3397161.6805133354</c:v>
                </c:pt>
                <c:pt idx="12">
                  <c:v>4265756.7323671244</c:v>
                </c:pt>
                <c:pt idx="13">
                  <c:v>4709381.5164156565</c:v>
                </c:pt>
                <c:pt idx="14">
                  <c:v>4797754.8469314398</c:v>
                </c:pt>
                <c:pt idx="15">
                  <c:v>6197081.2891686596</c:v>
                </c:pt>
                <c:pt idx="16">
                  <c:v>9071997.1801644098</c:v>
                </c:pt>
                <c:pt idx="17">
                  <c:v>10836695.807812983</c:v>
                </c:pt>
                <c:pt idx="18">
                  <c:v>11852197.665036507</c:v>
                </c:pt>
                <c:pt idx="19">
                  <c:v>13361877.473565781</c:v>
                </c:pt>
                <c:pt idx="20">
                  <c:v>13095753.496201664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'model4(3)turnover&amp;CCI_per_day'!金额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-16759.822159356612</c:v>
                </c:pt>
                <c:pt idx="8">
                  <c:v>-21633.717823518324</c:v>
                </c:pt>
                <c:pt idx="9">
                  <c:v>-80483.235320897889</c:v>
                </c:pt>
                <c:pt idx="10">
                  <c:v>-171112.78027647501</c:v>
                </c:pt>
                <c:pt idx="11">
                  <c:v>-73403.239046200179</c:v>
                </c:pt>
                <c:pt idx="12">
                  <c:v>372275.50594695006</c:v>
                </c:pt>
                <c:pt idx="13">
                  <c:v>150153.12016990595</c:v>
                </c:pt>
                <c:pt idx="14">
                  <c:v>-61504.554823656566</c:v>
                </c:pt>
                <c:pt idx="15">
                  <c:v>-494243.27127021831</c:v>
                </c:pt>
                <c:pt idx="16">
                  <c:v>-574377.97513858043</c:v>
                </c:pt>
                <c:pt idx="17">
                  <c:v>-138604.48365880363</c:v>
                </c:pt>
                <c:pt idx="18">
                  <c:v>-93452.167579438537</c:v>
                </c:pt>
                <c:pt idx="19">
                  <c:v>988490.9525814876</c:v>
                </c:pt>
                <c:pt idx="20">
                  <c:v>548176.20627013966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67936"/>
        <c:axId val="80969728"/>
      </c:lineChart>
      <c:dateAx>
        <c:axId val="809679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69728"/>
        <c:crosses val="autoZero"/>
        <c:auto val="1"/>
        <c:lblOffset val="100"/>
        <c:baseTimeUnit val="months"/>
      </c:dateAx>
      <c:valAx>
        <c:axId val="809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6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f>R4</f>
        <v>245217.81577195294</v>
      </c>
      <c r="R4" s="8">
        <f>VLOOKUP(P4,A:I,9,)</f>
        <v>245217.81577195294</v>
      </c>
      <c r="S4" s="8">
        <f>VLOOKUP(P4,A:J,10,)</f>
        <v>247884.08816460447</v>
      </c>
      <c r="T4" s="8">
        <f>VLOOKUP(P4,A:K,11,)</f>
        <v>2666.2723926515318</v>
      </c>
      <c r="U4" s="8">
        <f>VLOOKUP(P4,A:L,12,)</f>
        <v>0</v>
      </c>
      <c r="V4" s="19">
        <f>(S4-R4)/R4</f>
        <v>1.0873077815565837E-2</v>
      </c>
      <c r="W4" s="19">
        <f>V4</f>
        <v>1.0873077815565837E-2</v>
      </c>
      <c r="Y4" s="24">
        <v>44925</v>
      </c>
      <c r="Z4" s="9">
        <v>3511692.6815237701</v>
      </c>
      <c r="AA4" s="9">
        <f>-Z4</f>
        <v>-3511692.6815237701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f>R5-R4</f>
        <v>3511692.6815237701</v>
      </c>
      <c r="R5" s="8">
        <f>VLOOKUP(P5,A:I,9,)</f>
        <v>3756910.4972957228</v>
      </c>
      <c r="S5" s="8">
        <f>VLOOKUP(P5,A:J,10,)</f>
        <v>3575030.9949550489</v>
      </c>
      <c r="T5" s="8">
        <f>VLOOKUP(P5,A:K,11,)</f>
        <v>-181879.50234067393</v>
      </c>
      <c r="U5" s="8">
        <f>VLOOKUP(P5,A:L,12,)</f>
        <v>0</v>
      </c>
      <c r="V5" s="19">
        <f>(S5-R5)/R5</f>
        <v>-4.8411987049357008E-2</v>
      </c>
      <c r="W5" s="19">
        <v>-4.5572950047727101E-2</v>
      </c>
      <c r="Y5" s="24">
        <v>44925</v>
      </c>
      <c r="Z5" s="9"/>
      <c r="AA5" s="9">
        <v>3575030.9949550489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f>IRR(AA3:AA5)</f>
        <v>-4.5572950047727101E-2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31.159999849999998</v>
      </c>
      <c r="D10" s="14">
        <v>37.710494996683174</v>
      </c>
      <c r="E10" s="14">
        <v>169490.49733354338</v>
      </c>
      <c r="F10" s="15">
        <v>190225.03086846921</v>
      </c>
      <c r="G10" s="15">
        <v>440108.18834410026</v>
      </c>
      <c r="H10" s="15">
        <v>392136.3838525769</v>
      </c>
      <c r="I10" s="15">
        <v>414708.31310549635</v>
      </c>
      <c r="J10" s="15">
        <v>392136.3838525769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37.189770586238538</v>
      </c>
      <c r="E11" s="14">
        <v>152807.94117845185</v>
      </c>
      <c r="F11" s="15">
        <v>173251.62827558978</v>
      </c>
      <c r="G11" s="15">
        <v>613359.81661969004</v>
      </c>
      <c r="H11" s="15">
        <v>540983.37609940453</v>
      </c>
      <c r="I11" s="15">
        <v>567516.25428394822</v>
      </c>
      <c r="J11" s="15">
        <v>540983.37609940453</v>
      </c>
      <c r="K11" s="15">
        <v>-26532.87818454369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36.340622369004151</v>
      </c>
      <c r="E12" s="14">
        <v>299018.3188799615</v>
      </c>
      <c r="F12" s="15">
        <v>377548.38446997904</v>
      </c>
      <c r="G12" s="15">
        <v>990908.20108966902</v>
      </c>
      <c r="H12" s="15">
        <v>784799.29101050121</v>
      </c>
      <c r="I12" s="15">
        <v>866534.57316390972</v>
      </c>
      <c r="J12" s="15">
        <v>784799.29101050121</v>
      </c>
      <c r="K12" s="15">
        <v>-81735.282153408509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35.566653817730753</v>
      </c>
      <c r="E13" s="14">
        <v>430248.85375669535</v>
      </c>
      <c r="F13" s="15">
        <v>598398.97718994762</v>
      </c>
      <c r="G13" s="15">
        <v>1589307.1782796166</v>
      </c>
      <c r="H13" s="15">
        <v>1142711.8323850972</v>
      </c>
      <c r="I13" s="15">
        <v>1296783.4269206051</v>
      </c>
      <c r="J13" s="15">
        <v>1142711.8323850972</v>
      </c>
      <c r="K13" s="15">
        <v>-154071.59453550796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34.740573439534039</v>
      </c>
      <c r="E14" s="14">
        <v>444707.93183896161</v>
      </c>
      <c r="F14" s="15">
        <v>595325.22667922615</v>
      </c>
      <c r="G14" s="15">
        <v>2184632.4049588428</v>
      </c>
      <c r="H14" s="15">
        <v>1631920.3606688436</v>
      </c>
      <c r="I14" s="15">
        <v>1741491.3587595667</v>
      </c>
      <c r="J14" s="15">
        <v>1631920.3606688436</v>
      </c>
      <c r="K14" s="15">
        <v>-109570.99809072306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34.119366627533324</v>
      </c>
      <c r="E15" s="14">
        <v>157242.05001781249</v>
      </c>
      <c r="F15" s="15">
        <v>186085.25999274614</v>
      </c>
      <c r="G15" s="15">
        <v>2370717.664951589</v>
      </c>
      <c r="H15" s="15">
        <v>2003256.4947108692</v>
      </c>
      <c r="I15" s="15">
        <v>1898733.4087773792</v>
      </c>
      <c r="J15" s="15">
        <v>2003256.4947108692</v>
      </c>
      <c r="K15" s="15">
        <v>104523.08593348996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33.666137024579427</v>
      </c>
      <c r="E16" s="14">
        <v>212584.68508788882</v>
      </c>
      <c r="F16" s="15">
        <v>265399.10779150203</v>
      </c>
      <c r="G16" s="15">
        <v>2636116.772743091</v>
      </c>
      <c r="H16" s="15">
        <v>2111529.5324532189</v>
      </c>
      <c r="I16" s="15">
        <v>2111318.0938652679</v>
      </c>
      <c r="J16" s="15">
        <v>2111529.5324532189</v>
      </c>
      <c r="K16" s="15">
        <v>211.43858795100823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33.177616240465106</v>
      </c>
      <c r="E17" s="14">
        <v>252649.34925635549</v>
      </c>
      <c r="F17" s="15">
        <v>330260.59343891655</v>
      </c>
      <c r="G17" s="15">
        <v>2966377.3661820074</v>
      </c>
      <c r="H17" s="15">
        <v>2269278.6426948672</v>
      </c>
      <c r="I17" s="15">
        <v>2363967.4431216232</v>
      </c>
      <c r="J17" s="15">
        <v>2269278.6426948672</v>
      </c>
      <c r="K17" s="15">
        <v>-94688.800426756032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32.640066271698615</v>
      </c>
      <c r="E18" s="14">
        <v>397378.80618793133</v>
      </c>
      <c r="F18" s="15">
        <v>570946.57704363531</v>
      </c>
      <c r="G18" s="15">
        <v>3537323.9432256427</v>
      </c>
      <c r="H18" s="15">
        <v>2461977.3936424926</v>
      </c>
      <c r="I18" s="15">
        <v>2761346.2493095547</v>
      </c>
      <c r="J18" s="15">
        <v>2461977.3936424926</v>
      </c>
      <c r="K18" s="15">
        <v>-299368.8556670621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32.234420440393677</v>
      </c>
      <c r="E19" s="14">
        <v>394559.35592032992</v>
      </c>
      <c r="F19" s="15">
        <v>574322.22611263557</v>
      </c>
      <c r="G19" s="15">
        <v>4111646.1693382785</v>
      </c>
      <c r="H19" s="15">
        <v>2824700.8222666993</v>
      </c>
      <c r="I19" s="15">
        <v>3155905.6052298844</v>
      </c>
      <c r="J19" s="15">
        <v>2824700.8222666993</v>
      </c>
      <c r="K19" s="15">
        <v>-331204.78296318511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31.717901224590552</v>
      </c>
      <c r="E20" s="14">
        <v>313435.3189942778</v>
      </c>
      <c r="F20" s="15">
        <v>435326.81463816349</v>
      </c>
      <c r="G20" s="15">
        <v>4546972.9839764424</v>
      </c>
      <c r="H20" s="15">
        <v>3273820.6785529791</v>
      </c>
      <c r="I20" s="15">
        <v>3469340.924224162</v>
      </c>
      <c r="J20" s="15">
        <v>3273820.6785529791</v>
      </c>
      <c r="K20" s="15">
        <v>-195520.24567118287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31.272433394847042</v>
      </c>
      <c r="E21" s="14">
        <v>287569.57307156065</v>
      </c>
      <c r="F21" s="15">
        <v>397744.9198539576</v>
      </c>
      <c r="G21" s="15">
        <v>4944717.9038303997</v>
      </c>
      <c r="H21" s="15">
        <v>3575030.9949550489</v>
      </c>
      <c r="I21" s="15">
        <v>3756910.4972957228</v>
      </c>
      <c r="J21" s="15">
        <v>3575030.9949550489</v>
      </c>
      <c r="K21" s="15">
        <v>-181879.50234067393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24.899999619999999</v>
      </c>
      <c r="D22" s="14">
        <v>31.014726063038534</v>
      </c>
      <c r="E22" s="14">
        <v>147690.02391911903</v>
      </c>
      <c r="F22" s="15">
        <v>187186.34809855712</v>
      </c>
      <c r="G22" s="15">
        <v>5131904.2519289572</v>
      </c>
      <c r="H22" s="15">
        <v>4049072.3250765675</v>
      </c>
      <c r="I22" s="15">
        <v>3904600.5212148419</v>
      </c>
      <c r="J22" s="15">
        <v>4049072.3250765675</v>
      </c>
      <c r="K22" s="15">
        <v>144471.80386172561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30.732980897288492</v>
      </c>
      <c r="E23" s="14">
        <v>180130.89098694932</v>
      </c>
      <c r="F23" s="15">
        <v>236082.42239213682</v>
      </c>
      <c r="G23" s="15">
        <v>5367986.6743210936</v>
      </c>
      <c r="H23" s="15">
        <v>4095773.8939387267</v>
      </c>
      <c r="I23" s="15">
        <v>4084731.4122017911</v>
      </c>
      <c r="J23" s="15">
        <v>4095773.8939387267</v>
      </c>
      <c r="K23" s="15">
        <v>11042.481736935675</v>
      </c>
      <c r="L23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f>X4</f>
        <v>245217.81577195294</v>
      </c>
      <c r="X4" s="8">
        <f>VLOOKUP(V4,A:I,9,)</f>
        <v>245217.81577195294</v>
      </c>
      <c r="Y4" s="8">
        <f>VLOOKUP(V4,A:J,10,)</f>
        <v>247884.08816460447</v>
      </c>
      <c r="Z4" s="8">
        <f>VLOOKUP(V4,A:K,11,)</f>
        <v>2666.2723926515318</v>
      </c>
      <c r="AA4" s="8">
        <f>VLOOKUP(V4,A:L,12,)</f>
        <v>0</v>
      </c>
      <c r="AB4" s="19">
        <f t="shared" ref="AB4" si="0">(Y4-X4)/X4</f>
        <v>1.0873077815565837E-2</v>
      </c>
      <c r="AC4" s="19">
        <f>AG13</f>
        <v>0</v>
      </c>
      <c r="AE4" s="24">
        <v>44925</v>
      </c>
      <c r="AF4" s="9">
        <v>3670080.3139454219</v>
      </c>
      <c r="AG4" s="9">
        <f>-AF4</f>
        <v>-3670080.3139454219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f>X5-X4</f>
        <v>3670080.3139454219</v>
      </c>
      <c r="X5" s="8">
        <f>VLOOKUP(V5,A:I,9,)</f>
        <v>3915298.1297173747</v>
      </c>
      <c r="Y5" s="8">
        <f>VLOOKUP(V5,A:J,10,)</f>
        <v>3740636.8615977974</v>
      </c>
      <c r="Z5" s="8">
        <f>VLOOKUP(V5,A:K,11,)</f>
        <v>-174661.26811957732</v>
      </c>
      <c r="AA5" s="8">
        <f>VLOOKUP(V5,A:L,12,)</f>
        <v>0</v>
      </c>
      <c r="AB5" s="19">
        <f t="shared" ref="AB5" si="1">(Y5-X5)/X5</f>
        <v>-4.4609953656884159E-2</v>
      </c>
      <c r="AC5" s="19">
        <v>-4.2085065559351986E-2</v>
      </c>
      <c r="AE5" s="24">
        <v>44925</v>
      </c>
      <c r="AF5" s="9"/>
      <c r="AG5" s="9">
        <v>3740636.8615977974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f>IRR(AG3:AG5)</f>
        <v>-4.2085065559351986E-2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31.159999849999998</v>
      </c>
      <c r="D10" s="14">
        <v>37.710494996683174</v>
      </c>
      <c r="E10" s="14">
        <v>169490.49733354338</v>
      </c>
      <c r="F10" s="15">
        <v>190225.03086846921</v>
      </c>
      <c r="G10" s="15">
        <v>440108.18834410026</v>
      </c>
      <c r="H10" s="15">
        <v>392136.3838525769</v>
      </c>
      <c r="I10" s="15">
        <v>414708.31310549635</v>
      </c>
      <c r="J10" s="15">
        <v>392136.3838525769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37.189770586238538</v>
      </c>
      <c r="E11" s="14">
        <v>152807.94117845185</v>
      </c>
      <c r="F11" s="15">
        <v>173251.62827558978</v>
      </c>
      <c r="G11" s="15">
        <v>613359.81661969004</v>
      </c>
      <c r="H11" s="15">
        <v>540983.37609940453</v>
      </c>
      <c r="I11" s="15">
        <v>567516.25428394822</v>
      </c>
      <c r="J11" s="15">
        <v>540983.37609940453</v>
      </c>
      <c r="K11" s="15">
        <v>-26532.87818454369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36.340622369004151</v>
      </c>
      <c r="E12" s="14">
        <v>299018.3188799615</v>
      </c>
      <c r="F12" s="15">
        <v>377548.38446997904</v>
      </c>
      <c r="G12" s="15">
        <v>990908.20108966902</v>
      </c>
      <c r="H12" s="15">
        <v>784799.29101050121</v>
      </c>
      <c r="I12" s="15">
        <v>866534.57316390972</v>
      </c>
      <c r="J12" s="15">
        <v>784799.29101050121</v>
      </c>
      <c r="K12" s="15">
        <v>-81735.282153408509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35.566653817730753</v>
      </c>
      <c r="E13" s="14">
        <v>430248.85375669535</v>
      </c>
      <c r="F13" s="15">
        <v>598398.97718994762</v>
      </c>
      <c r="G13" s="15">
        <v>1589307.1782796166</v>
      </c>
      <c r="H13" s="15">
        <v>1142711.8323850972</v>
      </c>
      <c r="I13" s="15">
        <v>1296783.4269206051</v>
      </c>
      <c r="J13" s="15">
        <v>1142711.8323850972</v>
      </c>
      <c r="K13" s="15">
        <v>-154071.59453550796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34.740573439534039</v>
      </c>
      <c r="E14" s="14">
        <v>444707.93183896161</v>
      </c>
      <c r="F14" s="15">
        <v>595325.22667922615</v>
      </c>
      <c r="G14" s="15">
        <v>2184632.4049588428</v>
      </c>
      <c r="H14" s="15">
        <v>1631920.3606688436</v>
      </c>
      <c r="I14" s="15">
        <v>1741491.3587595667</v>
      </c>
      <c r="J14" s="15">
        <v>1631920.3606688436</v>
      </c>
      <c r="K14" s="15">
        <v>-109570.99809072306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34.119366627533324</v>
      </c>
      <c r="E15" s="14">
        <v>157242.05001781249</v>
      </c>
      <c r="F15" s="15">
        <v>186085.25999274614</v>
      </c>
      <c r="G15" s="15">
        <v>2370717.664951589</v>
      </c>
      <c r="H15" s="15">
        <v>2003256.4947108692</v>
      </c>
      <c r="I15" s="15">
        <v>1898733.4087773792</v>
      </c>
      <c r="J15" s="15">
        <v>2003256.4947108692</v>
      </c>
      <c r="K15" s="15">
        <v>104523.08593348996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33.666137024579427</v>
      </c>
      <c r="E16" s="14">
        <v>212584.68508788882</v>
      </c>
      <c r="F16" s="15">
        <v>265399.10779150203</v>
      </c>
      <c r="G16" s="15">
        <v>2636116.772743091</v>
      </c>
      <c r="H16" s="15">
        <v>2111529.5324532189</v>
      </c>
      <c r="I16" s="15">
        <v>2111318.0938652679</v>
      </c>
      <c r="J16" s="15">
        <v>2111529.5324532189</v>
      </c>
      <c r="K16" s="15">
        <v>211.43858795100823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33.177616240465106</v>
      </c>
      <c r="E17" s="14">
        <v>252649.34925635549</v>
      </c>
      <c r="F17" s="15">
        <v>330260.59343891655</v>
      </c>
      <c r="G17" s="15">
        <v>2966377.3661820074</v>
      </c>
      <c r="H17" s="15">
        <v>2269278.6426948672</v>
      </c>
      <c r="I17" s="15">
        <v>2363967.4431216232</v>
      </c>
      <c r="J17" s="15">
        <v>2269278.6426948672</v>
      </c>
      <c r="K17" s="15">
        <v>-94688.800426756032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32.640066271698615</v>
      </c>
      <c r="E18" s="14">
        <v>476854.5674255176</v>
      </c>
      <c r="F18" s="15">
        <v>685135.89245236234</v>
      </c>
      <c r="G18" s="15">
        <v>3651513.2586343698</v>
      </c>
      <c r="H18" s="15">
        <v>2541453.154880079</v>
      </c>
      <c r="I18" s="15">
        <v>2840822.0105471406</v>
      </c>
      <c r="J18" s="15">
        <v>2541453.154880079</v>
      </c>
      <c r="K18" s="15">
        <v>-299368.85566706164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32.234420440393677</v>
      </c>
      <c r="E19" s="14">
        <v>473471.22710439586</v>
      </c>
      <c r="F19" s="15">
        <v>689186.67133516259</v>
      </c>
      <c r="G19" s="15">
        <v>4340699.9299695324</v>
      </c>
      <c r="H19" s="15">
        <v>2982060.7504685246</v>
      </c>
      <c r="I19" s="15">
        <v>3314293.2376515362</v>
      </c>
      <c r="J19" s="15">
        <v>2982060.7504685246</v>
      </c>
      <c r="K19" s="15">
        <v>-332232.4871830116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31.717901224590552</v>
      </c>
      <c r="E20" s="14">
        <v>313435.3189942778</v>
      </c>
      <c r="F20" s="15">
        <v>435326.81463816349</v>
      </c>
      <c r="G20" s="15">
        <v>4776026.7446076963</v>
      </c>
      <c r="H20" s="15">
        <v>3438739.3927607625</v>
      </c>
      <c r="I20" s="15">
        <v>3627728.5566458139</v>
      </c>
      <c r="J20" s="15">
        <v>3438739.3927607625</v>
      </c>
      <c r="K20" s="15">
        <v>-188989.16388505138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31.272433394847042</v>
      </c>
      <c r="E21" s="14">
        <v>287569.57307156065</v>
      </c>
      <c r="F21" s="15">
        <v>397744.9198539576</v>
      </c>
      <c r="G21" s="15">
        <v>5173771.6644616537</v>
      </c>
      <c r="H21" s="15">
        <v>3740636.8615977974</v>
      </c>
      <c r="I21" s="15">
        <v>3915298.1297173747</v>
      </c>
      <c r="J21" s="15">
        <v>3740636.8615977974</v>
      </c>
      <c r="K21" s="15">
        <v>-174661.26811957732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24.899999619999999</v>
      </c>
      <c r="D22" s="14">
        <v>31.014726063038534</v>
      </c>
      <c r="E22" s="14">
        <v>147690.02391911903</v>
      </c>
      <c r="F22" s="15">
        <v>187186.34809855712</v>
      </c>
      <c r="G22" s="15">
        <v>5360958.0125602111</v>
      </c>
      <c r="H22" s="15">
        <v>4229795.7364258952</v>
      </c>
      <c r="I22" s="15">
        <v>4062988.1536364937</v>
      </c>
      <c r="J22" s="15">
        <v>4229795.7364258952</v>
      </c>
      <c r="K22" s="15">
        <v>166807.58278940152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30.732980897288492</v>
      </c>
      <c r="E23" s="14">
        <v>180130.89098694932</v>
      </c>
      <c r="F23" s="15">
        <v>236082.42239213682</v>
      </c>
      <c r="G23" s="15">
        <v>5597040.4349523475</v>
      </c>
      <c r="H23" s="15">
        <v>4270541.9159216853</v>
      </c>
      <c r="I23" s="15">
        <v>4243119.0446234429</v>
      </c>
      <c r="J23" s="15">
        <v>4270541.9159216853</v>
      </c>
      <c r="K23" s="15">
        <v>27422.87129824236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>
      <c r="U24" s="11" t="e">
        <f>IF(AND(#REF!&gt;100,#REF!&gt;#REF!),1.2,IF(AND(#REF!&lt;-100,#REF!&lt;#REF!),1.2,1))</f>
        <v>#REF!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f>R4</f>
        <v>250495.57337637764</v>
      </c>
      <c r="R4" s="8">
        <f>VLOOKUP(P4,A:I,9,)</f>
        <v>250495.57337637764</v>
      </c>
      <c r="S4" s="8">
        <f>VLOOKUP(P4,A:J,10,)</f>
        <v>253303.89712736208</v>
      </c>
      <c r="T4" s="8">
        <f>VLOOKUP(P4,A:K,11,)</f>
        <v>2808.3237509844475</v>
      </c>
      <c r="U4" s="8">
        <f>VLOOKUP(P4,A:L,12,)</f>
        <v>0</v>
      </c>
      <c r="V4" s="19">
        <f t="shared" ref="V4" si="0">(S4-R4)/R4</f>
        <v>1.1211071369971281E-2</v>
      </c>
      <c r="W4" s="19">
        <f>V4</f>
        <v>1.1211071369971281E-2</v>
      </c>
      <c r="Y4" s="24">
        <v>44925</v>
      </c>
      <c r="Z4" s="9">
        <v>3797025.2202809798</v>
      </c>
      <c r="AA4" s="9">
        <f>-Z4</f>
        <v>-3797025.2202809798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f>R5-R4</f>
        <v>3797025.2202809798</v>
      </c>
      <c r="R5" s="8">
        <f>VLOOKUP(P5,A:I,9,)</f>
        <v>4047520.7936573573</v>
      </c>
      <c r="S5" s="8">
        <f>VLOOKUP(P5,A:J,10,)</f>
        <v>3858225.9151582182</v>
      </c>
      <c r="T5" s="8">
        <f>VLOOKUP(P5,A:K,11,)</f>
        <v>-189294.8784991391</v>
      </c>
      <c r="U5" s="8">
        <f>VLOOKUP(P5,A:L,12,)</f>
        <v>0</v>
      </c>
      <c r="V5" s="19">
        <f t="shared" ref="V5" si="1">(S5-R5)/R5</f>
        <v>-4.676810525489393E-2</v>
      </c>
      <c r="W5" s="19">
        <v>-4.4156016867989423E-2</v>
      </c>
      <c r="Y5" s="24">
        <v>44925</v>
      </c>
      <c r="Z5" s="9"/>
      <c r="AA5" s="9">
        <v>3858225.9151582182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f>IRR(AA3:AA5)</f>
        <v>-4.4156016867989423E-2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31.159999849999998</v>
      </c>
      <c r="D10" s="14">
        <v>37.710494996683174</v>
      </c>
      <c r="E10" s="14">
        <v>203388.59680025204</v>
      </c>
      <c r="F10" s="15">
        <v>228270.03704216305</v>
      </c>
      <c r="G10" s="15">
        <v>483616.71170663956</v>
      </c>
      <c r="H10" s="15">
        <v>430902.47698604997</v>
      </c>
      <c r="I10" s="15">
        <v>453884.17017662968</v>
      </c>
      <c r="J10" s="15">
        <v>430902.47698604997</v>
      </c>
      <c r="K10" s="15">
        <v>-22981.69319057971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37.189770586238538</v>
      </c>
      <c r="E11" s="14">
        <v>152807.94117845185</v>
      </c>
      <c r="F11" s="15">
        <v>173251.62827558978</v>
      </c>
      <c r="G11" s="15">
        <v>656868.33998222928</v>
      </c>
      <c r="H11" s="15">
        <v>579357.89497069945</v>
      </c>
      <c r="I11" s="15">
        <v>606692.11135508155</v>
      </c>
      <c r="J11" s="15">
        <v>579357.89497069945</v>
      </c>
      <c r="K11" s="15">
        <v>-27334.216384382104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36.340622369004151</v>
      </c>
      <c r="E12" s="14">
        <v>299018.3188799615</v>
      </c>
      <c r="F12" s="15">
        <v>377548.38446997904</v>
      </c>
      <c r="G12" s="15">
        <v>1034416.7244522083</v>
      </c>
      <c r="H12" s="15">
        <v>819258.04132691398</v>
      </c>
      <c r="I12" s="15">
        <v>905710.43023504305</v>
      </c>
      <c r="J12" s="15">
        <v>819258.04132691398</v>
      </c>
      <c r="K12" s="15">
        <v>-86452.388908129069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35.566653817730753</v>
      </c>
      <c r="E13" s="14">
        <v>430248.85375669535</v>
      </c>
      <c r="F13" s="15">
        <v>598398.97718994762</v>
      </c>
      <c r="G13" s="15">
        <v>1632815.7016421559</v>
      </c>
      <c r="H13" s="15">
        <v>1173994.4598943966</v>
      </c>
      <c r="I13" s="15">
        <v>1335959.2839917385</v>
      </c>
      <c r="J13" s="15">
        <v>1173994.4598943966</v>
      </c>
      <c r="K13" s="15">
        <v>-161964.82409734186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34.740573439534039</v>
      </c>
      <c r="E14" s="14">
        <v>444707.93183896161</v>
      </c>
      <c r="F14" s="15">
        <v>595325.22667922615</v>
      </c>
      <c r="G14" s="15">
        <v>2228140.928321382</v>
      </c>
      <c r="H14" s="15">
        <v>1664421.2267078152</v>
      </c>
      <c r="I14" s="15">
        <v>1780667.2158307</v>
      </c>
      <c r="J14" s="15">
        <v>1664421.2267078152</v>
      </c>
      <c r="K14" s="15">
        <v>-116245.98912288481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34.119366627533324</v>
      </c>
      <c r="E15" s="14">
        <v>157242.05001781249</v>
      </c>
      <c r="F15" s="15">
        <v>186085.25999274614</v>
      </c>
      <c r="G15" s="15">
        <v>2414226.1883141282</v>
      </c>
      <c r="H15" s="15">
        <v>2040021.1981970037</v>
      </c>
      <c r="I15" s="15">
        <v>1937909.2658485125</v>
      </c>
      <c r="J15" s="15">
        <v>2040021.1981970037</v>
      </c>
      <c r="K15" s="15">
        <v>102111.93234849116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33.666137024579427</v>
      </c>
      <c r="E16" s="14">
        <v>255101.62210546658</v>
      </c>
      <c r="F16" s="15">
        <v>318478.92934980243</v>
      </c>
      <c r="G16" s="15">
        <v>2732705.1176639306</v>
      </c>
      <c r="H16" s="15">
        <v>2188896.7966426979</v>
      </c>
      <c r="I16" s="15">
        <v>2193010.887953979</v>
      </c>
      <c r="J16" s="15">
        <v>2188896.7966426979</v>
      </c>
      <c r="K16" s="15">
        <v>-4114.0913112810813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33.177616240465106</v>
      </c>
      <c r="E17" s="14">
        <v>303179.21910762659</v>
      </c>
      <c r="F17" s="15">
        <v>396312.71212669986</v>
      </c>
      <c r="G17" s="15">
        <v>3129017.8297906304</v>
      </c>
      <c r="H17" s="15">
        <v>2393698.5950288731</v>
      </c>
      <c r="I17" s="15">
        <v>2496190.1070616054</v>
      </c>
      <c r="J17" s="15">
        <v>2393698.5950288731</v>
      </c>
      <c r="K17" s="15">
        <v>-102491.51203273237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32.640066271698615</v>
      </c>
      <c r="E18" s="14">
        <v>476854.5674255176</v>
      </c>
      <c r="F18" s="15">
        <v>685135.89245236234</v>
      </c>
      <c r="G18" s="15">
        <v>3814153.7222429928</v>
      </c>
      <c r="H18" s="15">
        <v>2654650.9142944538</v>
      </c>
      <c r="I18" s="15">
        <v>2973044.6744871233</v>
      </c>
      <c r="J18" s="15">
        <v>2654650.9142944538</v>
      </c>
      <c r="K18" s="15">
        <v>-318393.76019266946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32.234420440393677</v>
      </c>
      <c r="E19" s="14">
        <v>473471.22710439586</v>
      </c>
      <c r="F19" s="15">
        <v>689186.67133516259</v>
      </c>
      <c r="G19" s="15">
        <v>4503340.393578155</v>
      </c>
      <c r="H19" s="15">
        <v>3093794.7451675506</v>
      </c>
      <c r="I19" s="15">
        <v>3446515.9015915189</v>
      </c>
      <c r="J19" s="15">
        <v>3093794.7451675506</v>
      </c>
      <c r="K19" s="15">
        <v>-352721.15642396826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31.717901224590552</v>
      </c>
      <c r="E20" s="14">
        <v>313435.3189942778</v>
      </c>
      <c r="F20" s="15">
        <v>435326.81463816349</v>
      </c>
      <c r="G20" s="15">
        <v>4938667.2082163189</v>
      </c>
      <c r="H20" s="15">
        <v>3555840.531212152</v>
      </c>
      <c r="I20" s="15">
        <v>3759951.2205857965</v>
      </c>
      <c r="J20" s="15">
        <v>3555840.531212152</v>
      </c>
      <c r="K20" s="15">
        <v>-204110.68937364453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31.272433394847042</v>
      </c>
      <c r="E21" s="14">
        <v>287569.57307156065</v>
      </c>
      <c r="F21" s="15">
        <v>397744.9198539576</v>
      </c>
      <c r="G21" s="15">
        <v>5336412.1280702762</v>
      </c>
      <c r="H21" s="15">
        <v>3858225.9151582182</v>
      </c>
      <c r="I21" s="15">
        <v>4047520.7936573573</v>
      </c>
      <c r="J21" s="15">
        <v>3858225.9151582182</v>
      </c>
      <c r="K21" s="15">
        <v>-189294.8784991391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24.899999619999999</v>
      </c>
      <c r="D22" s="14">
        <v>31.014726063038534</v>
      </c>
      <c r="E22" s="14">
        <v>147690.02391911903</v>
      </c>
      <c r="F22" s="15">
        <v>187186.34809855712</v>
      </c>
      <c r="G22" s="15">
        <v>5523598.4761688337</v>
      </c>
      <c r="H22" s="15">
        <v>4358119.0581027884</v>
      </c>
      <c r="I22" s="15">
        <v>4195210.8175764764</v>
      </c>
      <c r="J22" s="15">
        <v>4358119.0581027884</v>
      </c>
      <c r="K22" s="15">
        <v>162908.24052631203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30.732980897288492</v>
      </c>
      <c r="E23" s="14">
        <v>180130.89098694932</v>
      </c>
      <c r="F23" s="15">
        <v>236082.42239213682</v>
      </c>
      <c r="G23" s="15">
        <v>5759680.8985609701</v>
      </c>
      <c r="H23" s="15">
        <v>4394636.5915163374</v>
      </c>
      <c r="I23" s="15">
        <v>4375341.7085634256</v>
      </c>
      <c r="J23" s="15">
        <v>4394636.5915163374</v>
      </c>
      <c r="K23" s="15">
        <v>19294.882952911779</v>
      </c>
      <c r="L23" s="14">
        <v>0</v>
      </c>
      <c r="M23" s="9">
        <v>-92.003912876830128</v>
      </c>
      <c r="N23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f>R4</f>
        <v>919630.88726893254</v>
      </c>
      <c r="R4" s="8">
        <f>VLOOKUP(P4,A:I,9,)</f>
        <v>919630.88726893254</v>
      </c>
      <c r="S4" s="8">
        <f>VLOOKUP(P4,A:J,10,)</f>
        <v>932459.19498475967</v>
      </c>
      <c r="T4" s="8">
        <f>VLOOKUP(P4,A:K,11,)</f>
        <v>12828.307715827134</v>
      </c>
      <c r="U4" s="8">
        <f>VLOOKUP(P4,A:L,12,)</f>
        <v>0</v>
      </c>
      <c r="V4" s="19">
        <f t="shared" ref="V4" si="0">(S4-R4)/R4</f>
        <v>1.3949409370017912E-2</v>
      </c>
      <c r="W4" s="19">
        <f>AA13</f>
        <v>0</v>
      </c>
      <c r="Y4" s="24">
        <v>44925</v>
      </c>
      <c r="Z4" s="9">
        <v>34142279.472042665</v>
      </c>
      <c r="AA4" s="9">
        <f>-Z4</f>
        <v>-34142279.472042665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f>R5-R4</f>
        <v>34142279.472042665</v>
      </c>
      <c r="R5" s="8">
        <f>VLOOKUP(P5,A:I,9,)</f>
        <v>35061910.359311596</v>
      </c>
      <c r="S5" s="8">
        <f>VLOOKUP(P5,A:J,10,)</f>
        <v>34032608.133750223</v>
      </c>
      <c r="T5" s="8">
        <f>VLOOKUP(P5,A:K,11,)</f>
        <v>-1029302.2255613729</v>
      </c>
      <c r="U5" s="8">
        <f>VLOOKUP(P5,A:L,12,)</f>
        <v>0</v>
      </c>
      <c r="V5" s="19">
        <f t="shared" ref="V5" si="1">(S5-R5)/R5</f>
        <v>-2.9356706893981753E-2</v>
      </c>
      <c r="W5" s="19">
        <v>-2.862734196784178E-2</v>
      </c>
      <c r="Y5" s="24">
        <v>44925</v>
      </c>
      <c r="Z5" s="9"/>
      <c r="AA5" s="9">
        <v>34032608.133750223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f>IRR(AA3:AA5)</f>
        <v>-2.862734196784178E-2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31.159999849999998</v>
      </c>
      <c r="D10" s="14">
        <v>37.710494996683174</v>
      </c>
      <c r="E10" s="14">
        <v>1332296.016230752</v>
      </c>
      <c r="F10" s="15">
        <v>1495281.7697778775</v>
      </c>
      <c r="G10" s="15">
        <v>2435260.8123425301</v>
      </c>
      <c r="H10" s="15">
        <v>2169817.3176074922</v>
      </c>
      <c r="I10" s="15">
        <v>2251926.9034996843</v>
      </c>
      <c r="J10" s="15">
        <v>2169817.3176074922</v>
      </c>
      <c r="K10" s="15">
        <v>-82109.585892192088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37.189770586238538</v>
      </c>
      <c r="E11" s="14">
        <v>950430.4433228831</v>
      </c>
      <c r="F11" s="15">
        <v>1077585.5011100702</v>
      </c>
      <c r="G11" s="15">
        <v>3512846.3134526005</v>
      </c>
      <c r="H11" s="15">
        <v>3098330.5506435884</v>
      </c>
      <c r="I11" s="15">
        <v>3202357.3468225673</v>
      </c>
      <c r="J11" s="15">
        <v>3098330.5506435884</v>
      </c>
      <c r="K11" s="15">
        <v>-104026.79617897887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36.340622369004151</v>
      </c>
      <c r="E12" s="14">
        <v>2601645.6563901841</v>
      </c>
      <c r="F12" s="15">
        <v>3284906.1496053939</v>
      </c>
      <c r="G12" s="15">
        <v>6797752.4630579948</v>
      </c>
      <c r="H12" s="15">
        <v>5383819.9215691434</v>
      </c>
      <c r="I12" s="15">
        <v>5804003.0032127518</v>
      </c>
      <c r="J12" s="15">
        <v>5383819.9215691434</v>
      </c>
      <c r="K12" s="15">
        <v>-420183.0816436084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35.566653817730753</v>
      </c>
      <c r="E13" s="14">
        <v>4490358.7035431322</v>
      </c>
      <c r="F13" s="15">
        <v>6245283.4724707855</v>
      </c>
      <c r="G13" s="15">
        <v>13043035.935528781</v>
      </c>
      <c r="H13" s="15">
        <v>9377942.6013078354</v>
      </c>
      <c r="I13" s="15">
        <v>10294361.706755884</v>
      </c>
      <c r="J13" s="15">
        <v>9377942.6013078354</v>
      </c>
      <c r="K13" s="15">
        <v>-916419.10544804856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34.740573439534039</v>
      </c>
      <c r="E14" s="14">
        <v>4718606.5434752619</v>
      </c>
      <c r="F14" s="15">
        <v>6316742.5381603679</v>
      </c>
      <c r="G14" s="15">
        <v>19359778.47368915</v>
      </c>
      <c r="H14" s="15">
        <v>14461754.113661477</v>
      </c>
      <c r="I14" s="15">
        <v>15012968.250231147</v>
      </c>
      <c r="J14" s="15">
        <v>14461754.113661477</v>
      </c>
      <c r="K14" s="15">
        <v>-551214.13656966947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34.119366627533324</v>
      </c>
      <c r="E15" s="14">
        <v>992097.82616559835</v>
      </c>
      <c r="F15" s="15">
        <v>1174080.2278992822</v>
      </c>
      <c r="G15" s="15">
        <v>20533858.701588433</v>
      </c>
      <c r="H15" s="15">
        <v>17351111.190320637</v>
      </c>
      <c r="I15" s="15">
        <v>16005066.076396745</v>
      </c>
      <c r="J15" s="15">
        <v>17351111.190320637</v>
      </c>
      <c r="K15" s="15">
        <v>1346045.1139238924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33.666137024579427</v>
      </c>
      <c r="E16" s="14">
        <v>1871460.4753663132</v>
      </c>
      <c r="F16" s="15">
        <v>2336405.0906298161</v>
      </c>
      <c r="G16" s="15">
        <v>22870263.792218249</v>
      </c>
      <c r="H16" s="15">
        <v>18319081.275756035</v>
      </c>
      <c r="I16" s="15">
        <v>17876526.551763058</v>
      </c>
      <c r="J16" s="15">
        <v>18319081.275756035</v>
      </c>
      <c r="K16" s="15">
        <v>442554.72399297729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33.177616240465106</v>
      </c>
      <c r="E17" s="14">
        <v>2424710.9525211253</v>
      </c>
      <c r="F17" s="15">
        <v>3169556.8599503268</v>
      </c>
      <c r="G17" s="15">
        <v>26039820.652168576</v>
      </c>
      <c r="H17" s="15">
        <v>19920462.426406339</v>
      </c>
      <c r="I17" s="15">
        <v>20301237.504284184</v>
      </c>
      <c r="J17" s="15">
        <v>19920462.426406339</v>
      </c>
      <c r="K17" s="15">
        <v>-380775.07787784562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32.640066271698615</v>
      </c>
      <c r="E18" s="14">
        <v>4782882.913240117</v>
      </c>
      <c r="F18" s="15">
        <v>6871958.4064165689</v>
      </c>
      <c r="G18" s="15">
        <v>32911779.058585145</v>
      </c>
      <c r="H18" s="15">
        <v>22906597.565645773</v>
      </c>
      <c r="I18" s="15">
        <v>25084120.417524301</v>
      </c>
      <c r="J18" s="15">
        <v>22906597.565645773</v>
      </c>
      <c r="K18" s="15">
        <v>-2177522.8518785276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32.234420440393677</v>
      </c>
      <c r="E19" s="14">
        <v>4732070.6190088335</v>
      </c>
      <c r="F19" s="15">
        <v>6888021.5137519641</v>
      </c>
      <c r="G19" s="15">
        <v>39799800.572337106</v>
      </c>
      <c r="H19" s="15">
        <v>27342462.063272424</v>
      </c>
      <c r="I19" s="15">
        <v>29816191.036533132</v>
      </c>
      <c r="J19" s="15">
        <v>27342462.063272424</v>
      </c>
      <c r="K19" s="15">
        <v>-2473728.9732607082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31.717901224590552</v>
      </c>
      <c r="E20" s="14">
        <v>2792051.0280197761</v>
      </c>
      <c r="F20" s="15">
        <v>3877848.4959356119</v>
      </c>
      <c r="G20" s="15">
        <v>43677649.068272717</v>
      </c>
      <c r="H20" s="15">
        <v>31447908.578783918</v>
      </c>
      <c r="I20" s="15">
        <v>32608242.064552907</v>
      </c>
      <c r="J20" s="15">
        <v>31447908.578783918</v>
      </c>
      <c r="K20" s="15">
        <v>-1160333.4857689887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31.272433394847042</v>
      </c>
      <c r="E21" s="14">
        <v>2453668.2947586924</v>
      </c>
      <c r="F21" s="15">
        <v>3393732.1282739993</v>
      </c>
      <c r="G21" s="15">
        <v>47071381.196546718</v>
      </c>
      <c r="H21" s="15">
        <v>34032608.133750223</v>
      </c>
      <c r="I21" s="15">
        <v>35061910.359311596</v>
      </c>
      <c r="J21" s="15">
        <v>34032608.133750223</v>
      </c>
      <c r="K21" s="15">
        <v>-1029302.2255613729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24.899999619999999</v>
      </c>
      <c r="D22" s="14">
        <v>31.014726063038534</v>
      </c>
      <c r="E22" s="14">
        <v>903084.09463123081</v>
      </c>
      <c r="F22" s="15">
        <v>1144593.3124940631</v>
      </c>
      <c r="G22" s="15">
        <v>48215974.50904078</v>
      </c>
      <c r="H22" s="15">
        <v>38042402.669101261</v>
      </c>
      <c r="I22" s="15">
        <v>35964994.453942828</v>
      </c>
      <c r="J22" s="15">
        <v>38042402.669101261</v>
      </c>
      <c r="K22" s="15">
        <v>2077408.2151584327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30.732980897288492</v>
      </c>
      <c r="E23" s="14">
        <v>1216420.548706634</v>
      </c>
      <c r="F23" s="15">
        <v>1594260.1971976068</v>
      </c>
      <c r="G23" s="15">
        <v>49810234.706238389</v>
      </c>
      <c r="H23" s="15">
        <v>38005209.650892787</v>
      </c>
      <c r="I23" s="15">
        <v>37181415.002649464</v>
      </c>
      <c r="J23" s="15">
        <v>38005209.650892787</v>
      </c>
      <c r="K23" s="15">
        <v>823794.64824332297</v>
      </c>
      <c r="L23" s="14">
        <v>0</v>
      </c>
      <c r="M23" s="9">
        <v>-92.003912876830128</v>
      </c>
      <c r="N23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f>T4</f>
        <v>181466.76336656811</v>
      </c>
      <c r="T4" s="8">
        <f>VLOOKUP(R4,A:K,11,)</f>
        <v>181466.76336656811</v>
      </c>
      <c r="U4" s="8">
        <f>VLOOKUP(R4,A:L,12,)</f>
        <v>183377.42759977028</v>
      </c>
      <c r="V4" s="8">
        <f>VLOOKUP(R4,A:M,13,)</f>
        <v>1910.6642332021729</v>
      </c>
      <c r="W4" s="8">
        <f>VLOOKUP(R4,A:N,14,)</f>
        <v>0</v>
      </c>
      <c r="X4" s="19">
        <f t="shared" ref="X4" si="0">(U4-T4)/T4</f>
        <v>1.0529003756696624E-2</v>
      </c>
      <c r="Y4" s="19">
        <f>AC13</f>
        <v>0</v>
      </c>
      <c r="AA4" s="24">
        <v>44925</v>
      </c>
      <c r="AB4" s="9">
        <v>11764183.069249377</v>
      </c>
      <c r="AC4" s="9">
        <f>-AB4</f>
        <v>-11764183.069249377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f>T5-T4</f>
        <v>11764183.069249377</v>
      </c>
      <c r="T5" s="8">
        <f>VLOOKUP(R5,A:K,11,)</f>
        <v>11945649.832615945</v>
      </c>
      <c r="U5" s="8">
        <f>VLOOKUP(R5,A:L,12,)</f>
        <v>11852197.665036507</v>
      </c>
      <c r="V5" s="8">
        <f>VLOOKUP(R5,A:M,13,)</f>
        <v>-93452.167579438537</v>
      </c>
      <c r="W5" s="8">
        <f>VLOOKUP(R5,A:N,14,)</f>
        <v>0</v>
      </c>
      <c r="X5" s="19">
        <f t="shared" ref="X5" si="1">(U5-T5)/T5</f>
        <v>-7.8231129230224312E-3</v>
      </c>
      <c r="Y5" s="19">
        <v>-7.7069388592168053E-3</v>
      </c>
      <c r="AA5" s="24">
        <v>44925</v>
      </c>
      <c r="AB5" s="9"/>
      <c r="AC5" s="9">
        <v>11852197.665036507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f>IRR(AC3:AC5)</f>
        <v>-7.7069388592168053E-3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31.159999849999998</v>
      </c>
      <c r="D10" s="14">
        <v>37.710494996683174</v>
      </c>
      <c r="E10" s="14">
        <v>2257005</v>
      </c>
      <c r="F10" s="14">
        <v>9461572.5990646258</v>
      </c>
      <c r="G10" s="14">
        <v>317811.73146736313</v>
      </c>
      <c r="H10" s="15">
        <v>356691.06752202666</v>
      </c>
      <c r="I10" s="15">
        <v>541547.34836552059</v>
      </c>
      <c r="J10" s="15">
        <v>482518.6726745746</v>
      </c>
      <c r="K10" s="15">
        <v>499278.49483393121</v>
      </c>
      <c r="L10" s="15">
        <v>482518.6726745746</v>
      </c>
      <c r="M10" s="15">
        <v>-16759.822159356612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37.189770586238538</v>
      </c>
      <c r="E11" s="14">
        <v>906904</v>
      </c>
      <c r="F11" s="14">
        <v>8699501.0544478521</v>
      </c>
      <c r="G11" s="14">
        <v>99080.299591503761</v>
      </c>
      <c r="H11" s="15">
        <v>112335.93687526176</v>
      </c>
      <c r="I11" s="15">
        <v>653883.28524078231</v>
      </c>
      <c r="J11" s="15">
        <v>576725.07660191669</v>
      </c>
      <c r="K11" s="15">
        <v>598358.79442543502</v>
      </c>
      <c r="L11" s="15">
        <v>576725.07660191669</v>
      </c>
      <c r="M11" s="15">
        <v>-21633.717823518324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36.340622369004151</v>
      </c>
      <c r="E12" s="14">
        <v>1401901</v>
      </c>
      <c r="F12" s="14">
        <v>7836928.591733871</v>
      </c>
      <c r="G12" s="14">
        <v>465392.73704574164</v>
      </c>
      <c r="H12" s="15">
        <v>587617.09541353618</v>
      </c>
      <c r="I12" s="15">
        <v>1241500.3806543185</v>
      </c>
      <c r="J12" s="15">
        <v>983268.29615027865</v>
      </c>
      <c r="K12" s="15">
        <v>1063751.5314711765</v>
      </c>
      <c r="L12" s="15">
        <v>983268.29615027865</v>
      </c>
      <c r="M12" s="15">
        <v>-80483.235320897889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35.566653817730753</v>
      </c>
      <c r="E13" s="14">
        <v>2631500</v>
      </c>
      <c r="F13" s="14">
        <v>7310293.186280488</v>
      </c>
      <c r="G13" s="14">
        <v>1616402.8756808292</v>
      </c>
      <c r="H13" s="15">
        <v>2248126.4484234462</v>
      </c>
      <c r="I13" s="15">
        <v>3489626.8290777644</v>
      </c>
      <c r="J13" s="15">
        <v>2509041.6268755305</v>
      </c>
      <c r="K13" s="15">
        <v>2680154.4071520055</v>
      </c>
      <c r="L13" s="15">
        <v>2509041.6268755305</v>
      </c>
      <c r="M13" s="15">
        <v>-171112.78027647501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34.740573439534039</v>
      </c>
      <c r="E14" s="14">
        <v>1147010</v>
      </c>
      <c r="F14" s="14">
        <v>6847440.4204799104</v>
      </c>
      <c r="G14" s="14">
        <v>790410.51240753022</v>
      </c>
      <c r="H14" s="15">
        <v>1058113.1654720588</v>
      </c>
      <c r="I14" s="15">
        <v>4547739.994549823</v>
      </c>
      <c r="J14" s="15">
        <v>3397161.6805133354</v>
      </c>
      <c r="K14" s="15">
        <v>3470564.9195595356</v>
      </c>
      <c r="L14" s="15">
        <v>3397161.6805133354</v>
      </c>
      <c r="M14" s="15">
        <v>-73403.239046200179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34.119366627533324</v>
      </c>
      <c r="E15" s="14">
        <v>2764909</v>
      </c>
      <c r="F15" s="14">
        <v>6486059.213010204</v>
      </c>
      <c r="G15" s="14">
        <v>422916.30686063902</v>
      </c>
      <c r="H15" s="15">
        <v>500492.65389518265</v>
      </c>
      <c r="I15" s="15">
        <v>5048232.6484450055</v>
      </c>
      <c r="J15" s="15">
        <v>4265756.7323671244</v>
      </c>
      <c r="K15" s="15">
        <v>3893481.2264201744</v>
      </c>
      <c r="L15" s="15">
        <v>4265756.7323671244</v>
      </c>
      <c r="M15" s="15">
        <v>372275.50594695006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33.666137024579427</v>
      </c>
      <c r="E16" s="14">
        <v>2184000</v>
      </c>
      <c r="F16" s="14">
        <v>6139372.2173402254</v>
      </c>
      <c r="G16" s="14">
        <v>665747.16982557636</v>
      </c>
      <c r="H16" s="15">
        <v>831145.03198279405</v>
      </c>
      <c r="I16" s="15">
        <v>5879377.6804277999</v>
      </c>
      <c r="J16" s="15">
        <v>4709381.5164156565</v>
      </c>
      <c r="K16" s="15">
        <v>4559228.3962457506</v>
      </c>
      <c r="L16" s="15">
        <v>4709381.5164156565</v>
      </c>
      <c r="M16" s="15">
        <v>150153.12016990595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33.177616240465106</v>
      </c>
      <c r="E17" s="14">
        <v>719700</v>
      </c>
      <c r="F17" s="14">
        <v>5816280.4526384082</v>
      </c>
      <c r="G17" s="14">
        <v>300031.00550934568</v>
      </c>
      <c r="H17" s="15">
        <v>392197.40015656798</v>
      </c>
      <c r="I17" s="15">
        <v>6271575.0805843677</v>
      </c>
      <c r="J17" s="15">
        <v>4797754.8469314398</v>
      </c>
      <c r="K17" s="15">
        <v>4859259.4017550964</v>
      </c>
      <c r="L17" s="15">
        <v>4797754.8469314398</v>
      </c>
      <c r="M17" s="15">
        <v>-61504.554823656566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32.640066271698615</v>
      </c>
      <c r="E18" s="14">
        <v>2128200</v>
      </c>
      <c r="F18" s="14">
        <v>5555987.6610887097</v>
      </c>
      <c r="G18" s="14">
        <v>1832065.1586837813</v>
      </c>
      <c r="H18" s="15">
        <v>2632277.6025873963</v>
      </c>
      <c r="I18" s="15">
        <v>8903852.683171764</v>
      </c>
      <c r="J18" s="15">
        <v>6197081.2891686596</v>
      </c>
      <c r="K18" s="15">
        <v>6691324.5604388779</v>
      </c>
      <c r="L18" s="15">
        <v>6197081.2891686596</v>
      </c>
      <c r="M18" s="15">
        <v>-494243.27127021831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32.234420440393677</v>
      </c>
      <c r="E19" s="14">
        <v>3400007.75</v>
      </c>
      <c r="F19" s="14">
        <v>5444602.8119248468</v>
      </c>
      <c r="G19" s="14">
        <v>2955050.5948641114</v>
      </c>
      <c r="H19" s="15">
        <v>4301383.83604954</v>
      </c>
      <c r="I19" s="15">
        <v>13205236.519221304</v>
      </c>
      <c r="J19" s="15">
        <v>9071997.1801644098</v>
      </c>
      <c r="K19" s="15">
        <v>9646375.1553029902</v>
      </c>
      <c r="L19" s="15">
        <v>9071997.1801644098</v>
      </c>
      <c r="M19" s="15">
        <v>-574377.97513858043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31.717901224590552</v>
      </c>
      <c r="E20" s="14">
        <v>2516800</v>
      </c>
      <c r="F20" s="14">
        <v>5287757.6291307472</v>
      </c>
      <c r="G20" s="14">
        <v>1328925.1361687968</v>
      </c>
      <c r="H20" s="15">
        <v>1845729.2824473034</v>
      </c>
      <c r="I20" s="15">
        <v>15050965.801668607</v>
      </c>
      <c r="J20" s="15">
        <v>10836695.807812983</v>
      </c>
      <c r="K20" s="15">
        <v>10975300.291471787</v>
      </c>
      <c r="L20" s="15">
        <v>10836695.807812983</v>
      </c>
      <c r="M20" s="15">
        <v>-138604.48365880363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31.272433394847042</v>
      </c>
      <c r="E21" s="14">
        <v>2041800</v>
      </c>
      <c r="F21" s="14">
        <v>5162984.7923986483</v>
      </c>
      <c r="G21" s="14">
        <v>970349.54114415869</v>
      </c>
      <c r="H21" s="15">
        <v>1342115.5665055888</v>
      </c>
      <c r="I21" s="15">
        <v>16393081.368174195</v>
      </c>
      <c r="J21" s="15">
        <v>11852197.665036507</v>
      </c>
      <c r="K21" s="15">
        <v>11945649.832615945</v>
      </c>
      <c r="L21" s="15">
        <v>11852197.665036507</v>
      </c>
      <c r="M21" s="15">
        <v>-93452.167579438537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24.899999619999999</v>
      </c>
      <c r="D22" s="14">
        <v>31.014726063038534</v>
      </c>
      <c r="E22" s="14">
        <v>2396100</v>
      </c>
      <c r="F22" s="14">
        <v>5058906.2336463733</v>
      </c>
      <c r="G22" s="14">
        <v>427736.68836834806</v>
      </c>
      <c r="H22" s="15">
        <v>542125.09767951048</v>
      </c>
      <c r="I22" s="15">
        <v>16935206.465853706</v>
      </c>
      <c r="J22" s="15">
        <v>13361877.473565781</v>
      </c>
      <c r="K22" s="15">
        <v>12373386.520984294</v>
      </c>
      <c r="L22" s="15">
        <v>13361877.473565781</v>
      </c>
      <c r="M22" s="15">
        <v>988490.9525814876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30.732980897288492</v>
      </c>
      <c r="E23" s="14">
        <v>699600</v>
      </c>
      <c r="F23" s="14">
        <v>4885493.1924261088</v>
      </c>
      <c r="G23" s="14">
        <v>174190.76894722995</v>
      </c>
      <c r="H23" s="15">
        <v>228297.20358397876</v>
      </c>
      <c r="I23" s="15">
        <v>17163503.669437684</v>
      </c>
      <c r="J23" s="15">
        <v>13095753.496201664</v>
      </c>
      <c r="K23" s="15">
        <v>12547577.289931525</v>
      </c>
      <c r="L23" s="15">
        <v>13095753.496201664</v>
      </c>
      <c r="M23" s="15">
        <v>548176.20627013966</v>
      </c>
      <c r="N23" s="14">
        <v>0</v>
      </c>
      <c r="O23" s="9">
        <v>-92.003912876830128</v>
      </c>
      <c r="P23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model4(3)turnover&amp;CCI_per_day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2023-04-08T07:03:31Z</dcterms:modified>
</cp:coreProperties>
</file>