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model4(1)" sheetId="7" r:id="rId1"/>
  </sheets>
  <definedNames>
    <definedName name="_xlnm._FilterDatabase" localSheetId="0" hidden="1">'model4(1)'!$P$1:$P$25</definedName>
    <definedName name="金额" localSheetId="0">OFFSET('model4(1)'!K1,0,0,COUNTA('model4(1)'!K:K)-1)</definedName>
    <definedName name="买卖" localSheetId="0">OFFSET('model4(1)'!E1,0,0,COUNTA('model4(1)'!E:E)-2)</definedName>
    <definedName name="时间" localSheetId="0">OFFSET('model4(1)'!A1,0,0,COUNTA('model4(1)'!A:A)-1)</definedName>
    <definedName name="指数" localSheetId="0">OFFSET('model4(1)'!B1,0,0,COUNTA('model4(1)'!B:B)-1)</definedName>
    <definedName name="资产" localSheetId="0">OFFSET('model4(1)'!J1,0,0,COUNTA('model4(1)'!J:J)-1)</definedName>
    <definedName name="资金" localSheetId="0">OFFSET('model4(1)'!I1,0,0,COUNTA('model4(1)'!I:I)-1)</definedName>
  </definedNames>
  <calcPr calcId="145621"/>
</workbook>
</file>

<file path=xl/calcChain.xml><?xml version="1.0" encoding="utf-8"?>
<calcChain xmlns="http://schemas.openxmlformats.org/spreadsheetml/2006/main">
  <c r="AA4" i="7" l="1"/>
  <c r="AA3" i="7"/>
  <c r="AA6" i="7" s="1"/>
  <c r="L3" i="7" l="1"/>
  <c r="J3" i="7" l="1"/>
  <c r="K3" i="7" s="1"/>
  <c r="L4" i="7" l="1"/>
  <c r="J4" i="7" l="1"/>
  <c r="K4" i="7" s="1"/>
  <c r="L5" i="7" l="1"/>
  <c r="J5" i="7" l="1"/>
  <c r="K5" i="7" s="1"/>
  <c r="L6" i="7" l="1"/>
  <c r="J6" i="7" l="1"/>
  <c r="K6" i="7" s="1"/>
  <c r="L7" i="7" l="1"/>
  <c r="J7" i="7" l="1"/>
  <c r="K7" i="7" s="1"/>
  <c r="L8" i="7" l="1"/>
  <c r="J8" i="7" l="1"/>
  <c r="K8" i="7" s="1"/>
  <c r="L9" i="7" l="1"/>
  <c r="J9" i="7" l="1"/>
  <c r="K9" i="7" s="1"/>
  <c r="L10" i="7" l="1"/>
  <c r="J10" i="7" l="1"/>
  <c r="K10" i="7" s="1"/>
  <c r="R4" i="7" l="1"/>
  <c r="Q4" i="7" s="1"/>
  <c r="L11" i="7"/>
  <c r="U4" i="7" s="1"/>
  <c r="J11" i="7" l="1"/>
  <c r="K11" i="7" l="1"/>
  <c r="T4" i="7" s="1"/>
  <c r="S4" i="7"/>
  <c r="V4" i="7" s="1"/>
  <c r="W4" i="7" s="1"/>
  <c r="L12" i="7" l="1"/>
  <c r="J12" i="7" l="1"/>
  <c r="K12" i="7" s="1"/>
  <c r="L13" i="7" l="1"/>
  <c r="J13" i="7" l="1"/>
  <c r="K13" i="7" s="1"/>
  <c r="L14" i="7" l="1"/>
  <c r="J14" i="7" l="1"/>
  <c r="K14" i="7" s="1"/>
  <c r="L15" i="7" l="1"/>
  <c r="J15" i="7" l="1"/>
  <c r="K15" i="7" s="1"/>
  <c r="L16" i="7" l="1"/>
  <c r="J16" i="7" l="1"/>
  <c r="K16" i="7" s="1"/>
  <c r="L17" i="7" l="1"/>
  <c r="J17" i="7" l="1"/>
  <c r="K17" i="7" s="1"/>
  <c r="L18" i="7" l="1"/>
  <c r="J18" i="7" l="1"/>
  <c r="K18" i="7" s="1"/>
  <c r="L19" i="7" l="1"/>
  <c r="J19" i="7" l="1"/>
  <c r="K19" i="7" s="1"/>
  <c r="L20" i="7" l="1"/>
  <c r="J20" i="7" l="1"/>
  <c r="K20" i="7" s="1"/>
  <c r="L21" i="7" l="1"/>
  <c r="J21" i="7" l="1"/>
  <c r="K21" i="7" s="1"/>
  <c r="L22" i="7" l="1"/>
  <c r="L23" i="7" s="1"/>
  <c r="R5" i="7" l="1"/>
  <c r="Q5" i="7" s="1"/>
  <c r="L24" i="7"/>
  <c r="L25" i="7" s="1"/>
  <c r="U5" i="7"/>
  <c r="J23" i="7"/>
  <c r="J22" i="7"/>
  <c r="K22" i="7" s="1"/>
  <c r="J24" i="7" l="1"/>
  <c r="K24" i="7" s="1"/>
  <c r="J25" i="7"/>
  <c r="K25" i="7" s="1"/>
  <c r="K23" i="7"/>
  <c r="T5" i="7" s="1"/>
  <c r="S5" i="7"/>
  <c r="V5" i="7" s="1"/>
  <c r="H2" i="7" l="1"/>
</calcChain>
</file>

<file path=xl/sharedStrings.xml><?xml version="1.0" encoding="utf-8"?>
<sst xmlns="http://schemas.openxmlformats.org/spreadsheetml/2006/main" count="21" uniqueCount="16">
  <si>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</si>
  <si>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</si>
  <si>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</si>
  <si>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</si>
  <si>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</si>
  <si>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</si>
  <si>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</si>
  <si>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</si>
  <si>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</si>
  <si>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</si>
  <si>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</si>
  <si>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</si>
  <si>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</si>
  <si>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</si>
  <si>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</si>
  <si>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unit:yuan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</si>
</sst>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8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3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23"/>
                <c:pt idx="0">
                  <c:v>0</c:v>
                </c:pt>
                <c:pt idx="1">
                  <c:v>15057.369992695269</c:v>
                </c:pt>
                <c:pt idx="2">
                  <c:v>15057.369992695269</c:v>
                </c:pt>
                <c:pt idx="3">
                  <c:v>19011.31844749668</c:v>
                </c:pt>
                <c:pt idx="4">
                  <c:v>45400.106469620208</c:v>
                </c:pt>
                <c:pt idx="5">
                  <c:v>133057.78626791219</c:v>
                </c:pt>
                <c:pt idx="6">
                  <c:v>167517.16799780785</c:v>
                </c:pt>
                <c:pt idx="7">
                  <c:v>209123.5851968638</c:v>
                </c:pt>
                <c:pt idx="8">
                  <c:v>260275.18576464822</c:v>
                </c:pt>
                <c:pt idx="9">
                  <c:v>429765.68309819163</c:v>
                </c:pt>
                <c:pt idx="10">
                  <c:v>582573.6242766435</c:v>
                </c:pt>
                <c:pt idx="11">
                  <c:v>881591.943156605</c:v>
                </c:pt>
                <c:pt idx="12">
                  <c:v>1311840.7969133004</c:v>
                </c:pt>
                <c:pt idx="13">
                  <c:v>1756548.728752262</c:v>
                </c:pt>
                <c:pt idx="14">
                  <c:v>1913790.7787700745</c:v>
                </c:pt>
                <c:pt idx="15">
                  <c:v>2126375.4638579632</c:v>
                </c:pt>
                <c:pt idx="16">
                  <c:v>2379024.8131143185</c:v>
                </c:pt>
                <c:pt idx="17">
                  <c:v>2776403.61930225</c:v>
                </c:pt>
                <c:pt idx="18">
                  <c:v>3170962.9752225801</c:v>
                </c:pt>
                <c:pt idx="19">
                  <c:v>3484398.2942168578</c:v>
                </c:pt>
                <c:pt idx="20">
                  <c:v>3771967.8672884186</c:v>
                </c:pt>
                <c:pt idx="21">
                  <c:v>3919657.8912075376</c:v>
                </c:pt>
                <c:pt idx="22">
                  <c:v>4099788.7821944868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3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23"/>
                <c:pt idx="0">
                  <c:v>0</c:v>
                </c:pt>
                <c:pt idx="1">
                  <c:v>15057.369992695269</c:v>
                </c:pt>
                <c:pt idx="2">
                  <c:v>15452.860779547693</c:v>
                </c:pt>
                <c:pt idx="3">
                  <c:v>19019.5878494305</c:v>
                </c:pt>
                <c:pt idx="4">
                  <c:v>44610.15723019126</c:v>
                </c:pt>
                <c:pt idx="5">
                  <c:v>131800.09546521373</c:v>
                </c:pt>
                <c:pt idx="6">
                  <c:v>170637.52921398092</c:v>
                </c:pt>
                <c:pt idx="7">
                  <c:v>215275.21819342475</c:v>
                </c:pt>
                <c:pt idx="8">
                  <c:v>262454.74910559482</c:v>
                </c:pt>
                <c:pt idx="9">
                  <c:v>404006.30580659158</c:v>
                </c:pt>
                <c:pt idx="10">
                  <c:v>556025.96375304996</c:v>
                </c:pt>
                <c:pt idx="11">
                  <c:v>794878.58082601184</c:v>
                </c:pt>
                <c:pt idx="12">
                  <c:v>1150213.8340492349</c:v>
                </c:pt>
                <c:pt idx="13">
                  <c:v>1639230.0260185585</c:v>
                </c:pt>
                <c:pt idx="14">
                  <c:v>2009828.6746290366</c:v>
                </c:pt>
                <c:pt idx="15">
                  <c:v>2106471.9495802242</c:v>
                </c:pt>
                <c:pt idx="16">
                  <c:v>2266535.4481778746</c:v>
                </c:pt>
                <c:pt idx="17">
                  <c:v>2446960.529576655</c:v>
                </c:pt>
                <c:pt idx="18">
                  <c:v>2806203.4174650786</c:v>
                </c:pt>
                <c:pt idx="19">
                  <c:v>3273453.2279869318</c:v>
                </c:pt>
                <c:pt idx="20">
                  <c:v>3554665.8226579186</c:v>
                </c:pt>
                <c:pt idx="21">
                  <c:v>4047679.1028401488</c:v>
                </c:pt>
                <c:pt idx="22">
                  <c:v>4086251.0476492736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3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395.49078685242421</c:v>
                </c:pt>
                <c:pt idx="3">
                  <c:v>8.2694019338196085</c:v>
                </c:pt>
                <c:pt idx="4">
                  <c:v>-789.9492394289482</c:v>
                </c:pt>
                <c:pt idx="5">
                  <c:v>-1257.6908026984602</c:v>
                </c:pt>
                <c:pt idx="6">
                  <c:v>3120.3612161730707</c:v>
                </c:pt>
                <c:pt idx="7">
                  <c:v>6151.6329965609475</c:v>
                </c:pt>
                <c:pt idx="8">
                  <c:v>2179.5633409465954</c:v>
                </c:pt>
                <c:pt idx="9">
                  <c:v>-25759.377291600045</c:v>
                </c:pt>
                <c:pt idx="10">
                  <c:v>-26547.660523593542</c:v>
                </c:pt>
                <c:pt idx="11">
                  <c:v>-86713.362330593169</c:v>
                </c:pt>
                <c:pt idx="12">
                  <c:v>-161626.96286406554</c:v>
                </c:pt>
                <c:pt idx="13">
                  <c:v>-117318.70273370342</c:v>
                </c:pt>
                <c:pt idx="14">
                  <c:v>96037.895858962089</c:v>
                </c:pt>
                <c:pt idx="15">
                  <c:v>-19903.514277738985</c:v>
                </c:pt>
                <c:pt idx="16">
                  <c:v>-112489.36493644398</c:v>
                </c:pt>
                <c:pt idx="17">
                  <c:v>-329443.08972559497</c:v>
                </c:pt>
                <c:pt idx="18">
                  <c:v>-364759.55775750149</c:v>
                </c:pt>
                <c:pt idx="19">
                  <c:v>-210945.06622992596</c:v>
                </c:pt>
                <c:pt idx="20">
                  <c:v>-217302.04463050002</c:v>
                </c:pt>
                <c:pt idx="21">
                  <c:v>128021.21163261123</c:v>
                </c:pt>
                <c:pt idx="22">
                  <c:v>-13537.73454521317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927744"/>
        <c:axId val="82256640"/>
      </c:lineChart>
      <c:dateAx>
        <c:axId val="809277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256640"/>
        <c:crosses val="autoZero"/>
        <c:auto val="1"/>
        <c:lblOffset val="100"/>
        <c:baseTimeUnit val="days"/>
      </c:dateAx>
      <c:valAx>
        <c:axId val="8225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92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szseinnovation100index &amp;                                            sales amount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23"/>
                <c:pt idx="0">
                  <c:v>0</c:v>
                </c:pt>
                <c:pt idx="1">
                  <c:v>15057.369992695269</c:v>
                </c:pt>
                <c:pt idx="2">
                  <c:v>-657.86627675392538</c:v>
                </c:pt>
                <c:pt idx="3">
                  <c:v>3953.9484548014116</c:v>
                </c:pt>
                <c:pt idx="4">
                  <c:v>26388.788022123525</c:v>
                </c:pt>
                <c:pt idx="5">
                  <c:v>87657.679798291982</c:v>
                </c:pt>
                <c:pt idx="6">
                  <c:v>34459.381729895649</c:v>
                </c:pt>
                <c:pt idx="7">
                  <c:v>41606.417199055955</c:v>
                </c:pt>
                <c:pt idx="8">
                  <c:v>51151.60056778443</c:v>
                </c:pt>
                <c:pt idx="9">
                  <c:v>169490.49733354338</c:v>
                </c:pt>
                <c:pt idx="10">
                  <c:v>152807.94117845185</c:v>
                </c:pt>
                <c:pt idx="11">
                  <c:v>299018.3188799615</c:v>
                </c:pt>
                <c:pt idx="12">
                  <c:v>430248.85375669535</c:v>
                </c:pt>
                <c:pt idx="13">
                  <c:v>444707.93183896161</c:v>
                </c:pt>
                <c:pt idx="14">
                  <c:v>157242.05001781249</c:v>
                </c:pt>
                <c:pt idx="15">
                  <c:v>212584.68508788882</c:v>
                </c:pt>
                <c:pt idx="16">
                  <c:v>252649.34925635549</c:v>
                </c:pt>
                <c:pt idx="17">
                  <c:v>397378.80618793133</c:v>
                </c:pt>
                <c:pt idx="18">
                  <c:v>394559.35592032992</c:v>
                </c:pt>
                <c:pt idx="19">
                  <c:v>313435.3189942778</c:v>
                </c:pt>
                <c:pt idx="20">
                  <c:v>287569.57307156065</c:v>
                </c:pt>
                <c:pt idx="21">
                  <c:v>147690.02391911903</c:v>
                </c:pt>
                <c:pt idx="22">
                  <c:v>180130.89098694932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5139840"/>
        <c:axId val="49513830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3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23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349184"/>
        <c:axId val="478350720"/>
      </c:lineChart>
      <c:dateAx>
        <c:axId val="4783491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350720"/>
        <c:crosses val="autoZero"/>
        <c:auto val="1"/>
        <c:lblOffset val="100"/>
        <c:baseTimeUnit val="days"/>
      </c:dateAx>
      <c:valAx>
        <c:axId val="47835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349184"/>
        <c:crosses val="autoZero"/>
        <c:crossBetween val="between"/>
      </c:valAx>
      <c:valAx>
        <c:axId val="49513830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139840"/>
        <c:crosses val="max"/>
        <c:crossBetween val="between"/>
      </c:valAx>
      <c:catAx>
        <c:axId val="495139840"/>
        <c:scaling>
          <c:orientation val="minMax"/>
        </c:scaling>
        <c:delete val="1"/>
        <c:axPos val="b"/>
        <c:majorTickMark val="out"/>
        <c:minorTickMark val="none"/>
        <c:tickLblPos val="nextTo"/>
        <c:crossAx val="495138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25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16384" width="9" style="1"/>
  </cols>
  <sheetData>
    <row r="1" spans="1:27" s="10" customFormat="1" ht="27" customHeight="1" x14ac:dyDescent="0.15">
      <c r="A1" s="12" t="s">
        <v>1</v>
      </c>
      <c r="B1" s="12" t="s">
        <v>2</v>
      </c>
      <c r="C1" s="12" t="s">
        <v>0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27" ht="14.1" customHeight="1" x14ac:dyDescent="0.2">
      <c r="A2" s="5"/>
      <c r="B2" s="5"/>
      <c r="C2" s="5"/>
      <c r="D2" s="4"/>
      <c r="E2" s="4">
        <v>3950</v>
      </c>
      <c r="F2" s="18" t="s">
        <v>15</v>
      </c>
      <c r="G2" s="4"/>
      <c r="H2" s="4">
        <f>MIN(G:G)</f>
        <v>0</v>
      </c>
      <c r="I2" s="4"/>
      <c r="J2" s="5"/>
      <c r="K2" s="5"/>
      <c r="L2" s="4"/>
      <c r="M2" s="6"/>
    </row>
    <row r="3" spans="1:27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f t="shared" ref="J3:J25" si="0">H3+L3</f>
        <v>0</v>
      </c>
      <c r="K3" s="17">
        <f t="shared" ref="K3:K25" si="1">J3-I3</f>
        <v>0</v>
      </c>
      <c r="L3" s="16">
        <f>IF(E3&lt;0,L2-E3,L2)</f>
        <v>0</v>
      </c>
      <c r="M3" s="6"/>
      <c r="P3" s="25" t="s">
        <v>1</v>
      </c>
      <c r="Q3" s="26" t="s">
        <v>12</v>
      </c>
      <c r="R3" s="26" t="s">
        <v>8</v>
      </c>
      <c r="S3" s="26" t="s">
        <v>9</v>
      </c>
      <c r="T3" s="26" t="s">
        <v>10</v>
      </c>
      <c r="U3" s="27" t="s">
        <v>11</v>
      </c>
      <c r="V3" s="26" t="s">
        <v>13</v>
      </c>
      <c r="W3" s="26" t="s">
        <v>14</v>
      </c>
      <c r="Y3" s="19">
        <v>44561</v>
      </c>
      <c r="Z3" s="1">
        <v>260275.18576464822</v>
      </c>
      <c r="AA3" s="1">
        <f>-Z3</f>
        <v>-260275.18576464822</v>
      </c>
    </row>
    <row r="4" spans="1:27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15057.369992695269</v>
      </c>
      <c r="F4" s="17">
        <v>3023.1676108578522</v>
      </c>
      <c r="G4" s="17">
        <v>3023.1676108578522</v>
      </c>
      <c r="H4" s="17">
        <v>15057.369992695269</v>
      </c>
      <c r="I4" s="17">
        <v>15057.369992695269</v>
      </c>
      <c r="J4" s="17">
        <f t="shared" si="0"/>
        <v>15057.369992695269</v>
      </c>
      <c r="K4" s="17">
        <f t="shared" si="1"/>
        <v>0</v>
      </c>
      <c r="L4" s="16">
        <f t="shared" ref="L4:L25" si="2">IF(E4&lt;0,L3-E4,L3)</f>
        <v>0</v>
      </c>
      <c r="M4" s="6"/>
      <c r="P4" s="19">
        <v>44561</v>
      </c>
      <c r="Q4" s="9">
        <f>R4</f>
        <v>260275.18576464822</v>
      </c>
      <c r="R4" s="4">
        <f>VLOOKUP(P4,A:I,9,)</f>
        <v>260275.18576464822</v>
      </c>
      <c r="S4" s="4">
        <f>VLOOKUP(P4,A:J,10,)</f>
        <v>262454.74910559482</v>
      </c>
      <c r="T4" s="4">
        <f>VLOOKUP(P4,A:K,11,)</f>
        <v>2179.5633409465954</v>
      </c>
      <c r="U4" s="4">
        <f>VLOOKUP(P4,A:L,12,)</f>
        <v>657.86627675392538</v>
      </c>
      <c r="V4" s="8">
        <f t="shared" ref="V4" si="3">(S4-R4)/R4</f>
        <v>8.3740727512819774E-3</v>
      </c>
      <c r="W4" s="8">
        <f>V4</f>
        <v>8.3740727512819774E-3</v>
      </c>
      <c r="Y4" s="19">
        <v>44925</v>
      </c>
      <c r="Z4" s="1">
        <v>3771967.8672884186</v>
      </c>
      <c r="AA4" s="1">
        <f>-Z4</f>
        <v>-3771967.8672884186</v>
      </c>
    </row>
    <row r="5" spans="1:27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-657.86627675392538</v>
      </c>
      <c r="F5" s="17">
        <v>-128.70367814291075</v>
      </c>
      <c r="G5" s="17">
        <v>2894.4639327149416</v>
      </c>
      <c r="H5" s="17">
        <v>14794.994502793768</v>
      </c>
      <c r="I5" s="17">
        <v>15057.369992695269</v>
      </c>
      <c r="J5" s="17">
        <f t="shared" si="0"/>
        <v>15452.860779547693</v>
      </c>
      <c r="K5" s="17">
        <f t="shared" si="1"/>
        <v>395.49078685242421</v>
      </c>
      <c r="L5" s="16">
        <f t="shared" si="2"/>
        <v>657.86627675392538</v>
      </c>
      <c r="M5" s="6"/>
      <c r="P5" s="19">
        <v>44925</v>
      </c>
      <c r="Q5" s="9">
        <f>R5-R4</f>
        <v>3511692.6815237706</v>
      </c>
      <c r="R5" s="4">
        <f>VLOOKUP(P5,A:I,9,)</f>
        <v>3771967.8672884186</v>
      </c>
      <c r="S5" s="4">
        <f>VLOOKUP(P5,A:J,10,)</f>
        <v>3554665.8226579186</v>
      </c>
      <c r="T5" s="4">
        <f>VLOOKUP(P5,A:K,11,)</f>
        <v>-217302.04463050002</v>
      </c>
      <c r="U5" s="4">
        <f>VLOOKUP(P5,A:L,12,)</f>
        <v>657.86627675392538</v>
      </c>
      <c r="V5" s="8">
        <f t="shared" ref="V5" si="4">(S5-R5)/R5</f>
        <v>-5.7609728469588874E-2</v>
      </c>
      <c r="W5" s="8">
        <v>-0.11201891251168983</v>
      </c>
      <c r="Y5" s="19">
        <v>44925</v>
      </c>
      <c r="AA5" s="1">
        <v>3554665.8226579186</v>
      </c>
    </row>
    <row r="6" spans="1:27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3953.9484548014116</v>
      </c>
      <c r="F6" s="17">
        <v>794.33241352460209</v>
      </c>
      <c r="G6" s="17">
        <v>3688.7963462395437</v>
      </c>
      <c r="H6" s="17">
        <v>18361.721572676575</v>
      </c>
      <c r="I6" s="17">
        <v>19011.31844749668</v>
      </c>
      <c r="J6" s="17">
        <f t="shared" si="0"/>
        <v>19019.5878494305</v>
      </c>
      <c r="K6" s="17">
        <f t="shared" si="1"/>
        <v>8.2694019338196085</v>
      </c>
      <c r="L6" s="16">
        <f t="shared" si="2"/>
        <v>657.86627675392538</v>
      </c>
      <c r="M6" s="6"/>
      <c r="AA6" s="2">
        <f>IRR(AA3:AA5)</f>
        <v>-0.11201891251168983</v>
      </c>
    </row>
    <row r="7" spans="1:27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26388.788022123525</v>
      </c>
      <c r="F7" s="17">
        <v>5542.3377226274952</v>
      </c>
      <c r="G7" s="17">
        <v>9231.1340688670389</v>
      </c>
      <c r="H7" s="17">
        <v>43952.290953437332</v>
      </c>
      <c r="I7" s="17">
        <v>45400.106469620208</v>
      </c>
      <c r="J7" s="17">
        <f t="shared" si="0"/>
        <v>44610.15723019126</v>
      </c>
      <c r="K7" s="17">
        <f t="shared" si="1"/>
        <v>-789.9492394289482</v>
      </c>
      <c r="L7" s="16">
        <f t="shared" si="2"/>
        <v>657.86627675392538</v>
      </c>
      <c r="M7" s="6"/>
    </row>
    <row r="8" spans="1:27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87657.679798291982</v>
      </c>
      <c r="F8" s="17">
        <v>18608.443820434586</v>
      </c>
      <c r="G8" s="17">
        <v>27839.577889301625</v>
      </c>
      <c r="H8" s="17">
        <v>131142.22918845981</v>
      </c>
      <c r="I8" s="17">
        <v>133057.78626791219</v>
      </c>
      <c r="J8" s="17">
        <f t="shared" si="0"/>
        <v>131800.09546521373</v>
      </c>
      <c r="K8" s="17">
        <f t="shared" si="1"/>
        <v>-1257.6908026984602</v>
      </c>
      <c r="L8" s="16">
        <f t="shared" si="2"/>
        <v>657.86627675392538</v>
      </c>
      <c r="M8" s="6"/>
    </row>
    <row r="9" spans="1:27" ht="14.1" customHeight="1" x14ac:dyDescent="0.2">
      <c r="A9" s="14">
        <v>44498</v>
      </c>
      <c r="B9" s="15">
        <v>4.8678999999999997</v>
      </c>
      <c r="C9" s="15">
        <v>36.299999239999998</v>
      </c>
      <c r="D9" s="16">
        <v>39.253623134275358</v>
      </c>
      <c r="E9" s="16">
        <v>34459.381729895649</v>
      </c>
      <c r="F9" s="17">
        <v>7078.9009079676352</v>
      </c>
      <c r="G9" s="17">
        <v>34918.478797269257</v>
      </c>
      <c r="H9" s="17">
        <v>169979.662937227</v>
      </c>
      <c r="I9" s="17">
        <v>167517.16799780785</v>
      </c>
      <c r="J9" s="17">
        <f t="shared" si="0"/>
        <v>170637.52921398092</v>
      </c>
      <c r="K9" s="17">
        <f t="shared" si="1"/>
        <v>3120.3612161730707</v>
      </c>
      <c r="L9" s="16">
        <f t="shared" si="2"/>
        <v>657.86627675392538</v>
      </c>
      <c r="M9" s="6"/>
    </row>
    <row r="10" spans="1:27" ht="14.1" customHeight="1" x14ac:dyDescent="0.2">
      <c r="A10" s="14">
        <v>44530</v>
      </c>
      <c r="B10" s="15">
        <v>4.9547099609374996</v>
      </c>
      <c r="C10" s="15">
        <v>35.450000000000003</v>
      </c>
      <c r="D10" s="16">
        <v>38.695499988749994</v>
      </c>
      <c r="E10" s="16">
        <v>41606.417199055955</v>
      </c>
      <c r="F10" s="17">
        <v>8397.3466715665127</v>
      </c>
      <c r="G10" s="17">
        <v>43315.82546883577</v>
      </c>
      <c r="H10" s="17">
        <v>214617.35191667083</v>
      </c>
      <c r="I10" s="17">
        <v>209123.5851968638</v>
      </c>
      <c r="J10" s="17">
        <f t="shared" si="0"/>
        <v>215275.21819342475</v>
      </c>
      <c r="K10" s="17">
        <f t="shared" si="1"/>
        <v>6151.6329965609475</v>
      </c>
      <c r="L10" s="16">
        <f t="shared" si="2"/>
        <v>657.86627675392538</v>
      </c>
      <c r="M10" s="6"/>
    </row>
    <row r="11" spans="1:27" ht="14.1" customHeight="1" x14ac:dyDescent="0.2">
      <c r="A11" s="14">
        <v>44561</v>
      </c>
      <c r="B11" s="15">
        <v>4.8630097656249998</v>
      </c>
      <c r="C11" s="15">
        <v>34.630000000000003</v>
      </c>
      <c r="D11" s="16">
        <v>38.228579205136612</v>
      </c>
      <c r="E11" s="16">
        <v>51151.60056778443</v>
      </c>
      <c r="F11" s="17">
        <v>10518.506651859534</v>
      </c>
      <c r="G11" s="17">
        <v>53834.332120695304</v>
      </c>
      <c r="H11" s="17">
        <v>261796.88282884087</v>
      </c>
      <c r="I11" s="17">
        <v>260275.18576464822</v>
      </c>
      <c r="J11" s="17">
        <f t="shared" si="0"/>
        <v>262454.74910559482</v>
      </c>
      <c r="K11" s="17">
        <f t="shared" si="1"/>
        <v>2179.5633409465954</v>
      </c>
      <c r="L11" s="16">
        <f t="shared" si="2"/>
        <v>657.86627675392538</v>
      </c>
      <c r="M11" s="6"/>
    </row>
    <row r="12" spans="1:27" ht="14.1" customHeight="1" x14ac:dyDescent="0.2">
      <c r="A12" s="14">
        <v>44589</v>
      </c>
      <c r="B12" s="15">
        <v>4.3440297851562502</v>
      </c>
      <c r="C12" s="15">
        <v>31.159999849999998</v>
      </c>
      <c r="D12" s="16">
        <v>37.710494996683174</v>
      </c>
      <c r="E12" s="16">
        <v>169490.49733354338</v>
      </c>
      <c r="F12" s="17">
        <v>39016.881954331948</v>
      </c>
      <c r="G12" s="17">
        <v>92851.214075027252</v>
      </c>
      <c r="H12" s="17">
        <v>403348.43952983763</v>
      </c>
      <c r="I12" s="17">
        <v>429765.68309819163</v>
      </c>
      <c r="J12" s="17">
        <f t="shared" si="0"/>
        <v>404006.30580659158</v>
      </c>
      <c r="K12" s="17">
        <f t="shared" si="1"/>
        <v>-25759.377291600045</v>
      </c>
      <c r="L12" s="16">
        <f t="shared" si="2"/>
        <v>657.86627675392538</v>
      </c>
      <c r="M12" s="6"/>
    </row>
    <row r="13" spans="1:27" ht="14.1" customHeight="1" x14ac:dyDescent="0.2">
      <c r="A13" s="14">
        <v>44620</v>
      </c>
      <c r="B13" s="15">
        <v>4.3355400390624999</v>
      </c>
      <c r="C13" s="15">
        <v>30.969999309999999</v>
      </c>
      <c r="D13" s="16">
        <v>37.189770586238538</v>
      </c>
      <c r="E13" s="16">
        <v>152807.94117845185</v>
      </c>
      <c r="F13" s="17">
        <v>35245.422669766056</v>
      </c>
      <c r="G13" s="17">
        <v>128096.6367447933</v>
      </c>
      <c r="H13" s="17">
        <v>555368.09747629601</v>
      </c>
      <c r="I13" s="17">
        <v>582573.6242766435</v>
      </c>
      <c r="J13" s="17">
        <f t="shared" si="0"/>
        <v>556025.96375304996</v>
      </c>
      <c r="K13" s="17">
        <f t="shared" si="1"/>
        <v>-26547.660523593542</v>
      </c>
      <c r="L13" s="16">
        <f t="shared" si="2"/>
        <v>657.86627675392538</v>
      </c>
      <c r="M13" s="6"/>
    </row>
    <row r="14" spans="1:27" ht="14.1" customHeight="1" x14ac:dyDescent="0.2">
      <c r="A14" s="14">
        <v>44651</v>
      </c>
      <c r="B14" s="15">
        <v>3.8658500976562502</v>
      </c>
      <c r="C14" s="15">
        <v>27.63999939</v>
      </c>
      <c r="D14" s="16">
        <v>36.340622369004151</v>
      </c>
      <c r="E14" s="16">
        <v>299018.3188799615</v>
      </c>
      <c r="F14" s="17">
        <v>77348.658464860651</v>
      </c>
      <c r="G14" s="17">
        <v>205445.29520965397</v>
      </c>
      <c r="H14" s="17">
        <v>794220.71454925789</v>
      </c>
      <c r="I14" s="17">
        <v>881591.943156605</v>
      </c>
      <c r="J14" s="17">
        <f t="shared" si="0"/>
        <v>794878.58082601184</v>
      </c>
      <c r="K14" s="17">
        <f t="shared" si="1"/>
        <v>-86713.362330593169</v>
      </c>
      <c r="L14" s="16">
        <f t="shared" si="2"/>
        <v>657.86627675392538</v>
      </c>
      <c r="M14" s="6"/>
    </row>
    <row r="15" spans="1:27" ht="14.1" customHeight="1" x14ac:dyDescent="0.2">
      <c r="A15" s="14">
        <v>44680</v>
      </c>
      <c r="B15" s="15">
        <v>3.5012099609375</v>
      </c>
      <c r="C15" s="15">
        <v>25.129999160000001</v>
      </c>
      <c r="D15" s="16">
        <v>35.566653817730753</v>
      </c>
      <c r="E15" s="16">
        <v>430248.85375669535</v>
      </c>
      <c r="F15" s="17">
        <v>122885.76193856422</v>
      </c>
      <c r="G15" s="17">
        <v>328331.05714821815</v>
      </c>
      <c r="H15" s="17">
        <v>1149555.967772481</v>
      </c>
      <c r="I15" s="17">
        <v>1311840.7969133004</v>
      </c>
      <c r="J15" s="17">
        <f t="shared" si="0"/>
        <v>1150213.8340492349</v>
      </c>
      <c r="K15" s="17">
        <f t="shared" si="1"/>
        <v>-161626.96286406554</v>
      </c>
      <c r="L15" s="16">
        <f t="shared" si="2"/>
        <v>657.86627675392538</v>
      </c>
      <c r="M15" s="6"/>
    </row>
    <row r="16" spans="1:27" ht="14.1" customHeight="1" x14ac:dyDescent="0.2">
      <c r="A16" s="14">
        <v>44712</v>
      </c>
      <c r="B16" s="15">
        <v>3.6361599121093748</v>
      </c>
      <c r="C16" s="15">
        <v>24.129999160000001</v>
      </c>
      <c r="D16" s="16">
        <v>34.740573439534039</v>
      </c>
      <c r="E16" s="16">
        <v>444707.93183896161</v>
      </c>
      <c r="F16" s="17">
        <v>122301.53309758642</v>
      </c>
      <c r="G16" s="17">
        <v>450632.59024580457</v>
      </c>
      <c r="H16" s="17">
        <v>1638572.1597418047</v>
      </c>
      <c r="I16" s="17">
        <v>1756548.728752262</v>
      </c>
      <c r="J16" s="17">
        <f t="shared" si="0"/>
        <v>1639230.0260185585</v>
      </c>
      <c r="K16" s="17">
        <f t="shared" si="1"/>
        <v>-117318.70273370342</v>
      </c>
      <c r="L16" s="16">
        <f t="shared" si="2"/>
        <v>657.86627675392538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27.809999470000001</v>
      </c>
      <c r="D17" s="16">
        <v>34.119366627533324</v>
      </c>
      <c r="E17" s="16">
        <v>157242.05001781249</v>
      </c>
      <c r="F17" s="17">
        <v>38261.942839968433</v>
      </c>
      <c r="G17" s="17">
        <v>488894.533085773</v>
      </c>
      <c r="H17" s="17">
        <v>2009170.8083522827</v>
      </c>
      <c r="I17" s="17">
        <v>1913790.7787700745</v>
      </c>
      <c r="J17" s="17">
        <f t="shared" si="0"/>
        <v>2009828.6746290366</v>
      </c>
      <c r="K17" s="17">
        <f t="shared" si="1"/>
        <v>96037.895858962089</v>
      </c>
      <c r="L17" s="16">
        <f t="shared" si="2"/>
        <v>657.86627675392538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26.329999919999999</v>
      </c>
      <c r="D18" s="16">
        <v>33.666137024579427</v>
      </c>
      <c r="E18" s="16">
        <v>212584.68508788882</v>
      </c>
      <c r="F18" s="17">
        <v>54896.406349482881</v>
      </c>
      <c r="G18" s="17">
        <v>543790.93943525583</v>
      </c>
      <c r="H18" s="17">
        <v>2105814.0833034702</v>
      </c>
      <c r="I18" s="17">
        <v>2126375.4638579632</v>
      </c>
      <c r="J18" s="17">
        <f t="shared" si="0"/>
        <v>2106471.9495802242</v>
      </c>
      <c r="K18" s="17">
        <f t="shared" si="1"/>
        <v>-19903.514277738985</v>
      </c>
      <c r="L18" s="16">
        <f t="shared" si="2"/>
        <v>657.86627675392538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25.18000031</v>
      </c>
      <c r="D19" s="16">
        <v>33.177616240465106</v>
      </c>
      <c r="E19" s="16">
        <v>252649.34925635549</v>
      </c>
      <c r="F19" s="17">
        <v>68242.847359304767</v>
      </c>
      <c r="G19" s="17">
        <v>612033.78679456061</v>
      </c>
      <c r="H19" s="17">
        <v>2265877.5819011205</v>
      </c>
      <c r="I19" s="17">
        <v>2379024.8131143185</v>
      </c>
      <c r="J19" s="17">
        <f t="shared" si="0"/>
        <v>2266535.4481778746</v>
      </c>
      <c r="K19" s="17">
        <f t="shared" si="1"/>
        <v>-112489.36493644398</v>
      </c>
      <c r="L19" s="16">
        <f t="shared" si="2"/>
        <v>657.86627675392538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</v>
      </c>
      <c r="D20" s="16">
        <v>32.640066271698615</v>
      </c>
      <c r="E20" s="16">
        <v>397378.80618793133</v>
      </c>
      <c r="F20" s="17">
        <v>118700.97304929302</v>
      </c>
      <c r="G20" s="17">
        <v>730734.75984385365</v>
      </c>
      <c r="H20" s="17">
        <v>2446302.6632999009</v>
      </c>
      <c r="I20" s="17">
        <v>2776403.61930225</v>
      </c>
      <c r="J20" s="17">
        <f t="shared" si="0"/>
        <v>2446960.529576655</v>
      </c>
      <c r="K20" s="17">
        <f t="shared" si="1"/>
        <v>-329443.08972559497</v>
      </c>
      <c r="L20" s="16">
        <f t="shared" si="2"/>
        <v>657.86627675392538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22.239999770000001</v>
      </c>
      <c r="D21" s="16">
        <v>32.234420440393677</v>
      </c>
      <c r="E21" s="16">
        <v>394559.35592032992</v>
      </c>
      <c r="F21" s="17">
        <v>119585.18748820115</v>
      </c>
      <c r="G21" s="17">
        <v>850319.94733205484</v>
      </c>
      <c r="H21" s="17">
        <v>2805545.5511883246</v>
      </c>
      <c r="I21" s="17">
        <v>3170962.9752225801</v>
      </c>
      <c r="J21" s="17">
        <f t="shared" si="0"/>
        <v>2806203.4174650786</v>
      </c>
      <c r="K21" s="17">
        <f t="shared" si="1"/>
        <v>-364759.55775750149</v>
      </c>
      <c r="L21" s="16">
        <f t="shared" si="2"/>
        <v>657.86627675392538</v>
      </c>
    </row>
    <row r="22" spans="1:16" ht="12.75" x14ac:dyDescent="0.2">
      <c r="A22" s="14">
        <v>44895</v>
      </c>
      <c r="B22" s="15">
        <v>3.4802900390625</v>
      </c>
      <c r="C22" s="15">
        <v>22.809999470000001</v>
      </c>
      <c r="D22" s="16">
        <v>31.717901224590552</v>
      </c>
      <c r="E22" s="16">
        <v>313435.3189942778</v>
      </c>
      <c r="F22" s="17">
        <v>90060.114380211016</v>
      </c>
      <c r="G22" s="17">
        <v>940380.06171226583</v>
      </c>
      <c r="H22" s="17">
        <v>3272795.3617101777</v>
      </c>
      <c r="I22" s="17">
        <v>3484398.2942168578</v>
      </c>
      <c r="J22" s="17">
        <f t="shared" si="0"/>
        <v>3273453.2279869318</v>
      </c>
      <c r="K22" s="17">
        <f t="shared" si="1"/>
        <v>-210945.06622992596</v>
      </c>
      <c r="L22" s="16">
        <f t="shared" si="2"/>
        <v>657.86627675392538</v>
      </c>
    </row>
    <row r="23" spans="1:16" ht="12.75" x14ac:dyDescent="0.2">
      <c r="A23" s="14">
        <v>44925</v>
      </c>
      <c r="B23" s="15">
        <v>3.4735300292968749</v>
      </c>
      <c r="C23" s="15">
        <v>22.739999770000001</v>
      </c>
      <c r="D23" s="16">
        <v>31.272433394847042</v>
      </c>
      <c r="E23" s="16">
        <v>287569.57307156065</v>
      </c>
      <c r="F23" s="17">
        <v>82788.85475182478</v>
      </c>
      <c r="G23" s="17">
        <v>1023168.9164640906</v>
      </c>
      <c r="H23" s="17">
        <v>3554007.9563811645</v>
      </c>
      <c r="I23" s="17">
        <v>3771967.8672884186</v>
      </c>
      <c r="J23" s="17">
        <f t="shared" si="0"/>
        <v>3554665.8226579186</v>
      </c>
      <c r="K23" s="17">
        <f t="shared" si="1"/>
        <v>-217302.04463050002</v>
      </c>
      <c r="L23" s="16">
        <f t="shared" si="2"/>
        <v>657.86627675392538</v>
      </c>
    </row>
    <row r="24" spans="1:16" ht="12.75" x14ac:dyDescent="0.2">
      <c r="A24" s="14">
        <v>44957</v>
      </c>
      <c r="B24" s="15">
        <v>3.8110336914062501</v>
      </c>
      <c r="C24" s="15">
        <v>24.899999619999999</v>
      </c>
      <c r="D24" s="16">
        <v>31.014726063038534</v>
      </c>
      <c r="E24" s="16">
        <v>147690.02391911903</v>
      </c>
      <c r="F24" s="17">
        <v>38753.271652296055</v>
      </c>
      <c r="G24" s="17">
        <v>1061922.1881163865</v>
      </c>
      <c r="H24" s="17">
        <v>4047021.2365633948</v>
      </c>
      <c r="I24" s="17">
        <v>3919657.8912075376</v>
      </c>
      <c r="J24" s="17">
        <f t="shared" si="0"/>
        <v>4047679.1028401488</v>
      </c>
      <c r="K24" s="17">
        <f t="shared" si="1"/>
        <v>128021.21163261123</v>
      </c>
      <c r="L24" s="16">
        <f t="shared" si="2"/>
        <v>657.86627675392538</v>
      </c>
    </row>
    <row r="25" spans="1:16" ht="12.75" x14ac:dyDescent="0.2">
      <c r="A25" s="14">
        <v>44985</v>
      </c>
      <c r="B25" s="15">
        <v>3.6777292480468748</v>
      </c>
      <c r="C25" s="15">
        <v>23.979999540000001</v>
      </c>
      <c r="D25" s="16">
        <v>30.732980897288492</v>
      </c>
      <c r="E25" s="16">
        <v>180130.89098694932</v>
      </c>
      <c r="F25" s="17">
        <v>48978.834176716817</v>
      </c>
      <c r="G25" s="17">
        <v>1110901.0222931034</v>
      </c>
      <c r="H25" s="17">
        <v>4085593.1813725196</v>
      </c>
      <c r="I25" s="17">
        <v>4099788.7821944868</v>
      </c>
      <c r="J25" s="17">
        <f t="shared" si="0"/>
        <v>4086251.0476492736</v>
      </c>
      <c r="K25" s="17">
        <f t="shared" si="1"/>
        <v>-13537.73454521317</v>
      </c>
      <c r="L25" s="16">
        <f t="shared" si="2"/>
        <v>657.86627675392538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model4(1)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2006-09-16T00:00:00Z</dcterms:created>
  <dcterms:modified xsi:type="dcterms:W3CDTF">2023-04-08T06:54:50Z</dcterms:modified>
</cp:coreProperties>
</file>