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C4" i="4" l="1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D3" i="4"/>
  <c r="C3" i="4"/>
  <c r="E22" i="4" l="1"/>
  <c r="B22" i="4"/>
  <c r="F22" i="4" l="1"/>
  <c r="E21" i="4"/>
  <c r="B21" i="4"/>
  <c r="F21" i="4" l="1"/>
  <c r="E20" i="4"/>
  <c r="B20" i="4"/>
  <c r="F20" i="4" l="1"/>
  <c r="E19" i="4"/>
  <c r="B19" i="4"/>
  <c r="F19" i="4" l="1"/>
  <c r="E18" i="4"/>
  <c r="B18" i="4"/>
  <c r="F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7" i="4"/>
  <c r="J17" i="4" s="1"/>
  <c r="K17" i="4" s="1"/>
  <c r="H19" i="4" l="1"/>
  <c r="J19" i="4" s="1"/>
  <c r="K19" i="4" s="1"/>
  <c r="G20" i="4"/>
  <c r="G21" i="4" s="1"/>
  <c r="H21" i="4" l="1"/>
  <c r="J21" i="4" s="1"/>
  <c r="K21" i="4" s="1"/>
  <c r="G22" i="4"/>
  <c r="H22" i="4" s="1"/>
  <c r="J22" i="4" s="1"/>
  <c r="K22" i="4" s="1"/>
  <c r="H20" i="4"/>
  <c r="J20" i="4" s="1"/>
  <c r="K20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<sst xmlns="http://schemas.openxmlformats.org/spreadsheetml/2006/main" count="21" uniqueCount="18">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</sst>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2976221.3286045827</c:v>
                </c:pt>
                <c:pt idx="16">
                  <c:v>3370780.6845249124</c:v>
                </c:pt>
                <c:pt idx="17">
                  <c:v>3684216.00351919</c:v>
                </c:pt>
                <c:pt idx="18">
                  <c:v>3971785.5765907508</c:v>
                </c:pt>
                <c:pt idx="19">
                  <c:v>4119475.6005098699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2614147.4921346558</c:v>
                </c:pt>
                <c:pt idx="16">
                  <c:v>2974903.2031816216</c:v>
                </c:pt>
                <c:pt idx="17">
                  <c:v>3431238.0326055675</c:v>
                </c:pt>
                <c:pt idx="18">
                  <c:v>3733104.2461789353</c:v>
                </c:pt>
                <c:pt idx="19">
                  <c:v>4221575.4965124391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-395877.48134329077</c:v>
                </c:pt>
                <c:pt idx="17">
                  <c:v>-252977.97091362253</c:v>
                </c:pt>
                <c:pt idx="18">
                  <c:v>-238681.33041181555</c:v>
                </c:pt>
                <c:pt idx="19">
                  <c:v>102099.89600256924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0736"/>
        <c:axId val="90422656"/>
      </c:lineChart>
      <c:dateAx>
        <c:axId val="90420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2656"/>
        <c:crosses val="autoZero"/>
        <c:auto val="1"/>
        <c:lblOffset val="100"/>
        <c:baseTimeUnit val="days"/>
      </c:dateAx>
      <c:valAx>
        <c:axId val="9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545856"/>
        <c:axId val="545466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88256"/>
        <c:axId val="478425856"/>
      </c:lineChart>
      <c:dateAx>
        <c:axId val="25468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25856"/>
        <c:crosses val="autoZero"/>
        <c:auto val="1"/>
        <c:lblOffset val="100"/>
        <c:baseTimeUnit val="months"/>
      </c:dateAx>
      <c:valAx>
        <c:axId val="478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8256"/>
        <c:crosses val="autoZero"/>
        <c:crossBetween val="between"/>
      </c:valAx>
      <c:valAx>
        <c:axId val="545466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545856"/>
        <c:crosses val="max"/>
        <c:crossBetween val="between"/>
      </c:valAx>
      <c:catAx>
        <c:axId val="54754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454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VLOOKUP(A3,[2]myPEPB!$B:$C,2,FALSE)</f>
        <v>41.45</v>
      </c>
      <c r="D3" s="13">
        <f>VLOOKUP(A3,[2]myPEPB!$B:$D,3,FALSE)</f>
        <v>41.041896551724122</v>
      </c>
      <c r="E3" s="13">
        <v>0</v>
      </c>
      <c r="F3" s="14">
        <f t="shared" ref="F3:F22" si="0">E3/B3</f>
        <v>0</v>
      </c>
      <c r="G3" s="14">
        <f>G2+F3</f>
        <v>0</v>
      </c>
      <c r="H3" s="14">
        <f t="shared" ref="H3:H22" si="1">G3*B3</f>
        <v>0</v>
      </c>
      <c r="I3" s="14">
        <f>IF(E3&gt;0,I2+E3,I2)</f>
        <v>0</v>
      </c>
      <c r="J3" s="14">
        <f t="shared" ref="J3:J22" si="2">H3+L3</f>
        <v>0</v>
      </c>
      <c r="K3" s="14">
        <f t="shared" ref="K3:K22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VLOOKUP(A4,[2]myPEPB!$B:$C,2,FALSE)</f>
        <v>39.930000305175781</v>
      </c>
      <c r="D4" s="13">
        <f>VLOOKUP(A4,[2]myPEPB!$B:$D,3,FALSE)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22" si="5">G3+F4</f>
        <v>3930.3662572578642</v>
      </c>
      <c r="H4" s="14">
        <f t="shared" si="1"/>
        <v>3953.9484548014116</v>
      </c>
      <c r="I4" s="14">
        <f t="shared" ref="I4:I22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22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VLOOKUP(A5,[2]myPEPB!$B:$C,2,FALSE)</f>
        <v>38.069999694824219</v>
      </c>
      <c r="D5" s="13">
        <f>VLOOKUP(A5,[2]myPEPB!$B:$D,3,FALSE)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VLOOKUP(A6,[2]myPEPB!$B:$C,2,FALSE)</f>
        <v>35.020000457763672</v>
      </c>
      <c r="D6" s="13">
        <f>VLOOKUP(A6,[2]myPEPB!$B:$D,3,FALSE)</f>
        <v>39.730819672131133</v>
      </c>
      <c r="E6" s="13">
        <f t="shared" ref="E6:E22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VLOOKUP(A7,[2]myPEPB!$B:$C,2,FALSE)</f>
        <v>36.299999239999998</v>
      </c>
      <c r="D7" s="13">
        <f>VLOOKUP(A7,[2]myPEPB!$B:$D,3,FALSE)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VLOOKUP(A8,[2]myPEPB!$B:$C,2,FALSE)</f>
        <v>35.450000000000003</v>
      </c>
      <c r="D8" s="13">
        <f>VLOOKUP(A8,[2]myPEPB!$B:$D,3,FALSE)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VLOOKUP(A9,[2]myPEPB!$B:$C,2,FALSE)</f>
        <v>34.630000000000003</v>
      </c>
      <c r="D9" s="13">
        <f>VLOOKUP(A9,[2]myPEPB!$B:$D,3,FALSE)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VLOOKUP(A10,[2]myPEPB!$B:$C,2,FALSE)</f>
        <v>31.159999849999998</v>
      </c>
      <c r="D10" s="13">
        <f>VLOOKUP(A10,[2]myPEPB!$B:$D,3,FALSE)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VLOOKUP(A11,[2]myPEPB!$B:$C,2,FALSE)</f>
        <v>30.969999309999999</v>
      </c>
      <c r="D11" s="13">
        <f>VLOOKUP(A11,[2]myPEPB!$B:$D,3,FALSE)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VLOOKUP(A12,[2]myPEPB!$B:$C,2,FALSE)</f>
        <v>27.63999939</v>
      </c>
      <c r="D12" s="13">
        <f>VLOOKUP(A12,[2]myPEPB!$B:$D,3,FALSE)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VLOOKUP(A13,[2]myPEPB!$B:$C,2,FALSE)</f>
        <v>25.129999160000001</v>
      </c>
      <c r="D13" s="13">
        <f>VLOOKUP(A13,[2]myPEPB!$B:$D,3,FALSE)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VLOOKUP(A14,[2]myPEPB!$B:$C,2,FALSE)</f>
        <v>24.129999160000001</v>
      </c>
      <c r="D14" s="13">
        <f>VLOOKUP(A14,[2]myPEPB!$B:$D,3,FALSE)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VLOOKUP(A15,[2]myPEPB!$B:$C,2,FALSE)</f>
        <v>27.809999470000001</v>
      </c>
      <c r="D15" s="13">
        <f>VLOOKUP(A15,[2]myPEPB!$B:$D,3,FALSE)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VLOOKUP(A16,[2]myPEPB!$B:$C,2,FALSE)</f>
        <v>26.329999919999999</v>
      </c>
      <c r="D16" s="13">
        <f>VLOOKUP(A16,[2]myPEPB!$B:$D,3,FALSE)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VLOOKUP(A17,[2]myPEPB!$B:$C,2,FALSE)</f>
        <v>25.18000031</v>
      </c>
      <c r="D17" s="13">
        <f>VLOOKUP(A17,[2]myPEPB!$B:$D,3,FALSE)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VLOOKUP(A18,[2]myPEPB!$B:$C,2,FALSE)</f>
        <v>22.61</v>
      </c>
      <c r="D18" s="13">
        <f>VLOOKUP(A18,[2]myPEPB!$B:$D,3,FALSE)</f>
        <v>32.640066271698615</v>
      </c>
      <c r="E18" s="13">
        <f t="shared" si="9"/>
        <v>397378.80618793133</v>
      </c>
      <c r="F18" s="14">
        <f t="shared" si="0"/>
        <v>570946.57704363531</v>
      </c>
      <c r="G18" s="14">
        <f t="shared" si="5"/>
        <v>3755959.1484997887</v>
      </c>
      <c r="H18" s="14">
        <f t="shared" si="1"/>
        <v>2614147.4921346558</v>
      </c>
      <c r="I18" s="14">
        <f t="shared" si="6"/>
        <v>2976221.3286045827</v>
      </c>
      <c r="J18" s="14">
        <f t="shared" si="2"/>
        <v>2614147.4921346558</v>
      </c>
      <c r="K18" s="14">
        <f t="shared" si="3"/>
        <v>-362073.83646992687</v>
      </c>
      <c r="L18" s="13">
        <f t="shared" si="7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VLOOKUP(A19,[2]myPEPB!$B:$C,2,FALSE)</f>
        <v>22.239999770000001</v>
      </c>
      <c r="D19" s="13">
        <f>VLOOKUP(A19,[2]myPEPB!$B:$D,3,FALSE)</f>
        <v>32.234420440393677</v>
      </c>
      <c r="E19" s="13">
        <f t="shared" si="9"/>
        <v>394559.35592032992</v>
      </c>
      <c r="F19" s="14">
        <f t="shared" si="0"/>
        <v>574322.22611263557</v>
      </c>
      <c r="G19" s="14">
        <f t="shared" si="5"/>
        <v>4330281.3746124245</v>
      </c>
      <c r="H19" s="14">
        <f t="shared" si="1"/>
        <v>2974903.2031816216</v>
      </c>
      <c r="I19" s="14">
        <f t="shared" si="6"/>
        <v>3370780.6845249124</v>
      </c>
      <c r="J19" s="14">
        <f t="shared" si="2"/>
        <v>2974903.2031816216</v>
      </c>
      <c r="K19" s="14">
        <f t="shared" si="3"/>
        <v>-395877.48134329077</v>
      </c>
      <c r="L19" s="13">
        <f t="shared" si="7"/>
        <v>0</v>
      </c>
      <c r="M19" s="8">
        <v>0</v>
      </c>
    </row>
    <row r="20" spans="1:13" ht="12.75">
      <c r="A20" s="11">
        <v>44895</v>
      </c>
      <c r="B20" s="12">
        <f>VLOOKUP(A20,[1]HwabaoWP_szse_innovation_100!$A:$E,5)</f>
        <v>0.72000002861022949</v>
      </c>
      <c r="C20" s="12">
        <f>VLOOKUP(A20,[2]myPEPB!$B:$C,2,FALSE)</f>
        <v>22.809999470000001</v>
      </c>
      <c r="D20" s="13">
        <f>VLOOKUP(A20,[2]myPEPB!$B:$D,3,FALSE)</f>
        <v>31.717901224590552</v>
      </c>
      <c r="E20" s="13">
        <f t="shared" si="9"/>
        <v>313435.3189942778</v>
      </c>
      <c r="F20" s="14">
        <f t="shared" si="0"/>
        <v>435326.81463816349</v>
      </c>
      <c r="G20" s="14">
        <f t="shared" si="5"/>
        <v>4765608.1892505884</v>
      </c>
      <c r="H20" s="14">
        <f t="shared" si="1"/>
        <v>3431238.0326055675</v>
      </c>
      <c r="I20" s="14">
        <f t="shared" si="6"/>
        <v>3684216.00351919</v>
      </c>
      <c r="J20" s="14">
        <f t="shared" si="2"/>
        <v>3431238.0326055675</v>
      </c>
      <c r="K20" s="14">
        <f t="shared" si="3"/>
        <v>-252977.97091362253</v>
      </c>
      <c r="L20" s="13">
        <f t="shared" si="7"/>
        <v>0</v>
      </c>
      <c r="M20" s="8">
        <v>0</v>
      </c>
    </row>
    <row r="21" spans="1:13" ht="12.75">
      <c r="A21" s="11">
        <v>44925</v>
      </c>
      <c r="B21" s="12">
        <f>VLOOKUP(A21,[1]HwabaoWP_szse_innovation_100!$A:$E,5)</f>
        <v>0.72299998998641968</v>
      </c>
      <c r="C21" s="12">
        <f>VLOOKUP(A21,[2]myPEPB!$B:$C,2,FALSE)</f>
        <v>22.739999770000001</v>
      </c>
      <c r="D21" s="13">
        <f>VLOOKUP(A21,[2]myPEPB!$B:$D,3,FALSE)</f>
        <v>31.272433394847042</v>
      </c>
      <c r="E21" s="13">
        <f t="shared" si="9"/>
        <v>287569.57307156065</v>
      </c>
      <c r="F21" s="14">
        <f t="shared" si="0"/>
        <v>397744.9198539576</v>
      </c>
      <c r="G21" s="14">
        <f t="shared" si="5"/>
        <v>5163353.1091045458</v>
      </c>
      <c r="H21" s="14">
        <f t="shared" si="1"/>
        <v>3733104.2461789353</v>
      </c>
      <c r="I21" s="14">
        <f t="shared" si="6"/>
        <v>3971785.5765907508</v>
      </c>
      <c r="J21" s="14">
        <f t="shared" si="2"/>
        <v>3733104.2461789353</v>
      </c>
      <c r="K21" s="14">
        <f t="shared" si="3"/>
        <v>-238681.33041181555</v>
      </c>
      <c r="L21" s="13">
        <f t="shared" si="7"/>
        <v>0</v>
      </c>
      <c r="M21" s="8">
        <v>0</v>
      </c>
    </row>
    <row r="22" spans="1:13" ht="12.75">
      <c r="A22" s="11">
        <v>44957</v>
      </c>
      <c r="B22" s="12">
        <f>VLOOKUP(A22,[1]HwabaoWP_szse_innovation_100!$A:$E,5)</f>
        <v>0.78899997472763062</v>
      </c>
      <c r="C22" s="12">
        <f>VLOOKUP(A22,[2]myPEPB!$B:$C,2,FALSE)</f>
        <v>24.899999619999999</v>
      </c>
      <c r="D22" s="13">
        <f>VLOOKUP(A22,[2]myPEPB!$B:$D,3,FALSE)</f>
        <v>31.014726063038534</v>
      </c>
      <c r="E22" s="13">
        <f t="shared" si="9"/>
        <v>147690.02391911903</v>
      </c>
      <c r="F22" s="14">
        <f t="shared" si="0"/>
        <v>187186.34809855712</v>
      </c>
      <c r="G22" s="14">
        <f t="shared" si="5"/>
        <v>5350539.4572031032</v>
      </c>
      <c r="H22" s="14">
        <f t="shared" si="1"/>
        <v>4221575.4965124391</v>
      </c>
      <c r="I22" s="14">
        <f t="shared" si="6"/>
        <v>4119475.6005098699</v>
      </c>
      <c r="J22" s="14">
        <f t="shared" si="2"/>
        <v>4221575.4965124391</v>
      </c>
      <c r="K22" s="14">
        <f t="shared" si="3"/>
        <v>102099.89600256924</v>
      </c>
      <c r="L22" s="13">
        <f t="shared" si="7"/>
        <v>0</v>
      </c>
      <c r="M22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2023-03-03T13:12:29Z</dcterms:modified>
</cp:coreProperties>
</file>