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5" i="7" l="1"/>
  <c r="C25" i="7"/>
  <c r="E25" i="7" s="1"/>
  <c r="B25" i="7"/>
  <c r="AA6" i="7"/>
  <c r="AA4" i="7"/>
  <c r="AA3" i="7"/>
  <c r="F25" i="7" l="1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F23" i="7" s="1"/>
  <c r="B23" i="7"/>
  <c r="B22" i="7" l="1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I25" i="7" s="1"/>
  <c r="R5" i="7"/>
  <c r="Q5" i="7" s="1"/>
  <c r="L24" i="7"/>
  <c r="L25" i="7" s="1"/>
  <c r="U5" i="7"/>
  <c r="G24" i="7"/>
  <c r="H23" i="7"/>
  <c r="J23" i="7" s="1"/>
  <c r="H22" i="7"/>
  <c r="J22" i="7" s="1"/>
  <c r="K22" i="7" s="1"/>
  <c r="H24" i="7" l="1"/>
  <c r="J24" i="7" s="1"/>
  <c r="K24" i="7" s="1"/>
  <c r="G25" i="7"/>
  <c r="H25" i="7" s="1"/>
  <c r="J25" i="7" s="1"/>
  <c r="K25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<sst xmlns="http://schemas.openxmlformats.org/spreadsheetml/2006/main" count="21" uniqueCount="16">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</sst>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69504"/>
        <c:axId val="543176192"/>
      </c:lineChart>
      <c:dateAx>
        <c:axId val="529669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76192"/>
        <c:crosses val="autoZero"/>
        <c:auto val="1"/>
        <c:lblOffset val="100"/>
        <c:baseTimeUnit val="days"/>
      </c:dateAx>
      <c:valAx>
        <c:axId val="5431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98976"/>
        <c:axId val="6719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9760"/>
        <c:axId val="67191552"/>
      </c:lineChart>
      <c:dateAx>
        <c:axId val="6718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552"/>
        <c:crosses val="autoZero"/>
        <c:auto val="1"/>
        <c:lblOffset val="100"/>
        <c:baseTimeUnit val="days"/>
      </c:dateAx>
      <c:valAx>
        <c:axId val="67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89760"/>
        <c:crosses val="autoZero"/>
        <c:crossBetween val="between"/>
      </c:valAx>
      <c:valAx>
        <c:axId val="6719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8976"/>
        <c:crosses val="max"/>
        <c:crossBetween val="between"/>
      </c:valAx>
      <c:catAx>
        <c:axId val="6719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6719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5" si="0">E3/B3</f>
        <v>0</v>
      </c>
      <c r="G3" s="17">
        <f>G2+F3</f>
        <v>0</v>
      </c>
      <c r="H3" s="17">
        <f t="shared" ref="H3:H25" si="1">G3*B3</f>
        <v>0</v>
      </c>
      <c r="I3" s="17">
        <f>IF(E3&gt;0,I2+E3,I2)</f>
        <v>0</v>
      </c>
      <c r="J3" s="17">
        <f t="shared" ref="J3:J25" si="2">H3+L3</f>
        <v>0</v>
      </c>
      <c r="K3" s="17">
        <f t="shared" ref="K3:K25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5" si="4">IF(C4&lt;D4,$E$2*(D4-C4)^2,-$E$2*(D4-C4)^2)</f>
        <v>15057.369992695269</v>
      </c>
      <c r="F4" s="17">
        <f t="shared" si="0"/>
        <v>3023.1676108578522</v>
      </c>
      <c r="G4" s="17">
        <f t="shared" ref="G4:G25" si="5">G3+F4</f>
        <v>3023.1676108578522</v>
      </c>
      <c r="H4" s="17">
        <f t="shared" si="1"/>
        <v>15057.369992695269</v>
      </c>
      <c r="I4" s="17">
        <f t="shared" ref="I4:I25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5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9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  <row r="25" spans="1:16" ht="12.75" x14ac:dyDescent="0.2">
      <c r="A25" s="14">
        <v>44985</v>
      </c>
      <c r="B25" s="15">
        <f>VLOOKUP(A25,[1]szse_innovation_100!$A:$F,6)</f>
        <v>3.6777292480468748</v>
      </c>
      <c r="C25" s="15">
        <f>VLOOKUP(A25,[2]myPEPB!$B:$C,2,FALSE)</f>
        <v>23.979999540000001</v>
      </c>
      <c r="D25" s="16">
        <f>VLOOKUP(A25,[2]myPEPB!$B:$D,3,FALSE)</f>
        <v>30.732980897288492</v>
      </c>
      <c r="E25" s="16">
        <f t="shared" si="4"/>
        <v>180130.89098694932</v>
      </c>
      <c r="F25" s="17">
        <f t="shared" si="0"/>
        <v>48978.834176716817</v>
      </c>
      <c r="G25" s="17">
        <f t="shared" si="5"/>
        <v>1110901.0222931034</v>
      </c>
      <c r="H25" s="17">
        <f t="shared" si="1"/>
        <v>4085593.1813725196</v>
      </c>
      <c r="I25" s="17">
        <f t="shared" si="6"/>
        <v>4099788.7821944868</v>
      </c>
      <c r="J25" s="17">
        <f t="shared" si="2"/>
        <v>4086251.0476492736</v>
      </c>
      <c r="K25" s="17">
        <f t="shared" si="3"/>
        <v>-13537.73454521317</v>
      </c>
      <c r="L25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2023-03-07T02:35:56Z</dcterms:modified>
</cp:coreProperties>
</file>