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3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externalReferences>
    <externalReference r:id="rId6"/>
    <externalReference r:id="rId7"/>
  </externalReferences>
  <definedNames>
    <definedName name="_xlnm._FilterDatabase" localSheetId="0" hidden="1">model1!$M$1:$M$17</definedName>
    <definedName name="_xlnm._FilterDatabase" localSheetId="4" hidden="1">'model1&amp;2'!$A$1:$J$2</definedName>
    <definedName name="_xlnm._FilterDatabase" localSheetId="1" hidden="1">'model1&amp;CCI'!$M$1:$M$17</definedName>
    <definedName name="_xlnm._FilterDatabase" localSheetId="3" hidden="1">'model1&amp;KDJ'!$R$1:$R$17</definedName>
    <definedName name="_xlnm._FilterDatabase" localSheetId="2" hidden="1">'model1&amp;RSI'!$R$1:$R$17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J17" i="14" l="1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3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3" i="1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" i="4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17" i="14" l="1"/>
  <c r="D17" i="14" l="1"/>
  <c r="L17" i="13"/>
  <c r="C16" i="14"/>
  <c r="J17" i="13" l="1"/>
  <c r="D16" i="14"/>
  <c r="J16" i="13"/>
  <c r="C15" i="14"/>
  <c r="L16" i="13" l="1"/>
  <c r="D15" i="14"/>
  <c r="C14" i="14" l="1"/>
  <c r="J15" i="13" l="1"/>
  <c r="L15" i="13"/>
  <c r="D14" i="14"/>
  <c r="L14" i="13"/>
  <c r="C13" i="14"/>
  <c r="J14" i="13" l="1"/>
  <c r="D13" i="14"/>
  <c r="J13" i="13"/>
  <c r="C12" i="14"/>
  <c r="L13" i="13" l="1"/>
  <c r="D12" i="14"/>
  <c r="L12" i="13"/>
  <c r="C11" i="14"/>
  <c r="J12" i="13" l="1"/>
  <c r="D11" i="14"/>
  <c r="C3" i="13"/>
  <c r="C10" i="14" l="1"/>
  <c r="L11" i="13" l="1"/>
  <c r="J11" i="13"/>
  <c r="D10" i="14"/>
  <c r="M17" i="12" l="1"/>
  <c r="L17" i="12"/>
  <c r="C9" i="14"/>
  <c r="L10" i="13" l="1"/>
  <c r="J10" i="13"/>
  <c r="D9" i="14"/>
  <c r="L9" i="13"/>
  <c r="M16" i="12"/>
  <c r="L16" i="12"/>
  <c r="C8" i="14"/>
  <c r="J9" i="13" l="1"/>
  <c r="D8" i="14"/>
  <c r="L8" i="13"/>
  <c r="M15" i="12"/>
  <c r="L15" i="12"/>
  <c r="C7" i="14"/>
  <c r="J8" i="13" l="1"/>
  <c r="D7" i="14"/>
  <c r="M14" i="12"/>
  <c r="L14" i="12"/>
  <c r="M13" i="12"/>
  <c r="L13" i="12"/>
  <c r="M12" i="12"/>
  <c r="L12" i="12"/>
  <c r="L7" i="13"/>
  <c r="M11" i="12" l="1"/>
  <c r="L11" i="12"/>
  <c r="N17" i="12"/>
  <c r="N15" i="12"/>
  <c r="N13" i="12"/>
  <c r="M9" i="12"/>
  <c r="M10" i="12"/>
  <c r="L9" i="12"/>
  <c r="L10" i="12"/>
  <c r="J7" i="13"/>
  <c r="M7" i="12"/>
  <c r="M8" i="12"/>
  <c r="L7" i="12"/>
  <c r="N7" i="12" s="1"/>
  <c r="L8" i="12"/>
  <c r="L5" i="13"/>
  <c r="L6" i="13"/>
  <c r="J5" i="13"/>
  <c r="J6" i="13"/>
  <c r="L4" i="13"/>
  <c r="M4" i="13" s="1"/>
  <c r="N11" i="12" l="1"/>
  <c r="N16" i="12"/>
  <c r="N14" i="12"/>
  <c r="N12" i="12"/>
  <c r="N9" i="12"/>
  <c r="N10" i="12"/>
  <c r="N8" i="12"/>
  <c r="J4" i="13"/>
  <c r="K4" i="13" s="1"/>
  <c r="G3" i="13"/>
  <c r="D3" i="11"/>
  <c r="H3" i="11" s="1"/>
  <c r="C3" i="4"/>
  <c r="G3" i="4" s="1"/>
  <c r="C6" i="14" l="1"/>
  <c r="D6" i="14" l="1"/>
  <c r="C5" i="14"/>
  <c r="D5" i="14" l="1"/>
  <c r="C4" i="14"/>
  <c r="D4" i="14" l="1"/>
  <c r="C4" i="4"/>
  <c r="C5" i="4" s="1"/>
  <c r="D3" i="4"/>
  <c r="E3" i="4" s="1"/>
  <c r="C3" i="14"/>
  <c r="G3" i="14" s="1"/>
  <c r="D4" i="11"/>
  <c r="D5" i="11" s="1"/>
  <c r="E3" i="11"/>
  <c r="F3" i="11" s="1"/>
  <c r="H4" i="11" l="1"/>
  <c r="H5" i="11" s="1"/>
  <c r="D6" i="11"/>
  <c r="E5" i="11"/>
  <c r="E4" i="11"/>
  <c r="G4" i="4"/>
  <c r="G5" i="4" s="1"/>
  <c r="C6" i="4"/>
  <c r="D5" i="4"/>
  <c r="D4" i="4"/>
  <c r="D3" i="14"/>
  <c r="E3" i="14" s="1"/>
  <c r="D6" i="4" l="1"/>
  <c r="C7" i="4"/>
  <c r="E6" i="11"/>
  <c r="D7" i="11"/>
  <c r="H6" i="11"/>
  <c r="G6" i="4"/>
  <c r="G7" i="4" s="1"/>
  <c r="C8" i="4" l="1"/>
  <c r="D7" i="4"/>
  <c r="D8" i="11"/>
  <c r="E7" i="11"/>
  <c r="H7" i="11"/>
  <c r="H8" i="11" s="1"/>
  <c r="M5" i="13"/>
  <c r="C9" i="4" l="1"/>
  <c r="D8" i="4"/>
  <c r="G8" i="4"/>
  <c r="G9" i="4" s="1"/>
  <c r="D9" i="11"/>
  <c r="E8" i="1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K5" i="13"/>
  <c r="N4" i="13"/>
  <c r="C4" i="13" s="1"/>
  <c r="C10" i="4" l="1"/>
  <c r="D9" i="4"/>
  <c r="D10" i="11"/>
  <c r="E9" i="11"/>
  <c r="H9" i="11"/>
  <c r="H10" i="11" s="1"/>
  <c r="N5" i="13"/>
  <c r="C5" i="13" s="1"/>
  <c r="K6" i="13"/>
  <c r="K7" i="13" s="1"/>
  <c r="E10" i="11" l="1"/>
  <c r="D11" i="11"/>
  <c r="C11" i="4"/>
  <c r="D10" i="4"/>
  <c r="G10" i="4"/>
  <c r="G11" i="4" s="1"/>
  <c r="K8" i="13"/>
  <c r="N7" i="13"/>
  <c r="C7" i="13" s="1"/>
  <c r="D7" i="13" s="1"/>
  <c r="N6" i="13"/>
  <c r="C6" i="13" s="1"/>
  <c r="D12" i="11" l="1"/>
  <c r="E11" i="11"/>
  <c r="H11" i="11"/>
  <c r="H12" i="11" s="1"/>
  <c r="C12" i="4"/>
  <c r="D11" i="4"/>
  <c r="K9" i="13"/>
  <c r="N8" i="13"/>
  <c r="C8" i="13" s="1"/>
  <c r="D8" i="13" s="1"/>
  <c r="D13" i="11" l="1"/>
  <c r="E12" i="11"/>
  <c r="C13" i="4"/>
  <c r="D12" i="4"/>
  <c r="G12" i="4"/>
  <c r="G13" i="4" s="1"/>
  <c r="N9" i="13"/>
  <c r="C9" i="13" s="1"/>
  <c r="D9" i="13" s="1"/>
  <c r="K10" i="13"/>
  <c r="D14" i="11" l="1"/>
  <c r="E13" i="11"/>
  <c r="H13" i="11"/>
  <c r="H14" i="11" s="1"/>
  <c r="C14" i="4"/>
  <c r="D13" i="4"/>
  <c r="N10" i="13"/>
  <c r="C10" i="13" s="1"/>
  <c r="D10" i="13" s="1"/>
  <c r="K11" i="13"/>
  <c r="D15" i="11" l="1"/>
  <c r="E14" i="11"/>
  <c r="C15" i="4"/>
  <c r="D14" i="4"/>
  <c r="G14" i="4"/>
  <c r="G15" i="4" s="1"/>
  <c r="N11" i="13"/>
  <c r="C11" i="13" s="1"/>
  <c r="D11" i="13" s="1"/>
  <c r="K12" i="13"/>
  <c r="D16" i="11" l="1"/>
  <c r="E15" i="11"/>
  <c r="H15" i="11"/>
  <c r="H16" i="11" s="1"/>
  <c r="C16" i="4"/>
  <c r="D15" i="4"/>
  <c r="N12" i="13"/>
  <c r="C12" i="13" s="1"/>
  <c r="D12" i="13" s="1"/>
  <c r="K13" i="13"/>
  <c r="G4" i="14"/>
  <c r="G5" i="14" s="1"/>
  <c r="G6" i="14" s="1"/>
  <c r="G7" i="14" s="1"/>
  <c r="G8" i="14" s="1"/>
  <c r="G9" i="14" s="1"/>
  <c r="D17" i="11" l="1"/>
  <c r="E17" i="11" s="1"/>
  <c r="E16" i="11"/>
  <c r="C17" i="4"/>
  <c r="D17" i="4" s="1"/>
  <c r="D16" i="4"/>
  <c r="G16" i="4"/>
  <c r="G17" i="4" s="1"/>
  <c r="K14" i="13"/>
  <c r="N13" i="13"/>
  <c r="C13" i="13" s="1"/>
  <c r="D13" i="13" s="1"/>
  <c r="G10" i="14"/>
  <c r="G11" i="14" s="1"/>
  <c r="G12" i="14" s="1"/>
  <c r="G13" i="14" s="1"/>
  <c r="G14" i="14" s="1"/>
  <c r="G15" i="14" s="1"/>
  <c r="G16" i="14" s="1"/>
  <c r="G17" i="14" s="1"/>
  <c r="O4" i="14"/>
  <c r="N4" i="14" s="1"/>
  <c r="M5" i="12"/>
  <c r="M6" i="12"/>
  <c r="M3" i="12"/>
  <c r="M4" i="12"/>
  <c r="L4" i="12"/>
  <c r="L5" i="12"/>
  <c r="L6" i="12"/>
  <c r="L3" i="12"/>
  <c r="H17" i="11" l="1"/>
  <c r="N14" i="13"/>
  <c r="C14" i="13" s="1"/>
  <c r="D14" i="13" s="1"/>
  <c r="K15" i="13"/>
  <c r="N4" i="12"/>
  <c r="N6" i="12"/>
  <c r="N5" i="12"/>
  <c r="N3" i="12"/>
  <c r="K16" i="13" l="1"/>
  <c r="N15" i="13"/>
  <c r="C15" i="13" s="1"/>
  <c r="D15" i="13" s="1"/>
  <c r="O3" i="12"/>
  <c r="K17" i="13" l="1"/>
  <c r="N17" i="13" s="1"/>
  <c r="C17" i="13" s="1"/>
  <c r="D17" i="13" s="1"/>
  <c r="N16" i="13"/>
  <c r="C16" i="13" s="1"/>
  <c r="D16" i="13" s="1"/>
  <c r="O4" i="12"/>
  <c r="P3" i="12"/>
  <c r="O5" i="12" l="1"/>
  <c r="Q3" i="12"/>
  <c r="C3" i="12" s="1"/>
  <c r="P4" i="12"/>
  <c r="O6" i="12" l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Q4" i="12"/>
  <c r="C4" i="12" s="1"/>
  <c r="P5" i="12"/>
  <c r="Q5" i="12" l="1"/>
  <c r="C5" i="12" s="1"/>
  <c r="P6" i="12"/>
  <c r="P7" i="12" s="1"/>
  <c r="Q7" i="12" s="1"/>
  <c r="C7" i="12" s="1"/>
  <c r="D7" i="12" s="1"/>
  <c r="P8" i="12" l="1"/>
  <c r="Q6" i="12"/>
  <c r="C6" i="12" s="1"/>
  <c r="Q8" i="12" l="1"/>
  <c r="C8" i="12" s="1"/>
  <c r="D8" i="12" s="1"/>
  <c r="P9" i="12"/>
  <c r="F3" i="14"/>
  <c r="H3" i="14" s="1"/>
  <c r="I3" i="14" s="1"/>
  <c r="E4" i="14"/>
  <c r="Q9" i="12" l="1"/>
  <c r="C9" i="12" s="1"/>
  <c r="D9" i="12" s="1"/>
  <c r="P10" i="12"/>
  <c r="F4" i="14"/>
  <c r="H4" i="14" s="1"/>
  <c r="I4" i="14" s="1"/>
  <c r="E5" i="14"/>
  <c r="D3" i="13"/>
  <c r="E3" i="13" s="1"/>
  <c r="Q10" i="12" l="1"/>
  <c r="C10" i="12" s="1"/>
  <c r="D10" i="12" s="1"/>
  <c r="P11" i="12"/>
  <c r="F5" i="14"/>
  <c r="H5" i="14" s="1"/>
  <c r="I5" i="14" s="1"/>
  <c r="E6" i="14"/>
  <c r="D4" i="13"/>
  <c r="G4" i="13"/>
  <c r="F3" i="13"/>
  <c r="H3" i="13" s="1"/>
  <c r="I3" i="13" s="1"/>
  <c r="Q11" i="12" l="1"/>
  <c r="C11" i="12" s="1"/>
  <c r="D11" i="12" s="1"/>
  <c r="P12" i="12"/>
  <c r="F6" i="14"/>
  <c r="H6" i="14" s="1"/>
  <c r="I6" i="14" s="1"/>
  <c r="E7" i="14"/>
  <c r="D5" i="13"/>
  <c r="D6" i="13"/>
  <c r="G5" i="13"/>
  <c r="E4" i="13"/>
  <c r="F4" i="13" s="1"/>
  <c r="H4" i="13" s="1"/>
  <c r="I4" i="13" s="1"/>
  <c r="Q12" i="12" l="1"/>
  <c r="C12" i="12" s="1"/>
  <c r="D12" i="12" s="1"/>
  <c r="P13" i="12"/>
  <c r="F7" i="14"/>
  <c r="H7" i="14" s="1"/>
  <c r="I7" i="14" s="1"/>
  <c r="E8" i="14"/>
  <c r="G6" i="13"/>
  <c r="G7" i="13" s="1"/>
  <c r="G8" i="13" s="1"/>
  <c r="G9" i="13" s="1"/>
  <c r="E5" i="13"/>
  <c r="F5" i="13" s="1"/>
  <c r="H5" i="13" s="1"/>
  <c r="I5" i="13" s="1"/>
  <c r="Q13" i="12" l="1"/>
  <c r="C13" i="12" s="1"/>
  <c r="D13" i="12" s="1"/>
  <c r="P14" i="12"/>
  <c r="G10" i="13"/>
  <c r="G11" i="13" s="1"/>
  <c r="G12" i="13" s="1"/>
  <c r="G13" i="13" s="1"/>
  <c r="T4" i="13"/>
  <c r="S4" i="13" s="1"/>
  <c r="F8" i="14"/>
  <c r="H8" i="14" s="1"/>
  <c r="I8" i="14" s="1"/>
  <c r="E9" i="14"/>
  <c r="E6" i="13"/>
  <c r="Q14" i="12" l="1"/>
  <c r="C14" i="12" s="1"/>
  <c r="D14" i="12" s="1"/>
  <c r="P15" i="12"/>
  <c r="G14" i="13"/>
  <c r="G15" i="13" s="1"/>
  <c r="F9" i="14"/>
  <c r="H9" i="14" s="1"/>
  <c r="E10" i="14"/>
  <c r="F6" i="13"/>
  <c r="H6" i="13" s="1"/>
  <c r="I6" i="13" s="1"/>
  <c r="E7" i="13"/>
  <c r="O4" i="4"/>
  <c r="G16" i="13" l="1"/>
  <c r="Q15" i="12"/>
  <c r="C15" i="12" s="1"/>
  <c r="D15" i="12" s="1"/>
  <c r="P16" i="12"/>
  <c r="F10" i="14"/>
  <c r="H10" i="14" s="1"/>
  <c r="I10" i="14" s="1"/>
  <c r="E11" i="14"/>
  <c r="I9" i="14"/>
  <c r="Q4" i="14" s="1"/>
  <c r="P4" i="14"/>
  <c r="R4" i="14" s="1"/>
  <c r="S4" i="14" s="1"/>
  <c r="E8" i="13"/>
  <c r="F7" i="13"/>
  <c r="H7" i="13" s="1"/>
  <c r="I7" i="13" s="1"/>
  <c r="N4" i="4"/>
  <c r="G17" i="13" l="1"/>
  <c r="Q16" i="12"/>
  <c r="C16" i="12" s="1"/>
  <c r="D16" i="12" s="1"/>
  <c r="P17" i="12"/>
  <c r="Q17" i="12" s="1"/>
  <c r="C17" i="12" s="1"/>
  <c r="D17" i="12" s="1"/>
  <c r="F11" i="14"/>
  <c r="H11" i="14" s="1"/>
  <c r="I11" i="14" s="1"/>
  <c r="E12" i="14"/>
  <c r="E9" i="13"/>
  <c r="F8" i="13"/>
  <c r="H8" i="13" s="1"/>
  <c r="I8" i="13" s="1"/>
  <c r="F12" i="14" l="1"/>
  <c r="H12" i="14" s="1"/>
  <c r="I12" i="14" s="1"/>
  <c r="E13" i="14"/>
  <c r="F9" i="13"/>
  <c r="H9" i="13" s="1"/>
  <c r="E10" i="13"/>
  <c r="F13" i="14" l="1"/>
  <c r="H13" i="14" s="1"/>
  <c r="I13" i="14" s="1"/>
  <c r="E14" i="14"/>
  <c r="F10" i="13"/>
  <c r="H10" i="13" s="1"/>
  <c r="I10" i="13" s="1"/>
  <c r="E11" i="13"/>
  <c r="I9" i="13"/>
  <c r="V4" i="13" s="1"/>
  <c r="U4" i="13"/>
  <c r="W4" i="13" s="1"/>
  <c r="X4" i="13" s="1"/>
  <c r="D3" i="12"/>
  <c r="E3" i="12" s="1"/>
  <c r="G3" i="12"/>
  <c r="D4" i="12"/>
  <c r="F14" i="14" l="1"/>
  <c r="H14" i="14" s="1"/>
  <c r="I14" i="14" s="1"/>
  <c r="E15" i="14"/>
  <c r="F11" i="13"/>
  <c r="H11" i="13" s="1"/>
  <c r="I11" i="13" s="1"/>
  <c r="E12" i="13"/>
  <c r="G4" i="12"/>
  <c r="D5" i="12"/>
  <c r="D6" i="12"/>
  <c r="F15" i="14" l="1"/>
  <c r="H15" i="14" s="1"/>
  <c r="I15" i="14" s="1"/>
  <c r="E16" i="14"/>
  <c r="F12" i="13"/>
  <c r="H12" i="13" s="1"/>
  <c r="I12" i="13" s="1"/>
  <c r="E13" i="13"/>
  <c r="G5" i="12"/>
  <c r="G6" i="12" s="1"/>
  <c r="G7" i="12" s="1"/>
  <c r="G8" i="12" s="1"/>
  <c r="G9" i="12" s="1"/>
  <c r="F16" i="14" l="1"/>
  <c r="H16" i="14" s="1"/>
  <c r="I16" i="14" s="1"/>
  <c r="E17" i="14"/>
  <c r="F17" i="14" s="1"/>
  <c r="H17" i="14" s="1"/>
  <c r="I17" i="14" s="1"/>
  <c r="F13" i="13"/>
  <c r="H13" i="13" s="1"/>
  <c r="I13" i="13" s="1"/>
  <c r="E14" i="13"/>
  <c r="G10" i="12"/>
  <c r="G11" i="12" s="1"/>
  <c r="G12" i="12" s="1"/>
  <c r="G13" i="12" s="1"/>
  <c r="G14" i="12" s="1"/>
  <c r="G15" i="12" s="1"/>
  <c r="G16" i="12" s="1"/>
  <c r="G17" i="12" s="1"/>
  <c r="T4" i="12"/>
  <c r="S4" i="12" s="1"/>
  <c r="F3" i="12"/>
  <c r="H3" i="12" s="1"/>
  <c r="I3" i="12" s="1"/>
  <c r="E4" i="12"/>
  <c r="F14" i="13" l="1"/>
  <c r="H14" i="13" s="1"/>
  <c r="I14" i="13" s="1"/>
  <c r="E15" i="13"/>
  <c r="F4" i="12"/>
  <c r="H4" i="12" s="1"/>
  <c r="I4" i="12" s="1"/>
  <c r="E5" i="12"/>
  <c r="F15" i="13" l="1"/>
  <c r="H15" i="13" s="1"/>
  <c r="I15" i="13" s="1"/>
  <c r="E16" i="13"/>
  <c r="F5" i="12"/>
  <c r="H5" i="12" s="1"/>
  <c r="I5" i="12" s="1"/>
  <c r="E6" i="12"/>
  <c r="F16" i="13" l="1"/>
  <c r="H16" i="13" s="1"/>
  <c r="I16" i="13" s="1"/>
  <c r="E17" i="13"/>
  <c r="F17" i="13" s="1"/>
  <c r="H17" i="13" s="1"/>
  <c r="I17" i="13" s="1"/>
  <c r="F6" i="12"/>
  <c r="H6" i="12" s="1"/>
  <c r="I6" i="12" s="1"/>
  <c r="E7" i="12"/>
  <c r="F3" i="4"/>
  <c r="H3" i="4" s="1"/>
  <c r="I3" i="4" s="1"/>
  <c r="E4" i="4"/>
  <c r="E8" i="12" l="1"/>
  <c r="F7" i="12"/>
  <c r="H7" i="12" s="1"/>
  <c r="I7" i="12" s="1"/>
  <c r="F4" i="4"/>
  <c r="H4" i="4" s="1"/>
  <c r="I4" i="4" s="1"/>
  <c r="E5" i="4"/>
  <c r="E9" i="12" l="1"/>
  <c r="F8" i="12"/>
  <c r="H8" i="12" s="1"/>
  <c r="I8" i="12" s="1"/>
  <c r="F5" i="4"/>
  <c r="H5" i="4" s="1"/>
  <c r="I5" i="4" s="1"/>
  <c r="E6" i="4"/>
  <c r="F9" i="12" l="1"/>
  <c r="H9" i="12" s="1"/>
  <c r="E10" i="12"/>
  <c r="F6" i="4"/>
  <c r="H6" i="4" s="1"/>
  <c r="I6" i="4" s="1"/>
  <c r="E7" i="4"/>
  <c r="O4" i="11"/>
  <c r="F10" i="12" l="1"/>
  <c r="H10" i="12" s="1"/>
  <c r="I10" i="12" s="1"/>
  <c r="E11" i="12"/>
  <c r="I9" i="12"/>
  <c r="V4" i="12" s="1"/>
  <c r="U4" i="12"/>
  <c r="E8" i="4"/>
  <c r="F7" i="4"/>
  <c r="H7" i="4" s="1"/>
  <c r="I7" i="4" s="1"/>
  <c r="F11" i="12" l="1"/>
  <c r="H11" i="12" s="1"/>
  <c r="I11" i="12" s="1"/>
  <c r="E12" i="12"/>
  <c r="W4" i="12"/>
  <c r="X4" i="12" s="1"/>
  <c r="E9" i="4"/>
  <c r="F8" i="4"/>
  <c r="H8" i="4" s="1"/>
  <c r="I8" i="4" s="1"/>
  <c r="N4" i="11"/>
  <c r="F12" i="12" l="1"/>
  <c r="H12" i="12" s="1"/>
  <c r="I12" i="12" s="1"/>
  <c r="E13" i="12"/>
  <c r="F9" i="4"/>
  <c r="H9" i="4" s="1"/>
  <c r="E10" i="4"/>
  <c r="F13" i="12" l="1"/>
  <c r="H13" i="12" s="1"/>
  <c r="I13" i="12" s="1"/>
  <c r="E14" i="12"/>
  <c r="F10" i="4"/>
  <c r="H10" i="4" s="1"/>
  <c r="I10" i="4" s="1"/>
  <c r="E11" i="4"/>
  <c r="I9" i="4"/>
  <c r="Q4" i="4" s="1"/>
  <c r="P4" i="4"/>
  <c r="R4" i="4" s="1"/>
  <c r="S4" i="4" s="1"/>
  <c r="G3" i="11"/>
  <c r="I3" i="11" s="1"/>
  <c r="J3" i="11" s="1"/>
  <c r="F4" i="11"/>
  <c r="F14" i="12" l="1"/>
  <c r="H14" i="12" s="1"/>
  <c r="I14" i="12" s="1"/>
  <c r="E15" i="12"/>
  <c r="F11" i="4"/>
  <c r="H11" i="4" s="1"/>
  <c r="I11" i="4" s="1"/>
  <c r="E12" i="4"/>
  <c r="G4" i="11"/>
  <c r="I4" i="11" s="1"/>
  <c r="J4" i="11" s="1"/>
  <c r="F5" i="11"/>
  <c r="F15" i="12" l="1"/>
  <c r="H15" i="12" s="1"/>
  <c r="I15" i="12" s="1"/>
  <c r="E16" i="12"/>
  <c r="F12" i="4"/>
  <c r="H12" i="4" s="1"/>
  <c r="I12" i="4" s="1"/>
  <c r="E13" i="4"/>
  <c r="G5" i="11"/>
  <c r="I5" i="11" s="1"/>
  <c r="J5" i="11" s="1"/>
  <c r="F6" i="11"/>
  <c r="F16" i="12" l="1"/>
  <c r="H16" i="12" s="1"/>
  <c r="I16" i="12" s="1"/>
  <c r="E17" i="12"/>
  <c r="F17" i="12" s="1"/>
  <c r="H17" i="12" s="1"/>
  <c r="I17" i="12" s="1"/>
  <c r="E14" i="4"/>
  <c r="F13" i="4"/>
  <c r="H13" i="4" s="1"/>
  <c r="I13" i="4" s="1"/>
  <c r="G6" i="11"/>
  <c r="I6" i="11" s="1"/>
  <c r="J6" i="11" s="1"/>
  <c r="F7" i="11"/>
  <c r="F14" i="4" l="1"/>
  <c r="H14" i="4" s="1"/>
  <c r="I14" i="4" s="1"/>
  <c r="E15" i="4"/>
  <c r="F8" i="11"/>
  <c r="G7" i="11"/>
  <c r="I7" i="11" s="1"/>
  <c r="J7" i="11" s="1"/>
  <c r="E16" i="4" l="1"/>
  <c r="F15" i="4"/>
  <c r="H15" i="4" s="1"/>
  <c r="I15" i="4" s="1"/>
  <c r="F9" i="11"/>
  <c r="G8" i="11"/>
  <c r="I8" i="11" s="1"/>
  <c r="J8" i="11" s="1"/>
  <c r="E17" i="4" l="1"/>
  <c r="F17" i="4" s="1"/>
  <c r="H17" i="4" s="1"/>
  <c r="I17" i="4" s="1"/>
  <c r="F16" i="4"/>
  <c r="H16" i="4" s="1"/>
  <c r="I16" i="4" s="1"/>
  <c r="G9" i="11"/>
  <c r="I9" i="11" s="1"/>
  <c r="F10" i="11"/>
  <c r="G10" i="11" l="1"/>
  <c r="I10" i="11" s="1"/>
  <c r="J10" i="11" s="1"/>
  <c r="F11" i="11"/>
  <c r="J9" i="11"/>
  <c r="Q4" i="11" s="1"/>
  <c r="P4" i="11"/>
  <c r="G11" i="11" l="1"/>
  <c r="I11" i="11" s="1"/>
  <c r="J11" i="11" s="1"/>
  <c r="F12" i="11"/>
  <c r="R4" i="11"/>
  <c r="S4" i="11" s="1"/>
  <c r="G12" i="11" l="1"/>
  <c r="I12" i="11" s="1"/>
  <c r="J12" i="11" s="1"/>
  <c r="F13" i="11"/>
  <c r="F14" i="11" l="1"/>
  <c r="G13" i="11"/>
  <c r="I13" i="11" s="1"/>
  <c r="J13" i="11" s="1"/>
  <c r="G14" i="11" l="1"/>
  <c r="I14" i="11" s="1"/>
  <c r="J14" i="11" s="1"/>
  <c r="F15" i="11"/>
  <c r="F16" i="11" l="1"/>
  <c r="G15" i="11"/>
  <c r="I15" i="11" s="1"/>
  <c r="J15" i="11" s="1"/>
  <c r="F17" i="11" l="1"/>
  <c r="G17" i="11" s="1"/>
  <c r="I17" i="11" s="1"/>
  <c r="J17" i="11" s="1"/>
  <c r="G16" i="11"/>
  <c r="I16" i="11" s="1"/>
  <c r="J16" i="11" s="1"/>
</calcChain>
</file>

<file path=xl/sharedStrings.xml><?xml version="1.0" encoding="utf-8"?>
<sst xmlns="http://schemas.openxmlformats.org/spreadsheetml/2006/main" count="100" uniqueCount="35">
  <si>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</si>
  <si>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</si>
  <si>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</si>
  <si>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</si>
  <si>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</si>
  <si>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</si>
  <si>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</si>
  <si>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</si>
  <si>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</si>
  <si>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</si>
  <si>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</si>
  <si>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</si>
  <si>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</si>
  <si>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</si>
  <si>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</si>
  <si>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</si>
  <si>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</si>
  <si>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</si>
  <si>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</si>
  <si>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</si>
  <si>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</si>
  <si>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</si>
  <si>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</si>
  <si>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high</t>
    <phoneticPr fontId="10" type="noConversion"/>
  </si>
  <si>
    <t>low</t>
    <phoneticPr fontId="10" type="noConversion"/>
  </si>
  <si>
    <t>MAX</t>
    <phoneticPr fontId="1" type="noConversion"/>
  </si>
  <si>
    <t>ABS</t>
    <phoneticPr fontId="1" type="noConversion"/>
  </si>
  <si>
    <t>SMA value of MAX</t>
    <phoneticPr fontId="10" type="noConversion"/>
  </si>
  <si>
    <t>SMA value of ABS</t>
    <phoneticPr fontId="1" type="noConversion"/>
  </si>
  <si>
    <t>unit：yuan</t>
    <phoneticPr fontId="1" type="noConversion"/>
  </si>
  <si>
    <t>unit：yuan</t>
    <phoneticPr fontId="1" type="noConversion"/>
  </si>
  <si>
    <t>unit：yuan</t>
    <phoneticPr fontId="1" type="noConversion"/>
  </si>
  <si>
    <t>unit：yuan</t>
    <phoneticPr fontId="1" type="noConversion"/>
  </si>
  <si>
    <t>unit：yuan</t>
    <phoneticPr fontId="1" type="noConversion"/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</si>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</sst>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  <font>
      <sz val="10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176" fontId="101" fillId="0" borderId="1" xfId="1" applyNumberFormat="1" applyFont="1" applyBorder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93472"/>
        <c:axId val="597340160"/>
      </c:lineChart>
      <c:dateAx>
        <c:axId val="595593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340160"/>
        <c:crosses val="autoZero"/>
        <c:auto val="1"/>
        <c:lblOffset val="100"/>
        <c:baseTimeUnit val="months"/>
      </c:dateAx>
      <c:valAx>
        <c:axId val="5973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29568"/>
        <c:axId val="688831104"/>
      </c:lineChart>
      <c:dateAx>
        <c:axId val="688829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831104"/>
        <c:crosses val="autoZero"/>
        <c:auto val="1"/>
        <c:lblOffset val="100"/>
        <c:baseTimeUnit val="days"/>
      </c:dateAx>
      <c:valAx>
        <c:axId val="6888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8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832704"/>
        <c:axId val="689834240"/>
      </c:lineChart>
      <c:dateAx>
        <c:axId val="689832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834240"/>
        <c:crosses val="autoZero"/>
        <c:auto val="1"/>
        <c:lblOffset val="100"/>
        <c:baseTimeUnit val="months"/>
      </c:dateAx>
      <c:valAx>
        <c:axId val="6898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8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895296"/>
        <c:axId val="689896832"/>
      </c:lineChart>
      <c:dateAx>
        <c:axId val="689895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896832"/>
        <c:crosses val="autoZero"/>
        <c:auto val="1"/>
        <c:lblOffset val="100"/>
        <c:baseTimeUnit val="months"/>
      </c:dateAx>
      <c:valAx>
        <c:axId val="6898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8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12832"/>
        <c:axId val="689914624"/>
      </c:lineChart>
      <c:dateAx>
        <c:axId val="689912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914624"/>
        <c:crosses val="autoZero"/>
        <c:auto val="1"/>
        <c:lblOffset val="100"/>
        <c:baseTimeUnit val="months"/>
      </c:dateAx>
      <c:valAx>
        <c:axId val="6899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9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4</xdr:row>
      <xdr:rowOff>66674</xdr:rowOff>
    </xdr:from>
    <xdr:to>
      <xdr:col>24</xdr:col>
      <xdr:colOff>114300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</v>
          </cell>
          <cell r="O312">
            <v>0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C2" t="str">
            <v>PE</v>
          </cell>
        </row>
        <row r="3">
          <cell r="B3">
            <v>44292</v>
          </cell>
          <cell r="C3">
            <v>45.12</v>
          </cell>
        </row>
        <row r="4">
          <cell r="B4">
            <v>44293</v>
          </cell>
          <cell r="C4">
            <v>44.81</v>
          </cell>
        </row>
        <row r="5">
          <cell r="B5">
            <v>44294</v>
          </cell>
          <cell r="C5">
            <v>45.06</v>
          </cell>
        </row>
        <row r="6">
          <cell r="B6">
            <v>44295</v>
          </cell>
          <cell r="C6">
            <v>44.18</v>
          </cell>
        </row>
        <row r="7">
          <cell r="B7">
            <v>44298</v>
          </cell>
          <cell r="C7">
            <v>43.03</v>
          </cell>
        </row>
        <row r="8">
          <cell r="B8">
            <v>44299</v>
          </cell>
          <cell r="C8">
            <v>43.34</v>
          </cell>
        </row>
        <row r="9">
          <cell r="B9">
            <v>44300</v>
          </cell>
          <cell r="C9">
            <v>44.23</v>
          </cell>
        </row>
        <row r="10">
          <cell r="B10">
            <v>44301</v>
          </cell>
          <cell r="C10">
            <v>43.99</v>
          </cell>
        </row>
        <row r="11">
          <cell r="B11">
            <v>44302</v>
          </cell>
          <cell r="C11">
            <v>43.87</v>
          </cell>
        </row>
        <row r="12">
          <cell r="B12">
            <v>44305</v>
          </cell>
          <cell r="C12">
            <v>45.78</v>
          </cell>
        </row>
        <row r="13">
          <cell r="B13">
            <v>44306</v>
          </cell>
          <cell r="C13">
            <v>45.63</v>
          </cell>
        </row>
        <row r="14">
          <cell r="B14">
            <v>44307</v>
          </cell>
          <cell r="C14">
            <v>45.89</v>
          </cell>
        </row>
        <row r="15">
          <cell r="B15">
            <v>44308</v>
          </cell>
          <cell r="C15">
            <v>46.21</v>
          </cell>
        </row>
        <row r="16">
          <cell r="B16">
            <v>44309</v>
          </cell>
          <cell r="C16">
            <v>46.9</v>
          </cell>
        </row>
        <row r="17">
          <cell r="B17">
            <v>44312</v>
          </cell>
          <cell r="C17">
            <v>46.48</v>
          </cell>
        </row>
        <row r="18">
          <cell r="B18">
            <v>44313</v>
          </cell>
          <cell r="C18">
            <v>46.74</v>
          </cell>
        </row>
        <row r="19">
          <cell r="B19">
            <v>44314</v>
          </cell>
          <cell r="C19">
            <v>47.38</v>
          </cell>
        </row>
        <row r="20">
          <cell r="B20">
            <v>44315</v>
          </cell>
          <cell r="C20">
            <v>47.58</v>
          </cell>
        </row>
        <row r="21">
          <cell r="B21">
            <v>44316</v>
          </cell>
          <cell r="C21">
            <v>47.64</v>
          </cell>
        </row>
        <row r="22">
          <cell r="B22">
            <v>44322</v>
          </cell>
          <cell r="C22">
            <v>37.39</v>
          </cell>
        </row>
        <row r="23">
          <cell r="B23">
            <v>44323</v>
          </cell>
          <cell r="C23">
            <v>36.26</v>
          </cell>
        </row>
        <row r="24">
          <cell r="B24">
            <v>44326</v>
          </cell>
          <cell r="C24">
            <v>36.409999999999997</v>
          </cell>
        </row>
        <row r="25">
          <cell r="B25">
            <v>44327</v>
          </cell>
          <cell r="C25">
            <v>36.44</v>
          </cell>
        </row>
        <row r="26">
          <cell r="B26">
            <v>44328</v>
          </cell>
          <cell r="C26">
            <v>36.700000000000003</v>
          </cell>
        </row>
        <row r="27">
          <cell r="B27">
            <v>44329</v>
          </cell>
          <cell r="C27">
            <v>36.25</v>
          </cell>
        </row>
        <row r="28">
          <cell r="B28">
            <v>44330</v>
          </cell>
          <cell r="C28">
            <v>36.99</v>
          </cell>
        </row>
        <row r="29">
          <cell r="B29">
            <v>44333</v>
          </cell>
          <cell r="C29">
            <v>38.049999999999997</v>
          </cell>
        </row>
        <row r="30">
          <cell r="B30">
            <v>44334</v>
          </cell>
          <cell r="C30">
            <v>37.979999999999997</v>
          </cell>
        </row>
        <row r="31">
          <cell r="B31">
            <v>44335</v>
          </cell>
          <cell r="C31">
            <v>38.200000000000003</v>
          </cell>
        </row>
        <row r="32">
          <cell r="B32">
            <v>44336</v>
          </cell>
          <cell r="C32">
            <v>38.520000000000003</v>
          </cell>
        </row>
        <row r="33">
          <cell r="B33">
            <v>44337</v>
          </cell>
          <cell r="C33">
            <v>38.200000000000003</v>
          </cell>
        </row>
        <row r="34">
          <cell r="B34">
            <v>44340</v>
          </cell>
          <cell r="C34">
            <v>38.479999999999997</v>
          </cell>
        </row>
        <row r="35">
          <cell r="B35">
            <v>44341</v>
          </cell>
          <cell r="C35">
            <v>39.35</v>
          </cell>
        </row>
        <row r="36">
          <cell r="B36">
            <v>44342</v>
          </cell>
          <cell r="C36">
            <v>39.090000000000003</v>
          </cell>
        </row>
        <row r="37">
          <cell r="B37">
            <v>44343</v>
          </cell>
          <cell r="C37">
            <v>39.36</v>
          </cell>
        </row>
        <row r="38">
          <cell r="B38">
            <v>44344</v>
          </cell>
          <cell r="C38">
            <v>39.31</v>
          </cell>
        </row>
        <row r="39">
          <cell r="B39">
            <v>44347</v>
          </cell>
          <cell r="C39">
            <v>39.85</v>
          </cell>
        </row>
        <row r="40">
          <cell r="B40">
            <v>44348</v>
          </cell>
          <cell r="C40">
            <v>39.86</v>
          </cell>
        </row>
        <row r="41">
          <cell r="B41">
            <v>44349</v>
          </cell>
          <cell r="C41">
            <v>39.36</v>
          </cell>
        </row>
        <row r="42">
          <cell r="B42">
            <v>44350</v>
          </cell>
          <cell r="C42">
            <v>38.97</v>
          </cell>
        </row>
        <row r="43">
          <cell r="B43">
            <v>44351</v>
          </cell>
          <cell r="C43">
            <v>39.409999999999997</v>
          </cell>
        </row>
        <row r="44">
          <cell r="B44">
            <v>44354</v>
          </cell>
          <cell r="C44">
            <v>39.229999999999997</v>
          </cell>
        </row>
        <row r="45">
          <cell r="B45">
            <v>44355</v>
          </cell>
          <cell r="C45">
            <v>39.01</v>
          </cell>
        </row>
        <row r="46">
          <cell r="B46">
            <v>44356</v>
          </cell>
          <cell r="C46">
            <v>39.04</v>
          </cell>
        </row>
        <row r="47">
          <cell r="B47">
            <v>44357</v>
          </cell>
          <cell r="C47">
            <v>39.65</v>
          </cell>
        </row>
        <row r="48">
          <cell r="B48">
            <v>44358</v>
          </cell>
          <cell r="C48">
            <v>39.61</v>
          </cell>
        </row>
        <row r="49">
          <cell r="B49">
            <v>44362</v>
          </cell>
          <cell r="C49">
            <v>39.58</v>
          </cell>
        </row>
        <row r="50">
          <cell r="B50">
            <v>44363</v>
          </cell>
          <cell r="C50">
            <v>38.270000000000003</v>
          </cell>
        </row>
        <row r="51">
          <cell r="B51">
            <v>44364</v>
          </cell>
          <cell r="C51">
            <v>38.880000000000003</v>
          </cell>
        </row>
        <row r="52">
          <cell r="B52">
            <v>44365</v>
          </cell>
          <cell r="C52">
            <v>39.4</v>
          </cell>
        </row>
        <row r="53">
          <cell r="B53">
            <v>44368</v>
          </cell>
          <cell r="C53">
            <v>39.49</v>
          </cell>
        </row>
        <row r="54">
          <cell r="B54">
            <v>44369</v>
          </cell>
          <cell r="C54">
            <v>39.64</v>
          </cell>
        </row>
        <row r="55">
          <cell r="B55">
            <v>44370</v>
          </cell>
          <cell r="C55">
            <v>40.22</v>
          </cell>
        </row>
        <row r="56">
          <cell r="B56">
            <v>44371</v>
          </cell>
          <cell r="C56">
            <v>40.15</v>
          </cell>
        </row>
        <row r="57">
          <cell r="B57">
            <v>44372</v>
          </cell>
          <cell r="C57">
            <v>40.64</v>
          </cell>
        </row>
        <row r="58">
          <cell r="B58">
            <v>44375</v>
          </cell>
          <cell r="C58">
            <v>41.08</v>
          </cell>
        </row>
        <row r="59">
          <cell r="B59">
            <v>44376</v>
          </cell>
          <cell r="C59">
            <v>40.799999999999997</v>
          </cell>
        </row>
        <row r="60">
          <cell r="B60">
            <v>44377</v>
          </cell>
          <cell r="C60">
            <v>41.45</v>
          </cell>
        </row>
        <row r="61">
          <cell r="B61">
            <v>44378</v>
          </cell>
          <cell r="C61">
            <v>41.29</v>
          </cell>
        </row>
        <row r="62">
          <cell r="B62">
            <v>44379</v>
          </cell>
          <cell r="C62">
            <v>40.03</v>
          </cell>
        </row>
        <row r="63">
          <cell r="B63">
            <v>44382</v>
          </cell>
          <cell r="C63">
            <v>40.21</v>
          </cell>
        </row>
        <row r="64">
          <cell r="B64">
            <v>44383</v>
          </cell>
          <cell r="C64">
            <v>39.89</v>
          </cell>
        </row>
        <row r="65">
          <cell r="B65">
            <v>44384</v>
          </cell>
          <cell r="C65">
            <v>40.98</v>
          </cell>
        </row>
        <row r="66">
          <cell r="B66">
            <v>44385</v>
          </cell>
          <cell r="C66">
            <v>41.06</v>
          </cell>
        </row>
        <row r="67">
          <cell r="B67">
            <v>44386</v>
          </cell>
          <cell r="C67">
            <v>40.729999999999997</v>
          </cell>
        </row>
        <row r="68">
          <cell r="B68">
            <v>44389</v>
          </cell>
          <cell r="C68">
            <v>41.78</v>
          </cell>
        </row>
        <row r="69">
          <cell r="B69">
            <v>44390</v>
          </cell>
          <cell r="C69">
            <v>41.7</v>
          </cell>
        </row>
        <row r="70">
          <cell r="B70">
            <v>44391</v>
          </cell>
          <cell r="C70">
            <v>41.28</v>
          </cell>
        </row>
        <row r="71">
          <cell r="B71">
            <v>44392</v>
          </cell>
          <cell r="C71">
            <v>41.54</v>
          </cell>
        </row>
        <row r="72">
          <cell r="B72">
            <v>44393</v>
          </cell>
          <cell r="C72">
            <v>40.58</v>
          </cell>
        </row>
        <row r="73">
          <cell r="B73">
            <v>44396</v>
          </cell>
          <cell r="C73">
            <v>40.869999999999997</v>
          </cell>
        </row>
        <row r="74">
          <cell r="B74">
            <v>44397</v>
          </cell>
          <cell r="C74">
            <v>40.89</v>
          </cell>
        </row>
        <row r="75">
          <cell r="B75">
            <v>44398</v>
          </cell>
          <cell r="C75">
            <v>41.72</v>
          </cell>
        </row>
        <row r="76">
          <cell r="B76">
            <v>44399</v>
          </cell>
          <cell r="C76">
            <v>41.69</v>
          </cell>
        </row>
        <row r="77">
          <cell r="B77">
            <v>44400</v>
          </cell>
          <cell r="C77">
            <v>40.99</v>
          </cell>
        </row>
        <row r="78">
          <cell r="B78">
            <v>44403</v>
          </cell>
          <cell r="C78">
            <v>39.900001525878906</v>
          </cell>
        </row>
        <row r="79">
          <cell r="B79">
            <v>44404</v>
          </cell>
          <cell r="C79">
            <v>38.209999084472656</v>
          </cell>
        </row>
        <row r="80">
          <cell r="B80">
            <v>44405</v>
          </cell>
          <cell r="C80">
            <v>38.619998931884766</v>
          </cell>
        </row>
        <row r="81">
          <cell r="B81">
            <v>44406</v>
          </cell>
          <cell r="C81">
            <v>40.119998931884766</v>
          </cell>
        </row>
        <row r="82">
          <cell r="B82">
            <v>44407</v>
          </cell>
          <cell r="C82">
            <v>39.930000305175781</v>
          </cell>
        </row>
        <row r="83">
          <cell r="B83">
            <v>44410</v>
          </cell>
          <cell r="C83">
            <v>40.659999847412109</v>
          </cell>
        </row>
        <row r="84">
          <cell r="B84">
            <v>44411</v>
          </cell>
          <cell r="C84">
            <v>40.5</v>
          </cell>
        </row>
        <row r="85">
          <cell r="B85">
            <v>44412</v>
          </cell>
          <cell r="C85">
            <v>41.509998321533203</v>
          </cell>
        </row>
        <row r="86">
          <cell r="B86">
            <v>44413</v>
          </cell>
          <cell r="C86">
            <v>41.130001068115234</v>
          </cell>
        </row>
        <row r="87">
          <cell r="B87">
            <v>44414</v>
          </cell>
          <cell r="C87">
            <v>40.799999237060547</v>
          </cell>
        </row>
        <row r="88">
          <cell r="B88">
            <v>44417</v>
          </cell>
          <cell r="C88">
            <v>40.799999237060547</v>
          </cell>
        </row>
        <row r="89">
          <cell r="B89">
            <v>44418</v>
          </cell>
          <cell r="C89">
            <v>40.869998931884766</v>
          </cell>
        </row>
        <row r="90">
          <cell r="B90">
            <v>44419</v>
          </cell>
          <cell r="C90">
            <v>40.610000610351563</v>
          </cell>
        </row>
        <row r="91">
          <cell r="B91">
            <v>44420</v>
          </cell>
          <cell r="C91">
            <v>40.340000152587891</v>
          </cell>
        </row>
        <row r="92">
          <cell r="B92">
            <v>44421</v>
          </cell>
          <cell r="C92">
            <v>39.740001678466797</v>
          </cell>
        </row>
        <row r="93">
          <cell r="B93">
            <v>44424</v>
          </cell>
          <cell r="C93">
            <v>39.290000915527344</v>
          </cell>
        </row>
        <row r="94">
          <cell r="B94">
            <v>44425</v>
          </cell>
          <cell r="C94">
            <v>38.419998168945313</v>
          </cell>
        </row>
        <row r="95">
          <cell r="B95">
            <v>44426</v>
          </cell>
          <cell r="C95">
            <v>38.669998168945313</v>
          </cell>
        </row>
        <row r="96">
          <cell r="B96">
            <v>44427</v>
          </cell>
          <cell r="C96">
            <v>38.909999847412109</v>
          </cell>
        </row>
        <row r="97">
          <cell r="B97">
            <v>44428</v>
          </cell>
          <cell r="C97">
            <v>38.139999389648438</v>
          </cell>
        </row>
        <row r="98">
          <cell r="B98">
            <v>44431</v>
          </cell>
          <cell r="C98">
            <v>39.130001068115234</v>
          </cell>
        </row>
        <row r="99">
          <cell r="B99">
            <v>44432</v>
          </cell>
          <cell r="C99">
            <v>39.450000762939453</v>
          </cell>
        </row>
        <row r="100">
          <cell r="B100">
            <v>44433</v>
          </cell>
          <cell r="C100">
            <v>39.549999237060547</v>
          </cell>
        </row>
        <row r="101">
          <cell r="B101">
            <v>44434</v>
          </cell>
          <cell r="C101">
            <v>38.639999389648438</v>
          </cell>
        </row>
        <row r="102">
          <cell r="B102">
            <v>44435</v>
          </cell>
          <cell r="C102">
            <v>38.630001068115234</v>
          </cell>
        </row>
        <row r="103">
          <cell r="B103">
            <v>44438</v>
          </cell>
          <cell r="C103">
            <v>38.479999542236328</v>
          </cell>
        </row>
        <row r="104">
          <cell r="B104">
            <v>44439</v>
          </cell>
          <cell r="C104">
            <v>38.069999694824219</v>
          </cell>
        </row>
        <row r="105">
          <cell r="B105">
            <v>44440</v>
          </cell>
          <cell r="C105">
            <v>35.020000457763672</v>
          </cell>
        </row>
        <row r="106">
          <cell r="B106">
            <v>44441</v>
          </cell>
          <cell r="C106">
            <v>34.639999389648438</v>
          </cell>
        </row>
        <row r="107">
          <cell r="B107">
            <v>44442</v>
          </cell>
          <cell r="C107">
            <v>34.220001220703125</v>
          </cell>
        </row>
        <row r="108">
          <cell r="B108">
            <v>44445</v>
          </cell>
          <cell r="C108">
            <v>35.540000915527344</v>
          </cell>
        </row>
        <row r="109">
          <cell r="B109">
            <v>44446</v>
          </cell>
          <cell r="C109">
            <v>35.720001220703125</v>
          </cell>
        </row>
        <row r="110">
          <cell r="B110">
            <v>44447</v>
          </cell>
          <cell r="C110">
            <v>35.509998321533203</v>
          </cell>
        </row>
        <row r="111">
          <cell r="B111">
            <v>44448</v>
          </cell>
          <cell r="C111">
            <v>35.5</v>
          </cell>
        </row>
        <row r="112">
          <cell r="B112">
            <v>44449</v>
          </cell>
          <cell r="C112">
            <v>35.700000762939453</v>
          </cell>
        </row>
        <row r="113">
          <cell r="B113">
            <v>44452</v>
          </cell>
          <cell r="C113">
            <v>35.299999237060547</v>
          </cell>
        </row>
        <row r="114">
          <cell r="B114">
            <v>44453</v>
          </cell>
          <cell r="C114">
            <v>35.470001220703125</v>
          </cell>
        </row>
        <row r="115">
          <cell r="B115">
            <v>44454</v>
          </cell>
          <cell r="C115">
            <v>35.130001068115234</v>
          </cell>
        </row>
        <row r="116">
          <cell r="B116">
            <v>44455</v>
          </cell>
          <cell r="C116">
            <v>34.389999389648438</v>
          </cell>
        </row>
        <row r="117">
          <cell r="B117">
            <v>44456</v>
          </cell>
          <cell r="C117">
            <v>34.819999694824219</v>
          </cell>
        </row>
        <row r="118">
          <cell r="B118">
            <v>44461</v>
          </cell>
          <cell r="C118">
            <v>34.560001373291016</v>
          </cell>
        </row>
        <row r="119">
          <cell r="B119">
            <v>44462</v>
          </cell>
          <cell r="C119">
            <v>34.729999542236328</v>
          </cell>
        </row>
        <row r="120">
          <cell r="B120">
            <v>44463</v>
          </cell>
          <cell r="C120">
            <v>34.819999694824219</v>
          </cell>
        </row>
        <row r="121">
          <cell r="B121">
            <v>44466</v>
          </cell>
          <cell r="C121">
            <v>35.090000152587891</v>
          </cell>
        </row>
        <row r="122">
          <cell r="B122">
            <v>44467</v>
          </cell>
          <cell r="C122">
            <v>34.840000152587891</v>
          </cell>
        </row>
        <row r="123">
          <cell r="B123">
            <v>44468</v>
          </cell>
          <cell r="C123">
            <v>34.360000610351563</v>
          </cell>
        </row>
        <row r="124">
          <cell r="B124">
            <v>44469</v>
          </cell>
          <cell r="C124">
            <v>35.020000457763672</v>
          </cell>
        </row>
        <row r="125">
          <cell r="B125" t="str">
            <v xml:space="preserve">2021/10/8
</v>
          </cell>
          <cell r="C125">
            <v>35.27999878</v>
          </cell>
        </row>
        <row r="126">
          <cell r="B126" t="str">
            <v xml:space="preserve">2021/10/11
</v>
          </cell>
          <cell r="C126">
            <v>35.009998320000001</v>
          </cell>
        </row>
        <row r="127">
          <cell r="B127" t="str">
            <v xml:space="preserve">2021/10/12
</v>
          </cell>
          <cell r="C127">
            <v>34.52999878</v>
          </cell>
        </row>
        <row r="128">
          <cell r="B128" t="str">
            <v xml:space="preserve">2021/10/13
</v>
          </cell>
          <cell r="C128">
            <v>35.150001529999997</v>
          </cell>
        </row>
        <row r="129">
          <cell r="B129" t="str">
            <v xml:space="preserve">2021/10/14
</v>
          </cell>
          <cell r="C129">
            <v>35.13999939</v>
          </cell>
        </row>
        <row r="130">
          <cell r="B130" t="str">
            <v xml:space="preserve">2021/10/15
</v>
          </cell>
          <cell r="C130">
            <v>35.619998930000001</v>
          </cell>
        </row>
        <row r="131">
          <cell r="B131" t="str">
            <v xml:space="preserve">2021/10/18
</v>
          </cell>
          <cell r="C131">
            <v>35.540000919999997</v>
          </cell>
        </row>
        <row r="132">
          <cell r="B132" t="str">
            <v xml:space="preserve">2021/10/19
</v>
          </cell>
          <cell r="C132">
            <v>35.770000459999999</v>
          </cell>
        </row>
        <row r="133">
          <cell r="B133" t="str">
            <v xml:space="preserve">2021/10/20
</v>
          </cell>
          <cell r="C133">
            <v>35.52999878</v>
          </cell>
        </row>
        <row r="134">
          <cell r="B134" t="str">
            <v xml:space="preserve">2021/10/21
</v>
          </cell>
          <cell r="C134">
            <v>35.619998930000001</v>
          </cell>
        </row>
        <row r="135">
          <cell r="B135" t="str">
            <v xml:space="preserve">2021/10/22
</v>
          </cell>
          <cell r="C135">
            <v>36.009998320000001</v>
          </cell>
        </row>
        <row r="136">
          <cell r="B136" t="str">
            <v xml:space="preserve">2021/10/25
</v>
          </cell>
          <cell r="C136">
            <v>36.319999690000003</v>
          </cell>
        </row>
        <row r="137">
          <cell r="B137" t="str">
            <v xml:space="preserve">2021/10/26
</v>
          </cell>
          <cell r="C137">
            <v>36.299999239999998</v>
          </cell>
        </row>
        <row r="138">
          <cell r="B138" t="str">
            <v xml:space="preserve">2021/10/27
</v>
          </cell>
          <cell r="C138">
            <v>35.990001679999999</v>
          </cell>
        </row>
        <row r="139">
          <cell r="B139">
            <v>44497</v>
          </cell>
          <cell r="C139">
            <v>35.729999540000001</v>
          </cell>
        </row>
        <row r="140">
          <cell r="B140">
            <v>44498</v>
          </cell>
          <cell r="C140">
            <v>36.299999239999998</v>
          </cell>
        </row>
        <row r="141">
          <cell r="B141" t="str">
            <v xml:space="preserve">2021/11/1
</v>
          </cell>
          <cell r="C141">
            <v>34.930000309999997</v>
          </cell>
        </row>
        <row r="142">
          <cell r="B142" t="str">
            <v xml:space="preserve">2021/11/2
</v>
          </cell>
          <cell r="C142">
            <v>34.909999849999998</v>
          </cell>
        </row>
        <row r="143">
          <cell r="B143" t="str">
            <v xml:space="preserve">2021/11/3
</v>
          </cell>
          <cell r="C143">
            <v>34.630001069999999</v>
          </cell>
        </row>
        <row r="144">
          <cell r="B144" t="str">
            <v xml:space="preserve">2021/11/4
</v>
          </cell>
          <cell r="C144">
            <v>35.090000150000002</v>
          </cell>
        </row>
        <row r="145">
          <cell r="B145" t="str">
            <v xml:space="preserve">2021/11/5
</v>
          </cell>
          <cell r="C145">
            <v>34.900001529999997</v>
          </cell>
        </row>
        <row r="146">
          <cell r="B146" t="str">
            <v xml:space="preserve">2021/11/8
</v>
          </cell>
          <cell r="C146">
            <v>35.040000919999997</v>
          </cell>
        </row>
        <row r="147">
          <cell r="B147" t="str">
            <v xml:space="preserve">2021/11/9
</v>
          </cell>
          <cell r="C147">
            <v>35.22000122</v>
          </cell>
        </row>
        <row r="148">
          <cell r="B148" t="str">
            <v xml:space="preserve">2021/11/10
</v>
          </cell>
          <cell r="C148">
            <v>34.990001679999999</v>
          </cell>
        </row>
        <row r="149">
          <cell r="B149" t="str">
            <v xml:space="preserve">2021/11/11
</v>
          </cell>
          <cell r="C149">
            <v>35.409999849999998</v>
          </cell>
        </row>
        <row r="150">
          <cell r="B150" t="str">
            <v xml:space="preserve">2021/11/12
</v>
          </cell>
          <cell r="C150">
            <v>35.259998320000001</v>
          </cell>
        </row>
        <row r="151">
          <cell r="B151" t="str">
            <v xml:space="preserve">2021/11/15
</v>
          </cell>
          <cell r="C151">
            <v>34.950000760000002</v>
          </cell>
        </row>
        <row r="152">
          <cell r="B152" t="str">
            <v xml:space="preserve">2021/11/16
</v>
          </cell>
          <cell r="C152">
            <v>34.950000760000002</v>
          </cell>
        </row>
        <row r="153">
          <cell r="B153" t="str">
            <v xml:space="preserve">2021/11/17
</v>
          </cell>
          <cell r="C153">
            <v>35.229999540000001</v>
          </cell>
        </row>
        <row r="154">
          <cell r="B154" t="str">
            <v xml:space="preserve">2021/11/18
</v>
          </cell>
          <cell r="C154">
            <v>34.840000150000002</v>
          </cell>
        </row>
        <row r="155">
          <cell r="B155" t="str">
            <v xml:space="preserve">2021/11/19
</v>
          </cell>
          <cell r="C155">
            <v>35.270000459999999</v>
          </cell>
        </row>
        <row r="156">
          <cell r="B156" t="str">
            <v xml:space="preserve">2021/11/22
</v>
          </cell>
          <cell r="C156">
            <v>35.990001679999999</v>
          </cell>
        </row>
        <row r="157">
          <cell r="B157" t="str">
            <v xml:space="preserve">2021/11/23
</v>
          </cell>
          <cell r="C157">
            <v>35.680000309999997</v>
          </cell>
        </row>
        <row r="158">
          <cell r="B158" t="str">
            <v xml:space="preserve">2021/11/24
</v>
          </cell>
          <cell r="C158">
            <v>35.549999239999998</v>
          </cell>
        </row>
        <row r="159">
          <cell r="B159" t="str">
            <v xml:space="preserve">2021/11/25
</v>
          </cell>
          <cell r="C159">
            <v>35.38999939</v>
          </cell>
        </row>
        <row r="160">
          <cell r="B160" t="str">
            <v xml:space="preserve">2021/11/26
</v>
          </cell>
          <cell r="C160">
            <v>35.189998629999998</v>
          </cell>
        </row>
        <row r="161">
          <cell r="B161">
            <v>44529</v>
          </cell>
          <cell r="C161">
            <v>35.409999849999998</v>
          </cell>
        </row>
        <row r="162">
          <cell r="B162">
            <v>44530</v>
          </cell>
          <cell r="C162">
            <v>35.450000000000003</v>
          </cell>
        </row>
        <row r="163">
          <cell r="B163">
            <v>44531</v>
          </cell>
          <cell r="C163">
            <v>35.27999878</v>
          </cell>
        </row>
        <row r="164">
          <cell r="B164">
            <v>44532</v>
          </cell>
          <cell r="C164">
            <v>35.22000122</v>
          </cell>
        </row>
        <row r="165">
          <cell r="B165">
            <v>44533</v>
          </cell>
          <cell r="C165">
            <v>35.319999690000003</v>
          </cell>
        </row>
        <row r="166">
          <cell r="B166">
            <v>44536</v>
          </cell>
          <cell r="C166">
            <v>34.939998629999998</v>
          </cell>
        </row>
        <row r="167">
          <cell r="B167">
            <v>44537</v>
          </cell>
          <cell r="C167">
            <v>34.709999080000003</v>
          </cell>
        </row>
        <row r="168">
          <cell r="B168">
            <v>44538</v>
          </cell>
          <cell r="C168">
            <v>35.33000183</v>
          </cell>
        </row>
        <row r="169">
          <cell r="B169">
            <v>44539</v>
          </cell>
          <cell r="C169">
            <v>35.869998930000001</v>
          </cell>
        </row>
        <row r="170">
          <cell r="B170">
            <v>44540</v>
          </cell>
          <cell r="C170">
            <v>35.86000061</v>
          </cell>
        </row>
        <row r="171">
          <cell r="B171">
            <v>44543</v>
          </cell>
          <cell r="C171">
            <v>35.86000061</v>
          </cell>
        </row>
        <row r="172">
          <cell r="B172">
            <v>44544</v>
          </cell>
          <cell r="C172">
            <v>35.599998470000003</v>
          </cell>
        </row>
        <row r="173">
          <cell r="B173">
            <v>44545</v>
          </cell>
          <cell r="C173">
            <v>35.290000919999997</v>
          </cell>
        </row>
        <row r="174">
          <cell r="B174">
            <v>44546</v>
          </cell>
          <cell r="C174">
            <v>35.520000459999999</v>
          </cell>
        </row>
        <row r="175">
          <cell r="B175">
            <v>44547</v>
          </cell>
          <cell r="C175">
            <v>34.939998629999998</v>
          </cell>
        </row>
        <row r="176">
          <cell r="B176">
            <v>44550</v>
          </cell>
          <cell r="C176">
            <v>34.099998470000003</v>
          </cell>
        </row>
        <row r="177">
          <cell r="B177">
            <v>44551</v>
          </cell>
          <cell r="C177">
            <v>34.439998629999998</v>
          </cell>
        </row>
        <row r="178">
          <cell r="B178">
            <v>44552</v>
          </cell>
          <cell r="C178">
            <v>34.689998629999998</v>
          </cell>
        </row>
        <row r="179">
          <cell r="B179">
            <v>44553</v>
          </cell>
          <cell r="C179">
            <v>34.810001370000002</v>
          </cell>
        </row>
        <row r="180">
          <cell r="B180">
            <v>44554</v>
          </cell>
          <cell r="C180">
            <v>34.290000919999997</v>
          </cell>
        </row>
        <row r="181">
          <cell r="B181">
            <v>44557</v>
          </cell>
          <cell r="C181">
            <v>34.36000061</v>
          </cell>
        </row>
        <row r="182">
          <cell r="B182">
            <v>44558</v>
          </cell>
          <cell r="C182">
            <v>34.650001529999997</v>
          </cell>
        </row>
        <row r="183">
          <cell r="B183">
            <v>44559</v>
          </cell>
          <cell r="C183">
            <v>34.259998320000001</v>
          </cell>
        </row>
        <row r="184">
          <cell r="B184">
            <v>44560</v>
          </cell>
          <cell r="C184">
            <v>34.58</v>
          </cell>
        </row>
        <row r="185">
          <cell r="B185">
            <v>44561</v>
          </cell>
          <cell r="C185">
            <v>34.630000000000003</v>
          </cell>
        </row>
        <row r="186">
          <cell r="B186" t="str">
            <v xml:space="preserve">2022/1/4
</v>
          </cell>
          <cell r="C186">
            <v>34.229999540000001</v>
          </cell>
        </row>
        <row r="187">
          <cell r="B187" t="str">
            <v xml:space="preserve">2022/1/5
</v>
          </cell>
          <cell r="C187">
            <v>33.459999080000003</v>
          </cell>
        </row>
        <row r="188">
          <cell r="B188" t="str">
            <v xml:space="preserve">2022/1/6
</v>
          </cell>
          <cell r="C188">
            <v>33.099998470000003</v>
          </cell>
        </row>
        <row r="189">
          <cell r="B189" t="str">
            <v xml:space="preserve">2022/1/7
</v>
          </cell>
          <cell r="C189">
            <v>33.049999239999998</v>
          </cell>
        </row>
        <row r="190">
          <cell r="B190" t="str">
            <v xml:space="preserve">2022/1/10
</v>
          </cell>
          <cell r="C190">
            <v>33.13999939</v>
          </cell>
        </row>
        <row r="191">
          <cell r="B191" t="str">
            <v xml:space="preserve">2022/1/11
</v>
          </cell>
          <cell r="C191">
            <v>32.65</v>
          </cell>
        </row>
        <row r="192">
          <cell r="B192" t="str">
            <v xml:space="preserve">2022/1/12
</v>
          </cell>
          <cell r="C192">
            <v>33.209999080000003</v>
          </cell>
        </row>
        <row r="193">
          <cell r="B193" t="str">
            <v xml:space="preserve">2022/1/13
</v>
          </cell>
          <cell r="C193">
            <v>32.6</v>
          </cell>
        </row>
        <row r="194">
          <cell r="B194" t="str">
            <v xml:space="preserve">2022/1/14
</v>
          </cell>
          <cell r="C194">
            <v>32.770000459999999</v>
          </cell>
        </row>
        <row r="195">
          <cell r="B195" t="str">
            <v xml:space="preserve">2022/1/17
</v>
          </cell>
          <cell r="C195">
            <v>33.340000150000002</v>
          </cell>
        </row>
        <row r="196">
          <cell r="B196" t="str">
            <v xml:space="preserve">2022/1/18
</v>
          </cell>
          <cell r="C196">
            <v>33.340000150000002</v>
          </cell>
        </row>
        <row r="197">
          <cell r="B197" t="str">
            <v xml:space="preserve">2022/1/19
</v>
          </cell>
          <cell r="C197">
            <v>32.729999540000001</v>
          </cell>
        </row>
        <row r="198">
          <cell r="B198" t="str">
            <v xml:space="preserve">2022/1/20
</v>
          </cell>
          <cell r="C198">
            <v>32.819999690000003</v>
          </cell>
        </row>
        <row r="199">
          <cell r="B199" t="str">
            <v xml:space="preserve">2022/1/21
</v>
          </cell>
          <cell r="C199">
            <v>32.400001529999997</v>
          </cell>
        </row>
        <row r="200">
          <cell r="B200" t="str">
            <v xml:space="preserve">2022/1/24
</v>
          </cell>
          <cell r="C200">
            <v>32.590000150000002</v>
          </cell>
        </row>
        <row r="201">
          <cell r="B201" t="str">
            <v xml:space="preserve">2022/1/25
</v>
          </cell>
          <cell r="C201">
            <v>31.81999969</v>
          </cell>
        </row>
        <row r="202">
          <cell r="B202" t="str">
            <v xml:space="preserve">2022/1/26
</v>
          </cell>
          <cell r="C202">
            <v>32.119998930000001</v>
          </cell>
        </row>
        <row r="203">
          <cell r="B203">
            <v>44588</v>
          </cell>
          <cell r="C203">
            <v>31.159999849999998</v>
          </cell>
        </row>
        <row r="204">
          <cell r="B204">
            <v>44589</v>
          </cell>
          <cell r="C204">
            <v>31.159999849999998</v>
          </cell>
        </row>
        <row r="205">
          <cell r="B205" t="str">
            <v xml:space="preserve">2022/2/7
</v>
          </cell>
          <cell r="C205">
            <v>31.209999079999999</v>
          </cell>
        </row>
        <row r="206">
          <cell r="B206" t="str">
            <v xml:space="preserve">2022/2/8
</v>
          </cell>
          <cell r="C206">
            <v>30.620000839999999</v>
          </cell>
        </row>
        <row r="207">
          <cell r="B207" t="str">
            <v xml:space="preserve">2022/2/9
</v>
          </cell>
          <cell r="C207">
            <v>31.010000229999999</v>
          </cell>
        </row>
        <row r="208">
          <cell r="B208" t="str">
            <v xml:space="preserve">2022/2/10
</v>
          </cell>
          <cell r="C208">
            <v>30.559999470000001</v>
          </cell>
        </row>
        <row r="209">
          <cell r="B209" t="str">
            <v xml:space="preserve">2022/2/11
</v>
          </cell>
          <cell r="C209">
            <v>29.899999619999999</v>
          </cell>
        </row>
        <row r="210">
          <cell r="B210" t="str">
            <v xml:space="preserve">2022/2/14
</v>
          </cell>
          <cell r="C210">
            <v>29.850000380000001</v>
          </cell>
        </row>
        <row r="211">
          <cell r="B211" t="str">
            <v xml:space="preserve">2022/2/15
</v>
          </cell>
          <cell r="C211">
            <v>30.559999470000001</v>
          </cell>
        </row>
        <row r="212">
          <cell r="B212" t="str">
            <v xml:space="preserve">2022/2/16
</v>
          </cell>
          <cell r="C212">
            <v>30.620000839999999</v>
          </cell>
        </row>
        <row r="213">
          <cell r="B213" t="str">
            <v xml:space="preserve">2022/2/17
</v>
          </cell>
          <cell r="C213">
            <v>30.770000459999999</v>
          </cell>
        </row>
        <row r="214">
          <cell r="B214" t="str">
            <v xml:space="preserve">2022/2/18
</v>
          </cell>
          <cell r="C214">
            <v>30.719999309999999</v>
          </cell>
        </row>
        <row r="215">
          <cell r="B215" t="str">
            <v xml:space="preserve">2022/2/21
</v>
          </cell>
          <cell r="C215">
            <v>30.63999939</v>
          </cell>
        </row>
        <row r="216">
          <cell r="B216" t="str">
            <v xml:space="preserve">2022/2/22
</v>
          </cell>
          <cell r="C216">
            <v>30.190000529999999</v>
          </cell>
        </row>
        <row r="217">
          <cell r="B217" t="str">
            <v xml:space="preserve">2022/2/23
</v>
          </cell>
          <cell r="C217">
            <v>30.989999770000001</v>
          </cell>
        </row>
        <row r="218">
          <cell r="B218" t="str">
            <v xml:space="preserve">2022/2/24
</v>
          </cell>
          <cell r="C218">
            <v>30.340000150000002</v>
          </cell>
        </row>
        <row r="219">
          <cell r="B219">
            <v>44617</v>
          </cell>
          <cell r="C219">
            <v>30.899999619999999</v>
          </cell>
        </row>
        <row r="220">
          <cell r="B220">
            <v>44620</v>
          </cell>
          <cell r="C220">
            <v>30.969999309999999</v>
          </cell>
        </row>
        <row r="221">
          <cell r="B221" t="str">
            <v xml:space="preserve">2022/3/1
</v>
          </cell>
          <cell r="C221">
            <v>30.940000529999999</v>
          </cell>
        </row>
        <row r="222">
          <cell r="B222" t="str">
            <v xml:space="preserve">2022/3/2
</v>
          </cell>
          <cell r="C222">
            <v>30.459999079999999</v>
          </cell>
        </row>
        <row r="223">
          <cell r="B223" t="str">
            <v xml:space="preserve">2022/3/3
</v>
          </cell>
          <cell r="C223">
            <v>30.090000150000002</v>
          </cell>
        </row>
        <row r="224">
          <cell r="B224" t="str">
            <v xml:space="preserve">2022/3/4
</v>
          </cell>
          <cell r="C224">
            <v>29.61000061</v>
          </cell>
        </row>
        <row r="225">
          <cell r="B225" t="str">
            <v xml:space="preserve">2022/3/7
</v>
          </cell>
          <cell r="C225">
            <v>28.340000150000002</v>
          </cell>
        </row>
        <row r="226">
          <cell r="B226" t="str">
            <v xml:space="preserve">2022/3/8
</v>
          </cell>
          <cell r="C226">
            <v>27.709999079999999</v>
          </cell>
        </row>
        <row r="227">
          <cell r="B227" t="str">
            <v xml:space="preserve">2022/3/9
</v>
          </cell>
          <cell r="C227">
            <v>27.540000920000001</v>
          </cell>
        </row>
        <row r="228">
          <cell r="B228" t="str">
            <v xml:space="preserve">2022/3/10
</v>
          </cell>
          <cell r="C228">
            <v>28.209999079999999</v>
          </cell>
        </row>
        <row r="229">
          <cell r="B229" t="str">
            <v xml:space="preserve">2022/3/11
</v>
          </cell>
          <cell r="C229">
            <v>28.450000760000002</v>
          </cell>
        </row>
        <row r="230">
          <cell r="B230" t="str">
            <v xml:space="preserve">2022/3/14
</v>
          </cell>
          <cell r="C230">
            <v>27.479999540000001</v>
          </cell>
        </row>
        <row r="231">
          <cell r="B231" t="str">
            <v xml:space="preserve">2022/3/15
</v>
          </cell>
          <cell r="C231">
            <v>26.540000920000001</v>
          </cell>
        </row>
        <row r="232">
          <cell r="B232" t="str">
            <v xml:space="preserve">2022/3/16
</v>
          </cell>
          <cell r="C232">
            <v>27.68000031</v>
          </cell>
        </row>
        <row r="233">
          <cell r="B233" t="str">
            <v xml:space="preserve">2022/3/17
</v>
          </cell>
          <cell r="C233">
            <v>28.43000031</v>
          </cell>
        </row>
        <row r="234">
          <cell r="B234" t="str">
            <v xml:space="preserve">2022/3/18
</v>
          </cell>
          <cell r="C234">
            <v>28.340000150000002</v>
          </cell>
        </row>
        <row r="235">
          <cell r="B235" t="str">
            <v xml:space="preserve">2022/3/21
</v>
          </cell>
          <cell r="C235">
            <v>28.520000459999999</v>
          </cell>
        </row>
        <row r="236">
          <cell r="B236" t="str">
            <v xml:space="preserve">2022/3/22
</v>
          </cell>
          <cell r="C236">
            <v>28.25</v>
          </cell>
        </row>
        <row r="237">
          <cell r="B237" t="str">
            <v xml:space="preserve">2022/3/23
</v>
          </cell>
          <cell r="C237">
            <v>28.43000031</v>
          </cell>
        </row>
        <row r="238">
          <cell r="B238" t="str">
            <v xml:space="preserve">2022/3/24
</v>
          </cell>
          <cell r="C238">
            <v>28.280000690000001</v>
          </cell>
        </row>
        <row r="239">
          <cell r="B239" t="str">
            <v xml:space="preserve">2022/3/25
</v>
          </cell>
          <cell r="C239">
            <v>27.61000061</v>
          </cell>
        </row>
        <row r="240">
          <cell r="B240" t="str">
            <v xml:space="preserve">2022/3/28
</v>
          </cell>
          <cell r="C240">
            <v>27.18000031</v>
          </cell>
        </row>
        <row r="241">
          <cell r="B241" t="str">
            <v xml:space="preserve">2022/3/29
</v>
          </cell>
          <cell r="C241">
            <v>27.010000229999999</v>
          </cell>
        </row>
        <row r="242">
          <cell r="B242">
            <v>44650</v>
          </cell>
          <cell r="C242">
            <v>27.979999540000001</v>
          </cell>
        </row>
        <row r="243">
          <cell r="B243">
            <v>44651</v>
          </cell>
          <cell r="C243">
            <v>27.63999939</v>
          </cell>
        </row>
        <row r="244">
          <cell r="B244" t="str">
            <v xml:space="preserve">2022/4/1
</v>
          </cell>
          <cell r="C244">
            <v>27.840000150000002</v>
          </cell>
        </row>
        <row r="245">
          <cell r="B245" t="str">
            <v xml:space="preserve">2022/4/6
</v>
          </cell>
          <cell r="C245">
            <v>27.649999619999999</v>
          </cell>
        </row>
        <row r="246">
          <cell r="B246" t="str">
            <v xml:space="preserve">2022/4/7
</v>
          </cell>
          <cell r="C246">
            <v>27.200000760000002</v>
          </cell>
        </row>
        <row r="247">
          <cell r="B247" t="str">
            <v xml:space="preserve">2022/4/8
</v>
          </cell>
          <cell r="C247">
            <v>27.170000080000001</v>
          </cell>
        </row>
        <row r="248">
          <cell r="B248" t="str">
            <v xml:space="preserve">2022/4/11
</v>
          </cell>
          <cell r="C248">
            <v>26.11000061</v>
          </cell>
        </row>
        <row r="249">
          <cell r="B249" t="str">
            <v xml:space="preserve">2022/4/12
</v>
          </cell>
          <cell r="C249">
            <v>26.620000839999999</v>
          </cell>
        </row>
        <row r="250">
          <cell r="B250" t="str">
            <v xml:space="preserve">2022/4/13
</v>
          </cell>
          <cell r="C250">
            <v>26.18000031</v>
          </cell>
        </row>
        <row r="251">
          <cell r="B251" t="str">
            <v xml:space="preserve">2022/4/14
</v>
          </cell>
          <cell r="C251">
            <v>26.340000150000002</v>
          </cell>
        </row>
        <row r="252">
          <cell r="B252" t="str">
            <v xml:space="preserve">2022/4/15
</v>
          </cell>
          <cell r="C252">
            <v>26.209999079999999</v>
          </cell>
        </row>
        <row r="253">
          <cell r="B253" t="str">
            <v xml:space="preserve">2022/4/18
</v>
          </cell>
          <cell r="C253">
            <v>26.399999619999999</v>
          </cell>
        </row>
        <row r="254">
          <cell r="B254" t="str">
            <v xml:space="preserve">2022/4/19
</v>
          </cell>
          <cell r="C254">
            <v>26.120000839999999</v>
          </cell>
        </row>
        <row r="255">
          <cell r="B255" t="str">
            <v xml:space="preserve">2022/4/20
</v>
          </cell>
          <cell r="C255">
            <v>25.469999309999999</v>
          </cell>
        </row>
        <row r="256">
          <cell r="B256" t="str">
            <v xml:space="preserve">2022/4/21
</v>
          </cell>
          <cell r="C256">
            <v>24.88999939</v>
          </cell>
        </row>
        <row r="257">
          <cell r="B257" t="str">
            <v xml:space="preserve">2022/4/22
</v>
          </cell>
          <cell r="C257">
            <v>24.88999939</v>
          </cell>
        </row>
        <row r="258">
          <cell r="B258" t="str">
            <v xml:space="preserve">2022/4/25
</v>
          </cell>
          <cell r="C258">
            <v>23.450000760000002</v>
          </cell>
        </row>
        <row r="259">
          <cell r="B259" t="str">
            <v xml:space="preserve">2022/4/26
</v>
          </cell>
          <cell r="C259">
            <v>23.170000080000001</v>
          </cell>
        </row>
        <row r="260">
          <cell r="B260" t="str">
            <v xml:space="preserve">2022/4/27
</v>
          </cell>
          <cell r="C260">
            <v>24.280000690000001</v>
          </cell>
        </row>
        <row r="261">
          <cell r="B261">
            <v>44679</v>
          </cell>
          <cell r="C261">
            <v>24.120000839999999</v>
          </cell>
        </row>
        <row r="262">
          <cell r="B262">
            <v>44680</v>
          </cell>
          <cell r="C262">
            <v>25.129999160000001</v>
          </cell>
        </row>
        <row r="263">
          <cell r="B263" t="str">
            <v xml:space="preserve">2022/5/5
</v>
          </cell>
          <cell r="C263">
            <v>23.229999540000001</v>
          </cell>
        </row>
        <row r="264">
          <cell r="B264" t="str">
            <v xml:space="preserve">2022/5/6
</v>
          </cell>
          <cell r="C264">
            <v>22.719999309999999</v>
          </cell>
        </row>
        <row r="265">
          <cell r="B265" t="str">
            <v xml:space="preserve">2022/5/9
</v>
          </cell>
          <cell r="C265">
            <v>22.459999079999999</v>
          </cell>
        </row>
        <row r="266">
          <cell r="B266" t="str">
            <v xml:space="preserve">2022/5/10
</v>
          </cell>
          <cell r="C266">
            <v>22.780000690000001</v>
          </cell>
        </row>
        <row r="267">
          <cell r="B267" t="str">
            <v xml:space="preserve">2022/5/11
</v>
          </cell>
          <cell r="C267">
            <v>23.450000760000002</v>
          </cell>
        </row>
        <row r="268">
          <cell r="B268" t="str">
            <v xml:space="preserve">2022/5/12
</v>
          </cell>
          <cell r="C268">
            <v>23.370000839999999</v>
          </cell>
        </row>
        <row r="269">
          <cell r="B269" t="str">
            <v xml:space="preserve">2022/5/13
</v>
          </cell>
          <cell r="C269">
            <v>23.549999239999998</v>
          </cell>
        </row>
        <row r="270">
          <cell r="B270" t="str">
            <v xml:space="preserve">2022/5/16
</v>
          </cell>
          <cell r="C270">
            <v>23.290000920000001</v>
          </cell>
        </row>
        <row r="271">
          <cell r="B271" t="str">
            <v xml:space="preserve">2022/5/17
</v>
          </cell>
          <cell r="C271">
            <v>23.729999540000001</v>
          </cell>
        </row>
        <row r="272">
          <cell r="B272" t="str">
            <v xml:space="preserve">2022/5/18
</v>
          </cell>
          <cell r="C272">
            <v>23.709999079999999</v>
          </cell>
        </row>
        <row r="273">
          <cell r="B273" t="str">
            <v xml:space="preserve">2022/5/19
</v>
          </cell>
          <cell r="C273">
            <v>23.790000920000001</v>
          </cell>
        </row>
        <row r="274">
          <cell r="B274" t="str">
            <v xml:space="preserve">2022/5/20
</v>
          </cell>
          <cell r="C274">
            <v>24.17</v>
          </cell>
        </row>
        <row r="275">
          <cell r="B275" t="str">
            <v xml:space="preserve">2022/5/23
</v>
          </cell>
          <cell r="C275">
            <v>24.049999239999998</v>
          </cell>
        </row>
        <row r="276">
          <cell r="B276" t="str">
            <v xml:space="preserve">2022/5/24
</v>
          </cell>
          <cell r="C276">
            <v>23.209999079999999</v>
          </cell>
        </row>
        <row r="277">
          <cell r="B277" t="str">
            <v xml:space="preserve">2022/5/25
</v>
          </cell>
          <cell r="C277">
            <v>23.309999470000001</v>
          </cell>
        </row>
        <row r="278">
          <cell r="B278" t="str">
            <v xml:space="preserve">2022/5/26
</v>
          </cell>
          <cell r="C278">
            <v>23.329999919999999</v>
          </cell>
        </row>
        <row r="279">
          <cell r="B279" t="str">
            <v xml:space="preserve">2022/5/27
</v>
          </cell>
          <cell r="C279">
            <v>23.370000839999999</v>
          </cell>
        </row>
        <row r="280">
          <cell r="B280">
            <v>44711</v>
          </cell>
          <cell r="C280">
            <v>23.63999939</v>
          </cell>
        </row>
        <row r="281">
          <cell r="B281">
            <v>44712</v>
          </cell>
          <cell r="C281">
            <v>24.129999160000001</v>
          </cell>
        </row>
        <row r="282">
          <cell r="B282" t="str">
            <v xml:space="preserve">2022/6/1
</v>
          </cell>
          <cell r="C282">
            <v>24.309999470000001</v>
          </cell>
        </row>
        <row r="283">
          <cell r="B283" t="str">
            <v xml:space="preserve">2022/6/2
</v>
          </cell>
          <cell r="C283">
            <v>24.510000229999999</v>
          </cell>
        </row>
        <row r="284">
          <cell r="B284" t="str">
            <v xml:space="preserve">2022/6/6
</v>
          </cell>
          <cell r="C284">
            <v>25.329999919999999</v>
          </cell>
        </row>
        <row r="285">
          <cell r="B285" t="str">
            <v xml:space="preserve">2022/6/7
</v>
          </cell>
          <cell r="C285">
            <v>25.270000459999999</v>
          </cell>
        </row>
        <row r="286">
          <cell r="B286" t="str">
            <v xml:space="preserve">2022/6/8
</v>
          </cell>
          <cell r="C286">
            <v>25.459999079999999</v>
          </cell>
        </row>
        <row r="287">
          <cell r="B287" t="str">
            <v xml:space="preserve">2022/6/9
</v>
          </cell>
          <cell r="C287">
            <v>24.75</v>
          </cell>
        </row>
        <row r="288">
          <cell r="B288" t="str">
            <v xml:space="preserve">2022/6/10
</v>
          </cell>
          <cell r="C288">
            <v>25.379999160000001</v>
          </cell>
        </row>
        <row r="289">
          <cell r="B289" t="str">
            <v xml:space="preserve">2022/6/13
</v>
          </cell>
          <cell r="C289">
            <v>17.149999619999999</v>
          </cell>
        </row>
        <row r="290">
          <cell r="B290" t="str">
            <v xml:space="preserve">2022/6/14
</v>
          </cell>
          <cell r="C290">
            <v>25.61000061</v>
          </cell>
        </row>
        <row r="291">
          <cell r="B291" t="str">
            <v xml:space="preserve">2022/6/15
</v>
          </cell>
          <cell r="C291">
            <v>25.979999540000001</v>
          </cell>
        </row>
        <row r="292">
          <cell r="B292" t="str">
            <v xml:space="preserve">2022/6/16
</v>
          </cell>
          <cell r="C292">
            <v>26</v>
          </cell>
        </row>
        <row r="293">
          <cell r="B293" t="str">
            <v xml:space="preserve">2022/6/17
</v>
          </cell>
          <cell r="C293">
            <v>26.5</v>
          </cell>
        </row>
        <row r="294">
          <cell r="B294" t="str">
            <v xml:space="preserve">2022/6/20
</v>
          </cell>
          <cell r="C294">
            <v>27.010000229999999</v>
          </cell>
        </row>
        <row r="295">
          <cell r="B295" t="str">
            <v xml:space="preserve">2022/6/21
</v>
          </cell>
          <cell r="C295">
            <v>26.989999770000001</v>
          </cell>
        </row>
        <row r="296">
          <cell r="B296" t="str">
            <v xml:space="preserve">2022/6/22
</v>
          </cell>
          <cell r="C296">
            <v>26.600000380000001</v>
          </cell>
        </row>
        <row r="297">
          <cell r="B297" t="str">
            <v xml:space="preserve">2022/6/23
</v>
          </cell>
          <cell r="C297">
            <v>27.239999770000001</v>
          </cell>
        </row>
        <row r="298">
          <cell r="B298" t="str">
            <v xml:space="preserve">2022/6/24
</v>
          </cell>
          <cell r="C298">
            <v>27.739999770000001</v>
          </cell>
        </row>
        <row r="299">
          <cell r="B299" t="str">
            <v xml:space="preserve">2022/6/27
</v>
          </cell>
          <cell r="C299">
            <v>27.870000839999999</v>
          </cell>
        </row>
        <row r="300">
          <cell r="B300" t="str">
            <v xml:space="preserve">2022/6/28
</v>
          </cell>
          <cell r="C300">
            <v>28.170000080000001</v>
          </cell>
        </row>
        <row r="301">
          <cell r="B301">
            <v>44741</v>
          </cell>
          <cell r="C301">
            <v>27.510000229999999</v>
          </cell>
        </row>
        <row r="302">
          <cell r="B302">
            <v>44742</v>
          </cell>
          <cell r="C302">
            <v>27.809999470000001</v>
          </cell>
        </row>
        <row r="303">
          <cell r="B303" t="str">
            <v xml:space="preserve">2022/7/1
</v>
          </cell>
          <cell r="C303">
            <v>27.63999939</v>
          </cell>
        </row>
        <row r="304">
          <cell r="B304" t="str">
            <v xml:space="preserve">2022/7/4
</v>
          </cell>
          <cell r="C304">
            <v>28.079999919999999</v>
          </cell>
        </row>
        <row r="305">
          <cell r="B305" t="str">
            <v xml:space="preserve">2022/7/5
</v>
          </cell>
          <cell r="C305">
            <v>27.93000031</v>
          </cell>
        </row>
        <row r="306">
          <cell r="B306" t="str">
            <v xml:space="preserve">2022/7/6
</v>
          </cell>
          <cell r="C306">
            <v>27.709999079999999</v>
          </cell>
        </row>
        <row r="307">
          <cell r="B307" t="str">
            <v xml:space="preserve">2022/7/7
</v>
          </cell>
          <cell r="C307">
            <v>28.079999919999999</v>
          </cell>
        </row>
        <row r="308">
          <cell r="B308" t="str">
            <v xml:space="preserve">2022/7/8
</v>
          </cell>
          <cell r="C308">
            <v>27.86000061</v>
          </cell>
        </row>
        <row r="309">
          <cell r="B309" t="str">
            <v xml:space="preserve">2022/7/11
</v>
          </cell>
          <cell r="C309">
            <v>27.280000690000001</v>
          </cell>
        </row>
        <row r="310">
          <cell r="B310" t="str">
            <v xml:space="preserve">2022/7/12
</v>
          </cell>
          <cell r="C310">
            <v>26.770000459999999</v>
          </cell>
        </row>
        <row r="311">
          <cell r="B311" t="str">
            <v xml:space="preserve">2022/7/13
</v>
          </cell>
          <cell r="C311">
            <v>27.020000459999999</v>
          </cell>
        </row>
        <row r="312">
          <cell r="B312" t="str">
            <v xml:space="preserve">2022/7/14
</v>
          </cell>
          <cell r="C312">
            <v>27.459999079999999</v>
          </cell>
        </row>
        <row r="313">
          <cell r="B313" t="str">
            <v xml:space="preserve">2022/7/15
</v>
          </cell>
          <cell r="C313">
            <v>27.059999470000001</v>
          </cell>
        </row>
        <row r="314">
          <cell r="B314" t="str">
            <v xml:space="preserve">2022/7/18
</v>
          </cell>
          <cell r="C314">
            <v>27.329999919999999</v>
          </cell>
        </row>
        <row r="315">
          <cell r="B315" t="str">
            <v xml:space="preserve">2022/7/19
</v>
          </cell>
          <cell r="C315">
            <v>27.049999239999998</v>
          </cell>
        </row>
        <row r="316">
          <cell r="B316" t="str">
            <v xml:space="preserve">2022/7/20
</v>
          </cell>
          <cell r="C316">
            <v>27.120000839999999</v>
          </cell>
        </row>
        <row r="317">
          <cell r="B317" t="str">
            <v xml:space="preserve">2022/7/21
</v>
          </cell>
          <cell r="C317">
            <v>26.88999939</v>
          </cell>
        </row>
        <row r="318">
          <cell r="B318" t="str">
            <v xml:space="preserve">2022/7/22
</v>
          </cell>
          <cell r="C318">
            <v>26.799999239999998</v>
          </cell>
        </row>
        <row r="319">
          <cell r="B319" t="str">
            <v xml:space="preserve">2022/7/25
</v>
          </cell>
          <cell r="C319">
            <v>26.56999969</v>
          </cell>
        </row>
        <row r="320">
          <cell r="B320" t="str">
            <v xml:space="preserve">2022/7/26
</v>
          </cell>
          <cell r="C320">
            <v>26.709999079999999</v>
          </cell>
        </row>
        <row r="321">
          <cell r="B321" t="str">
            <v xml:space="preserve">2022/7/27
</v>
          </cell>
          <cell r="C321">
            <v>26.620000839999999</v>
          </cell>
        </row>
        <row r="322">
          <cell r="B322">
            <v>44770</v>
          </cell>
          <cell r="C322">
            <v>26.709999079999999</v>
          </cell>
        </row>
        <row r="323">
          <cell r="B323">
            <v>44771</v>
          </cell>
          <cell r="C323">
            <v>26.329999919999999</v>
          </cell>
        </row>
        <row r="324">
          <cell r="B324" t="str">
            <v xml:space="preserve">2022/8/1
</v>
          </cell>
          <cell r="C324">
            <v>26.870000839999999</v>
          </cell>
        </row>
        <row r="325">
          <cell r="B325" t="str">
            <v xml:space="preserve">2022/8/2
</v>
          </cell>
          <cell r="C325">
            <v>26.34</v>
          </cell>
        </row>
        <row r="326">
          <cell r="B326" t="str">
            <v xml:space="preserve">2022/8/3
</v>
          </cell>
          <cell r="C326">
            <v>25.96</v>
          </cell>
        </row>
        <row r="327">
          <cell r="B327" t="str">
            <v xml:space="preserve">2022/8/4
</v>
          </cell>
          <cell r="C327">
            <v>26.08</v>
          </cell>
        </row>
        <row r="328">
          <cell r="B328" t="str">
            <v xml:space="preserve">2022/8/5
</v>
          </cell>
          <cell r="C328">
            <v>26.459999079999999</v>
          </cell>
        </row>
        <row r="329">
          <cell r="B329" t="str">
            <v xml:space="preserve">2022/8/8
</v>
          </cell>
          <cell r="C329">
            <v>26.450000760000002</v>
          </cell>
        </row>
        <row r="330">
          <cell r="B330" t="str">
            <v xml:space="preserve">2022/8/9
</v>
          </cell>
          <cell r="C330">
            <v>26.559999470000001</v>
          </cell>
        </row>
        <row r="331">
          <cell r="B331" t="str">
            <v xml:space="preserve">2022/8/10
</v>
          </cell>
          <cell r="C331">
            <v>26.200000760000002</v>
          </cell>
        </row>
        <row r="332">
          <cell r="B332" t="str">
            <v xml:space="preserve">2022/8/11
</v>
          </cell>
          <cell r="C332">
            <v>26.81</v>
          </cell>
        </row>
        <row r="333">
          <cell r="B333" t="str">
            <v xml:space="preserve">2022/8/12
</v>
          </cell>
          <cell r="C333">
            <v>26.620000839999999</v>
          </cell>
        </row>
        <row r="334">
          <cell r="B334" t="str">
            <v xml:space="preserve">2022/8/15
</v>
          </cell>
          <cell r="C334">
            <v>26.709999079999999</v>
          </cell>
        </row>
        <row r="335">
          <cell r="B335" t="str">
            <v xml:space="preserve">2022/8/16
</v>
          </cell>
          <cell r="C335">
            <v>26.719999309999999</v>
          </cell>
        </row>
        <row r="336">
          <cell r="B336" t="str">
            <v xml:space="preserve">2022/8/17
</v>
          </cell>
          <cell r="C336">
            <v>27.159999849999998</v>
          </cell>
        </row>
        <row r="337">
          <cell r="B337" t="str">
            <v xml:space="preserve">2022/8/18
</v>
          </cell>
          <cell r="C337">
            <v>27.030000690000001</v>
          </cell>
        </row>
        <row r="338">
          <cell r="B338" t="str">
            <v xml:space="preserve">2022/8/19
</v>
          </cell>
          <cell r="C338">
            <v>26.559999470000001</v>
          </cell>
        </row>
        <row r="339">
          <cell r="B339" t="str">
            <v xml:space="preserve">2022/8/22
</v>
          </cell>
          <cell r="C339">
            <v>26.969999309999999</v>
          </cell>
        </row>
        <row r="340">
          <cell r="B340" t="str">
            <v xml:space="preserve">2022/8/23
</v>
          </cell>
          <cell r="C340">
            <v>26.86000061</v>
          </cell>
        </row>
        <row r="341">
          <cell r="B341" t="str">
            <v xml:space="preserve">2022/8/24
</v>
          </cell>
          <cell r="C341">
            <v>25.950000760000002</v>
          </cell>
        </row>
        <row r="342">
          <cell r="B342" t="str">
            <v xml:space="preserve">2022/8/25
</v>
          </cell>
          <cell r="C342">
            <v>25.899999619999999</v>
          </cell>
        </row>
        <row r="343">
          <cell r="B343" t="str">
            <v xml:space="preserve">2022/8/26
</v>
          </cell>
          <cell r="C343">
            <v>25.780000690000001</v>
          </cell>
        </row>
        <row r="344">
          <cell r="B344" t="str">
            <v xml:space="preserve">2022/8/29
</v>
          </cell>
          <cell r="C344">
            <v>25.620000839999999</v>
          </cell>
        </row>
        <row r="345">
          <cell r="B345">
            <v>44803</v>
          </cell>
          <cell r="C345">
            <v>25.479999540000001</v>
          </cell>
        </row>
        <row r="346">
          <cell r="B346">
            <v>44804</v>
          </cell>
          <cell r="C346">
            <v>25.18000031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34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K1" s="13"/>
    </row>
    <row r="2" spans="1:29" ht="14.1" customHeight="1">
      <c r="A2" s="5"/>
      <c r="B2" s="5"/>
      <c r="C2" s="4">
        <v>2000</v>
      </c>
      <c r="D2" s="26" t="s">
        <v>30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17" si="0">C3/B3</f>
        <v>1939.8642095053349</v>
      </c>
      <c r="E3" s="19">
        <f>E2+D3</f>
        <v>1939.8642095053349</v>
      </c>
      <c r="F3" s="19">
        <f t="shared" ref="F3:F17" si="1">E3*B3</f>
        <v>2000</v>
      </c>
      <c r="G3" s="19">
        <f>G2+C3</f>
        <v>2000</v>
      </c>
      <c r="H3" s="19">
        <f t="shared" ref="H3:H17" si="2">F3</f>
        <v>2000</v>
      </c>
      <c r="I3" s="19">
        <f t="shared" ref="I3:I17" si="3">H3-G3</f>
        <v>0</v>
      </c>
      <c r="J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ref="C4:C17" si="4">C3</f>
        <v>2000</v>
      </c>
      <c r="D4" s="19">
        <f t="shared" si="0"/>
        <v>1988.0715705765408</v>
      </c>
      <c r="E4" s="19">
        <f t="shared" ref="E4:E17" si="5">E3+D4</f>
        <v>3927.9357800818757</v>
      </c>
      <c r="F4" s="19">
        <f t="shared" si="1"/>
        <v>3951.503394762367</v>
      </c>
      <c r="G4" s="19">
        <f t="shared" ref="G4:G17" si="6">G3+C4</f>
        <v>4000</v>
      </c>
      <c r="H4" s="19">
        <f t="shared" si="2"/>
        <v>3951.503394762367</v>
      </c>
      <c r="I4" s="19">
        <f t="shared" si="3"/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4"/>
        <v>2000</v>
      </c>
      <c r="D5" s="19">
        <f t="shared" si="0"/>
        <v>2070.3933747412011</v>
      </c>
      <c r="E5" s="19">
        <f t="shared" si="5"/>
        <v>5998.3291548230773</v>
      </c>
      <c r="F5" s="19">
        <f t="shared" si="1"/>
        <v>5794.3859635590925</v>
      </c>
      <c r="G5" s="19">
        <f t="shared" si="6"/>
        <v>6000</v>
      </c>
      <c r="H5" s="19">
        <f t="shared" si="2"/>
        <v>5794.3859635590925</v>
      </c>
      <c r="I5" s="19">
        <f t="shared" si="3"/>
        <v>-205.61403644090751</v>
      </c>
      <c r="J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4"/>
        <v>2000</v>
      </c>
      <c r="D6" s="19">
        <f t="shared" si="0"/>
        <v>2081.1654526534862</v>
      </c>
      <c r="E6" s="19">
        <f t="shared" si="5"/>
        <v>8079.494607476563</v>
      </c>
      <c r="F6" s="19">
        <f t="shared" si="1"/>
        <v>7764.3943177849769</v>
      </c>
      <c r="G6" s="19">
        <f t="shared" si="6"/>
        <v>8000</v>
      </c>
      <c r="H6" s="19">
        <f t="shared" si="2"/>
        <v>7764.3943177849769</v>
      </c>
      <c r="I6" s="19">
        <f t="shared" si="3"/>
        <v>-235.60568221502308</v>
      </c>
      <c r="J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4"/>
        <v>2000</v>
      </c>
      <c r="D7" s="19">
        <f t="shared" si="0"/>
        <v>2014.098749833056</v>
      </c>
      <c r="E7" s="19">
        <f t="shared" si="5"/>
        <v>10093.593357309619</v>
      </c>
      <c r="F7" s="19">
        <f t="shared" si="1"/>
        <v>10022.937910215429</v>
      </c>
      <c r="G7" s="19">
        <f t="shared" si="6"/>
        <v>10000</v>
      </c>
      <c r="H7" s="19">
        <f t="shared" si="2"/>
        <v>10022.937910215429</v>
      </c>
      <c r="I7" s="19">
        <f t="shared" si="3"/>
        <v>22.937910215428928</v>
      </c>
      <c r="J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4"/>
        <v>2000</v>
      </c>
      <c r="D8" s="19">
        <f t="shared" si="0"/>
        <v>1978.239294186702</v>
      </c>
      <c r="E8" s="19">
        <f t="shared" si="5"/>
        <v>12071.832651496321</v>
      </c>
      <c r="F8" s="19">
        <f t="shared" si="1"/>
        <v>12204.623259654054</v>
      </c>
      <c r="G8" s="19">
        <f t="shared" si="6"/>
        <v>12000</v>
      </c>
      <c r="H8" s="19">
        <f t="shared" si="2"/>
        <v>12204.623259654054</v>
      </c>
      <c r="I8" s="19">
        <f t="shared" si="3"/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4"/>
        <v>2000</v>
      </c>
      <c r="D9" s="19">
        <f t="shared" si="0"/>
        <v>2016.1290652080834</v>
      </c>
      <c r="E9" s="19">
        <f t="shared" si="5"/>
        <v>14087.961716704405</v>
      </c>
      <c r="F9" s="19">
        <f t="shared" si="1"/>
        <v>13975.257794570207</v>
      </c>
      <c r="G9" s="19">
        <f t="shared" si="6"/>
        <v>14000</v>
      </c>
      <c r="H9" s="19">
        <f t="shared" si="2"/>
        <v>13975.257794570207</v>
      </c>
      <c r="I9" s="19">
        <f t="shared" si="3"/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4"/>
        <v>2000</v>
      </c>
      <c r="D10" s="19">
        <f t="shared" si="0"/>
        <v>2244.6689798086081</v>
      </c>
      <c r="E10" s="19">
        <f t="shared" si="5"/>
        <v>16332.630696513013</v>
      </c>
      <c r="F10" s="19">
        <f t="shared" si="1"/>
        <v>14552.373506676799</v>
      </c>
      <c r="G10" s="19">
        <f t="shared" si="6"/>
        <v>16000</v>
      </c>
      <c r="H10" s="19">
        <f t="shared" si="2"/>
        <v>14552.373506676799</v>
      </c>
      <c r="I10" s="19">
        <f t="shared" si="3"/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4"/>
        <v>2000</v>
      </c>
      <c r="D11" s="19">
        <f t="shared" si="0"/>
        <v>2267.573621363872</v>
      </c>
      <c r="E11" s="19">
        <f t="shared" si="5"/>
        <v>18600.204317876887</v>
      </c>
      <c r="F11" s="19">
        <f t="shared" si="1"/>
        <v>16405.380749392796</v>
      </c>
      <c r="G11" s="19">
        <f t="shared" si="6"/>
        <v>18000</v>
      </c>
      <c r="H11" s="19">
        <f t="shared" si="2"/>
        <v>16405.380749392796</v>
      </c>
      <c r="I11" s="19">
        <f t="shared" si="3"/>
        <v>-1594.6192506072039</v>
      </c>
      <c r="J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4"/>
        <v>2000</v>
      </c>
      <c r="D12" s="19">
        <f t="shared" si="0"/>
        <v>2525.2525389358689</v>
      </c>
      <c r="E12" s="19">
        <f t="shared" si="5"/>
        <v>21125.456856812758</v>
      </c>
      <c r="F12" s="19">
        <f t="shared" si="1"/>
        <v>16731.361739935081</v>
      </c>
      <c r="G12" s="19">
        <f t="shared" si="6"/>
        <v>20000</v>
      </c>
      <c r="H12" s="19">
        <f t="shared" si="2"/>
        <v>16731.361739935081</v>
      </c>
      <c r="I12" s="19">
        <f t="shared" si="3"/>
        <v>-3268.6382600649195</v>
      </c>
      <c r="J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4"/>
        <v>2000</v>
      </c>
      <c r="D13" s="19">
        <f t="shared" si="0"/>
        <v>2781.6412383905649</v>
      </c>
      <c r="E13" s="19">
        <f t="shared" si="5"/>
        <v>23907.098095203324</v>
      </c>
      <c r="F13" s="19">
        <f t="shared" si="1"/>
        <v>17189.203097259066</v>
      </c>
      <c r="G13" s="19">
        <f t="shared" si="6"/>
        <v>22000</v>
      </c>
      <c r="H13" s="19">
        <f t="shared" si="2"/>
        <v>17189.203097259066</v>
      </c>
      <c r="I13" s="19">
        <f t="shared" si="3"/>
        <v>-4810.7969027409345</v>
      </c>
      <c r="J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4"/>
        <v>2000</v>
      </c>
      <c r="D14" s="19">
        <f t="shared" si="0"/>
        <v>2677.3762465509894</v>
      </c>
      <c r="E14" s="19">
        <f t="shared" si="5"/>
        <v>26584.474341754314</v>
      </c>
      <c r="F14" s="19">
        <f t="shared" si="1"/>
        <v>19858.601775526004</v>
      </c>
      <c r="G14" s="19">
        <f t="shared" si="6"/>
        <v>24000</v>
      </c>
      <c r="H14" s="19">
        <f t="shared" si="2"/>
        <v>19858.601775526004</v>
      </c>
      <c r="I14" s="19">
        <f t="shared" si="3"/>
        <v>-4141.3982244739964</v>
      </c>
      <c r="J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4"/>
        <v>2000</v>
      </c>
      <c r="D15" s="19">
        <f t="shared" si="0"/>
        <v>2366.8638251875536</v>
      </c>
      <c r="E15" s="19">
        <f t="shared" si="5"/>
        <v>28951.338166941867</v>
      </c>
      <c r="F15" s="19">
        <f t="shared" si="1"/>
        <v>24463.881579370307</v>
      </c>
      <c r="G15" s="19">
        <f t="shared" si="6"/>
        <v>26000</v>
      </c>
      <c r="H15" s="19">
        <f t="shared" si="2"/>
        <v>24463.881579370307</v>
      </c>
      <c r="I15" s="19">
        <f t="shared" si="3"/>
        <v>-1536.118420629693</v>
      </c>
      <c r="J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4"/>
        <v>2000</v>
      </c>
      <c r="D16" s="19">
        <f t="shared" si="0"/>
        <v>2496.8789043460788</v>
      </c>
      <c r="E16" s="19">
        <f t="shared" si="5"/>
        <v>31448.217071287945</v>
      </c>
      <c r="F16" s="19">
        <f t="shared" si="1"/>
        <v>25190.021844110288</v>
      </c>
      <c r="G16" s="19">
        <f t="shared" si="6"/>
        <v>28000</v>
      </c>
      <c r="H16" s="19">
        <f t="shared" si="2"/>
        <v>25190.021844110288</v>
      </c>
      <c r="I16" s="19">
        <f t="shared" si="3"/>
        <v>-2809.9781558897121</v>
      </c>
      <c r="J16" s="7"/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4"/>
        <v>2000</v>
      </c>
      <c r="D17" s="19">
        <f t="shared" si="0"/>
        <v>2614.3791338548936</v>
      </c>
      <c r="E17" s="19">
        <f t="shared" si="5"/>
        <v>34062.596205142836</v>
      </c>
      <c r="F17" s="19">
        <f t="shared" si="1"/>
        <v>26057.885609664922</v>
      </c>
      <c r="G17" s="19">
        <f t="shared" si="6"/>
        <v>30000</v>
      </c>
      <c r="H17" s="19">
        <f t="shared" si="2"/>
        <v>26057.885609664922</v>
      </c>
      <c r="I17" s="19">
        <f t="shared" si="3"/>
        <v>-3942.1143903350785</v>
      </c>
      <c r="J17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1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34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26" t="s">
        <v>31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 t="shared" ref="C3:C17" si="0">IF(J3&lt;-100,2000,0)</f>
        <v>0</v>
      </c>
      <c r="D3" s="19">
        <f t="shared" ref="D3:D17" si="1">C3/B3</f>
        <v>0</v>
      </c>
      <c r="E3" s="19">
        <f>E2+D3</f>
        <v>0</v>
      </c>
      <c r="F3" s="19">
        <f t="shared" ref="F3:F17" si="2">E3*B3</f>
        <v>0</v>
      </c>
      <c r="G3" s="19">
        <f>G2+C3</f>
        <v>0</v>
      </c>
      <c r="H3" s="19">
        <f t="shared" ref="H3:H17" si="3">F3</f>
        <v>0</v>
      </c>
      <c r="I3" s="19">
        <f t="shared" ref="I3:I17" si="4">H3-G3</f>
        <v>0</v>
      </c>
      <c r="J3" s="7">
        <f>VLOOKUP(A3,[1]HwabaoWP_szse_innovation_100!$A:$U,21)</f>
        <v>0</v>
      </c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si="0"/>
        <v>0</v>
      </c>
      <c r="D4" s="19">
        <f t="shared" si="1"/>
        <v>0</v>
      </c>
      <c r="E4" s="19">
        <f t="shared" ref="E4:E17" si="5">E3+D4</f>
        <v>0</v>
      </c>
      <c r="F4" s="19">
        <f t="shared" si="2"/>
        <v>0</v>
      </c>
      <c r="G4" s="19">
        <f t="shared" ref="G4:G17" si="6">G3+C4</f>
        <v>0</v>
      </c>
      <c r="H4" s="19">
        <f t="shared" si="3"/>
        <v>0</v>
      </c>
      <c r="I4" s="19">
        <f t="shared" si="4"/>
        <v>0</v>
      </c>
      <c r="J4" s="7">
        <f>VLOOKUP(A4,[1]HwabaoWP_szse_innovation_100!$A:$U,21)</f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7">(P4-O4)/O4</f>
        <v>2.6915097088547328E-2</v>
      </c>
      <c r="S4" s="9">
        <f>R4</f>
        <v>2.6915097088547328E-2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0"/>
        <v>2000</v>
      </c>
      <c r="D5" s="19">
        <f t="shared" si="1"/>
        <v>2070.3933747412011</v>
      </c>
      <c r="E5" s="19">
        <f t="shared" si="5"/>
        <v>2070.3933747412011</v>
      </c>
      <c r="F5" s="19">
        <f t="shared" si="2"/>
        <v>2000.0000000000002</v>
      </c>
      <c r="G5" s="19">
        <f t="shared" si="6"/>
        <v>2000</v>
      </c>
      <c r="H5" s="19">
        <f t="shared" si="3"/>
        <v>2000.0000000000002</v>
      </c>
      <c r="I5" s="19">
        <f t="shared" si="4"/>
        <v>0</v>
      </c>
      <c r="J5" s="7">
        <f>VLOOKUP(A5,[1]HwabaoWP_szse_innovation_100!$A:$U,21)</f>
        <v>-120.73806658644138</v>
      </c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0"/>
        <v>0</v>
      </c>
      <c r="D6" s="19">
        <f t="shared" si="1"/>
        <v>0</v>
      </c>
      <c r="E6" s="19">
        <f t="shared" si="5"/>
        <v>2070.3933747412011</v>
      </c>
      <c r="F6" s="19">
        <f t="shared" si="2"/>
        <v>1989.6480331262942</v>
      </c>
      <c r="G6" s="19">
        <f t="shared" si="6"/>
        <v>2000</v>
      </c>
      <c r="H6" s="19">
        <f t="shared" si="3"/>
        <v>1989.6480331262942</v>
      </c>
      <c r="I6" s="19">
        <f t="shared" si="4"/>
        <v>-10.351966873705805</v>
      </c>
      <c r="J6" s="7">
        <f>VLOOKUP(A6,[1]HwabaoWP_szse_innovation_100!$A:$U,21)</f>
        <v>-30.243784697079619</v>
      </c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0"/>
        <v>0</v>
      </c>
      <c r="D7" s="19">
        <f t="shared" si="1"/>
        <v>0</v>
      </c>
      <c r="E7" s="19">
        <f t="shared" si="5"/>
        <v>2070.3933747412011</v>
      </c>
      <c r="F7" s="19">
        <f t="shared" si="2"/>
        <v>2055.9005608963425</v>
      </c>
      <c r="G7" s="19">
        <f t="shared" si="6"/>
        <v>2000</v>
      </c>
      <c r="H7" s="19">
        <f t="shared" si="3"/>
        <v>2055.9005608963425</v>
      </c>
      <c r="I7" s="19">
        <f t="shared" si="4"/>
        <v>55.90056089634254</v>
      </c>
      <c r="J7" s="7">
        <f>VLOOKUP(A7,[1]HwabaoWP_szse_innovation_100!$A:$U,21)</f>
        <v>67.867888185983432</v>
      </c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0"/>
        <v>0</v>
      </c>
      <c r="D8" s="19">
        <f t="shared" si="1"/>
        <v>0</v>
      </c>
      <c r="E8" s="19">
        <f t="shared" si="5"/>
        <v>2070.3933747412011</v>
      </c>
      <c r="F8" s="19">
        <f t="shared" si="2"/>
        <v>2093.1677788681127</v>
      </c>
      <c r="G8" s="19">
        <f t="shared" si="6"/>
        <v>2000</v>
      </c>
      <c r="H8" s="19">
        <f t="shared" si="3"/>
        <v>2093.1677788681127</v>
      </c>
      <c r="I8" s="19">
        <f t="shared" si="4"/>
        <v>93.167778868112691</v>
      </c>
      <c r="J8" s="7">
        <f>VLOOKUP(A8,[1]HwabaoWP_szse_innovation_100!$A:$U,21)</f>
        <v>63.430477831424852</v>
      </c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0"/>
        <v>0</v>
      </c>
      <c r="D9" s="19">
        <f t="shared" si="1"/>
        <v>0</v>
      </c>
      <c r="E9" s="19">
        <f t="shared" si="5"/>
        <v>2070.3933747412011</v>
      </c>
      <c r="F9" s="19">
        <f t="shared" si="2"/>
        <v>2053.8301941770947</v>
      </c>
      <c r="G9" s="19">
        <f t="shared" si="6"/>
        <v>2000</v>
      </c>
      <c r="H9" s="19">
        <f t="shared" si="3"/>
        <v>2053.8301941770947</v>
      </c>
      <c r="I9" s="19">
        <f t="shared" si="4"/>
        <v>53.830194177094654</v>
      </c>
      <c r="J9" s="7">
        <f>VLOOKUP(A9,[1]HwabaoWP_szse_innovation_100!$A:$U,21)</f>
        <v>-25.534304137796351</v>
      </c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0"/>
        <v>2000</v>
      </c>
      <c r="D10" s="19">
        <f t="shared" si="1"/>
        <v>2244.6689798086081</v>
      </c>
      <c r="E10" s="19">
        <f t="shared" si="5"/>
        <v>4315.0623545498092</v>
      </c>
      <c r="F10" s="19">
        <f t="shared" si="2"/>
        <v>3844.720440621702</v>
      </c>
      <c r="G10" s="19">
        <f t="shared" si="6"/>
        <v>4000</v>
      </c>
      <c r="H10" s="19">
        <f t="shared" si="3"/>
        <v>3844.720440621702</v>
      </c>
      <c r="I10" s="19">
        <f t="shared" si="4"/>
        <v>-155.27955937829802</v>
      </c>
      <c r="J10" s="7">
        <f>VLOOKUP(A10,[1]HwabaoWP_szse_innovation_100!$A:$U,21)</f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0"/>
        <v>0</v>
      </c>
      <c r="D11" s="19">
        <f t="shared" si="1"/>
        <v>0</v>
      </c>
      <c r="E11" s="19">
        <f t="shared" si="5"/>
        <v>4315.0623545498092</v>
      </c>
      <c r="F11" s="19">
        <f t="shared" si="2"/>
        <v>3805.885122225438</v>
      </c>
      <c r="G11" s="19">
        <f t="shared" si="6"/>
        <v>4000</v>
      </c>
      <c r="H11" s="19">
        <f t="shared" si="3"/>
        <v>3805.885122225438</v>
      </c>
      <c r="I11" s="19">
        <f t="shared" si="4"/>
        <v>-194.11487777456205</v>
      </c>
      <c r="J11" s="7">
        <f>VLOOKUP(A11,[1]HwabaoWP_szse_innovation_100!$A:$U,21)</f>
        <v>53.846247309070314</v>
      </c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0"/>
        <v>0</v>
      </c>
      <c r="D12" s="19">
        <f t="shared" si="1"/>
        <v>0</v>
      </c>
      <c r="E12" s="19">
        <f t="shared" si="5"/>
        <v>4315.0623545498092</v>
      </c>
      <c r="F12" s="19">
        <f t="shared" si="2"/>
        <v>3417.5293662852105</v>
      </c>
      <c r="G12" s="19">
        <f t="shared" si="6"/>
        <v>4000</v>
      </c>
      <c r="H12" s="19">
        <f t="shared" si="3"/>
        <v>3417.5293662852105</v>
      </c>
      <c r="I12" s="19">
        <f t="shared" si="4"/>
        <v>-582.47063371478953</v>
      </c>
      <c r="J12" s="7">
        <f>VLOOKUP(A12,[1]HwabaoWP_szse_innovation_100!$A:$U,21)</f>
        <v>-13.27465112839349</v>
      </c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0"/>
        <v>0</v>
      </c>
      <c r="D13" s="19">
        <f t="shared" si="1"/>
        <v>0</v>
      </c>
      <c r="E13" s="19">
        <f t="shared" si="5"/>
        <v>4315.0623545498092</v>
      </c>
      <c r="F13" s="19">
        <f t="shared" si="2"/>
        <v>3102.5297547331943</v>
      </c>
      <c r="G13" s="19">
        <f t="shared" si="6"/>
        <v>4000</v>
      </c>
      <c r="H13" s="19">
        <f t="shared" si="3"/>
        <v>3102.5297547331943</v>
      </c>
      <c r="I13" s="19">
        <f t="shared" si="4"/>
        <v>-897.4702452668057</v>
      </c>
      <c r="J13" s="7">
        <f>VLOOKUP(A13,[1]HwabaoWP_szse_innovation_100!$A:$U,21)</f>
        <v>-29.745409510831923</v>
      </c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0"/>
        <v>0</v>
      </c>
      <c r="D14" s="19">
        <f t="shared" si="1"/>
        <v>0</v>
      </c>
      <c r="E14" s="19">
        <f t="shared" si="5"/>
        <v>4315.0623545498092</v>
      </c>
      <c r="F14" s="19">
        <f t="shared" si="2"/>
        <v>3223.3514883150965</v>
      </c>
      <c r="G14" s="19">
        <f t="shared" si="6"/>
        <v>4000</v>
      </c>
      <c r="H14" s="19">
        <f t="shared" si="3"/>
        <v>3223.3514883150965</v>
      </c>
      <c r="I14" s="19">
        <f t="shared" si="4"/>
        <v>-776.6485116849035</v>
      </c>
      <c r="J14" s="7">
        <f>VLOOKUP(A14,[1]HwabaoWP_szse_innovation_100!$A:$U,21)</f>
        <v>121.48316506417596</v>
      </c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0"/>
        <v>0</v>
      </c>
      <c r="D15" s="19">
        <f t="shared" si="1"/>
        <v>0</v>
      </c>
      <c r="E15" s="19">
        <f t="shared" si="5"/>
        <v>4315.0623545498092</v>
      </c>
      <c r="F15" s="19">
        <f t="shared" si="2"/>
        <v>3646.2278130495129</v>
      </c>
      <c r="G15" s="19">
        <f t="shared" si="6"/>
        <v>4000</v>
      </c>
      <c r="H15" s="19">
        <f t="shared" si="3"/>
        <v>3646.2278130495129</v>
      </c>
      <c r="I15" s="19">
        <f t="shared" si="4"/>
        <v>-353.77218695048714</v>
      </c>
      <c r="J15" s="7">
        <f>VLOOKUP(A15,[1]HwabaoWP_szse_innovation_100!$A:$U,21)</f>
        <v>82.073682168853153</v>
      </c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0"/>
        <v>2000</v>
      </c>
      <c r="D16" s="19">
        <f t="shared" si="1"/>
        <v>2496.8789043460788</v>
      </c>
      <c r="E16" s="19">
        <f t="shared" si="5"/>
        <v>6811.9412588958876</v>
      </c>
      <c r="F16" s="19">
        <f t="shared" si="2"/>
        <v>5456.3649418792329</v>
      </c>
      <c r="G16" s="19">
        <f t="shared" si="6"/>
        <v>6000</v>
      </c>
      <c r="H16" s="19">
        <f t="shared" si="3"/>
        <v>5456.3649418792329</v>
      </c>
      <c r="I16" s="19">
        <f t="shared" si="4"/>
        <v>-543.6350581207671</v>
      </c>
      <c r="J16" s="7">
        <f>VLOOKUP(A16,[1]HwabaoWP_szse_innovation_100!$A:$U,21)</f>
        <v>-127.3183196634585</v>
      </c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0"/>
        <v>2000</v>
      </c>
      <c r="D17" s="19">
        <f t="shared" si="1"/>
        <v>2614.3791338548936</v>
      </c>
      <c r="E17" s="19">
        <f t="shared" si="5"/>
        <v>9426.320392750782</v>
      </c>
      <c r="F17" s="19">
        <f t="shared" si="2"/>
        <v>7211.1349656097536</v>
      </c>
      <c r="G17" s="19">
        <f t="shared" si="6"/>
        <v>8000</v>
      </c>
      <c r="H17" s="19">
        <f t="shared" si="3"/>
        <v>7211.1349656097536</v>
      </c>
      <c r="I17" s="19">
        <f t="shared" si="4"/>
        <v>-788.86503439024636</v>
      </c>
      <c r="J17" s="7">
        <f>VLOOKUP(A17,[1]HwabaoWP_szse_innovation_100!$A:$U,21)</f>
        <v>-140.34722331220857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10.375" style="2" customWidth="1"/>
    <col min="12" max="12" width="9" style="2"/>
    <col min="13" max="13" width="10.125" style="2" customWidth="1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34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25</v>
      </c>
      <c r="K1" s="23" t="s">
        <v>27</v>
      </c>
      <c r="L1" s="20" t="s">
        <v>26</v>
      </c>
      <c r="M1" s="25" t="s">
        <v>28</v>
      </c>
      <c r="N1" s="12" t="s">
        <v>6</v>
      </c>
    </row>
    <row r="2" spans="1:34" ht="14.1" customHeight="1">
      <c r="A2" s="5"/>
      <c r="B2" s="5"/>
      <c r="C2" s="4">
        <v>2000</v>
      </c>
      <c r="D2" s="26" t="s">
        <v>32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17" si="0">C3/B3</f>
        <v>1939.8642095053349</v>
      </c>
      <c r="E3" s="19">
        <f>E2+D3</f>
        <v>1939.8642095053349</v>
      </c>
      <c r="F3" s="19">
        <f t="shared" ref="F3:F17" si="1">E3*B3</f>
        <v>2000</v>
      </c>
      <c r="G3" s="19">
        <f>G2+C3</f>
        <v>2000</v>
      </c>
      <c r="H3" s="19">
        <f t="shared" ref="H3:H17" si="2">F3</f>
        <v>2000</v>
      </c>
      <c r="I3" s="19">
        <f t="shared" ref="I3:I17" si="3">H3-G3</f>
        <v>0</v>
      </c>
      <c r="J3" s="7"/>
      <c r="R3" s="22" t="s">
        <v>17</v>
      </c>
      <c r="S3" s="11" t="s">
        <v>18</v>
      </c>
      <c r="T3" s="11" t="s">
        <v>14</v>
      </c>
      <c r="U3" s="11" t="s">
        <v>19</v>
      </c>
      <c r="V3" s="11" t="s">
        <v>20</v>
      </c>
      <c r="W3" s="11" t="s">
        <v>21</v>
      </c>
      <c r="X3" s="11" t="s">
        <v>22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>IF(N4&lt;20,3000,2000)</f>
        <v>3000</v>
      </c>
      <c r="D4" s="19">
        <f t="shared" si="0"/>
        <v>2982.1073558648113</v>
      </c>
      <c r="E4" s="19">
        <f t="shared" ref="E4:E17" si="4">E3+D4</f>
        <v>4921.971565370146</v>
      </c>
      <c r="F4" s="19">
        <f t="shared" si="1"/>
        <v>4951.503394762367</v>
      </c>
      <c r="G4" s="19">
        <f t="shared" ref="G4:G17" si="5">G3+C4</f>
        <v>5000</v>
      </c>
      <c r="H4" s="19">
        <f t="shared" si="2"/>
        <v>4951.503394762367</v>
      </c>
      <c r="I4" s="19">
        <f t="shared" si="3"/>
        <v>-48.496605237633048</v>
      </c>
      <c r="J4" s="7">
        <f>MAX((B4-B3),0)</f>
        <v>0</v>
      </c>
      <c r="K4" s="7">
        <f>J4</f>
        <v>0</v>
      </c>
      <c r="L4" s="7">
        <f>ABS(B4-B3)</f>
        <v>2.4999999999999911E-2</v>
      </c>
      <c r="M4" s="7">
        <f>L4</f>
        <v>2.4999999999999911E-2</v>
      </c>
      <c r="N4" s="1">
        <f>K4*100/M4</f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6">(U4-T4)/T4</f>
        <v>1.2067307173334377E-3</v>
      </c>
      <c r="X4" s="9">
        <f>W4</f>
        <v>1.2067307173334377E-3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ref="C5:C17" si="7">IF(N5&lt;20,3000,2000)</f>
        <v>3000</v>
      </c>
      <c r="D5" s="19">
        <f t="shared" si="0"/>
        <v>3105.5900621118012</v>
      </c>
      <c r="E5" s="19">
        <f t="shared" si="4"/>
        <v>8027.5616274819477</v>
      </c>
      <c r="F5" s="19">
        <f t="shared" si="1"/>
        <v>7754.6245321475608</v>
      </c>
      <c r="G5" s="19">
        <f t="shared" si="5"/>
        <v>8000</v>
      </c>
      <c r="H5" s="19">
        <f t="shared" si="2"/>
        <v>7754.6245321475608</v>
      </c>
      <c r="I5" s="19">
        <f t="shared" si="3"/>
        <v>-245.37546785243921</v>
      </c>
      <c r="J5" s="7">
        <f t="shared" ref="J5:J17" si="8">MAX((B5-B4),0)</f>
        <v>0</v>
      </c>
      <c r="K5" s="7">
        <f t="shared" ref="K5:K17" si="9">(K4*5+J5)/6</f>
        <v>0</v>
      </c>
      <c r="L5" s="7">
        <f t="shared" ref="L5:L17" si="10">ABS(B5-B4)</f>
        <v>4.0000000000000036E-2</v>
      </c>
      <c r="M5" s="7">
        <f t="shared" ref="M5:M17" si="11">(M4*5+L5)/6</f>
        <v>2.7499999999999931E-2</v>
      </c>
      <c r="N5" s="1">
        <f t="shared" ref="N5:N17" si="12">K5*100/M5</f>
        <v>0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si="7"/>
        <v>3000</v>
      </c>
      <c r="D6" s="19">
        <f t="shared" si="0"/>
        <v>3121.7481789802291</v>
      </c>
      <c r="E6" s="19">
        <f t="shared" si="4"/>
        <v>11149.309806462177</v>
      </c>
      <c r="F6" s="19">
        <f t="shared" si="1"/>
        <v>10714.486724010152</v>
      </c>
      <c r="G6" s="19">
        <f t="shared" si="5"/>
        <v>11000</v>
      </c>
      <c r="H6" s="19">
        <f t="shared" si="2"/>
        <v>10714.486724010152</v>
      </c>
      <c r="I6" s="19">
        <f t="shared" si="3"/>
        <v>-285.5132759898479</v>
      </c>
      <c r="J6" s="7">
        <f t="shared" si="8"/>
        <v>0</v>
      </c>
      <c r="K6" s="7">
        <f t="shared" si="9"/>
        <v>0</v>
      </c>
      <c r="L6" s="7">
        <f t="shared" si="10"/>
        <v>5.0000000000000044E-3</v>
      </c>
      <c r="M6" s="7">
        <f t="shared" si="11"/>
        <v>2.3749999999999941E-2</v>
      </c>
      <c r="N6" s="1">
        <f t="shared" si="12"/>
        <v>0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si="7"/>
        <v>2000</v>
      </c>
      <c r="D7" s="19">
        <f t="shared" si="0"/>
        <v>2014.098749833056</v>
      </c>
      <c r="E7" s="19">
        <f t="shared" si="4"/>
        <v>13163.408556295233</v>
      </c>
      <c r="F7" s="19">
        <f t="shared" si="1"/>
        <v>13071.264313516225</v>
      </c>
      <c r="G7" s="19">
        <f t="shared" si="5"/>
        <v>13000</v>
      </c>
      <c r="H7" s="19">
        <f t="shared" si="2"/>
        <v>13071.264313516225</v>
      </c>
      <c r="I7" s="19">
        <f t="shared" si="3"/>
        <v>71.264313516225229</v>
      </c>
      <c r="J7" s="7">
        <f t="shared" si="8"/>
        <v>3.1999970912933384E-2</v>
      </c>
      <c r="K7" s="7">
        <f t="shared" si="9"/>
        <v>5.3333284854888974E-3</v>
      </c>
      <c r="L7" s="7">
        <f t="shared" si="10"/>
        <v>3.1999970912933384E-2</v>
      </c>
      <c r="M7" s="7">
        <f t="shared" si="11"/>
        <v>2.5124995152155511E-2</v>
      </c>
      <c r="N7" s="1">
        <f t="shared" si="12"/>
        <v>21.227182147461402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si="7"/>
        <v>2000</v>
      </c>
      <c r="D8" s="19">
        <f t="shared" si="0"/>
        <v>1978.239294186702</v>
      </c>
      <c r="E8" s="19">
        <f t="shared" si="4"/>
        <v>15141.647850481935</v>
      </c>
      <c r="F8" s="19">
        <f t="shared" si="1"/>
        <v>15308.206540005061</v>
      </c>
      <c r="G8" s="19">
        <f t="shared" si="5"/>
        <v>15000</v>
      </c>
      <c r="H8" s="19">
        <f t="shared" si="2"/>
        <v>15308.206540005061</v>
      </c>
      <c r="I8" s="19">
        <f t="shared" si="3"/>
        <v>308.20654000506147</v>
      </c>
      <c r="J8" s="7">
        <f t="shared" si="8"/>
        <v>1.800006628036499E-2</v>
      </c>
      <c r="K8" s="7">
        <f t="shared" si="9"/>
        <v>7.4444514513015798E-3</v>
      </c>
      <c r="L8" s="7">
        <f t="shared" si="10"/>
        <v>1.800006628036499E-2</v>
      </c>
      <c r="M8" s="7">
        <f t="shared" si="11"/>
        <v>2.3937507006857092E-2</v>
      </c>
      <c r="N8" s="1">
        <f t="shared" si="12"/>
        <v>31.099526985700965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si="7"/>
        <v>2000</v>
      </c>
      <c r="D9" s="19">
        <f t="shared" si="0"/>
        <v>2016.1290652080834</v>
      </c>
      <c r="E9" s="19">
        <f t="shared" si="4"/>
        <v>17157.776915690018</v>
      </c>
      <c r="F9" s="19">
        <f t="shared" si="1"/>
        <v>17020.514422194668</v>
      </c>
      <c r="G9" s="19">
        <f t="shared" si="5"/>
        <v>17000</v>
      </c>
      <c r="H9" s="19">
        <f t="shared" si="2"/>
        <v>17020.514422194668</v>
      </c>
      <c r="I9" s="19">
        <f t="shared" si="3"/>
        <v>20.514422194668441</v>
      </c>
      <c r="J9" s="7">
        <f t="shared" si="8"/>
        <v>0</v>
      </c>
      <c r="K9" s="7">
        <f t="shared" si="9"/>
        <v>6.2037095427513169E-3</v>
      </c>
      <c r="L9" s="7">
        <f t="shared" si="10"/>
        <v>1.9000053405761719E-2</v>
      </c>
      <c r="M9" s="7">
        <f t="shared" si="11"/>
        <v>2.3114598073341198E-2</v>
      </c>
      <c r="N9" s="1">
        <f t="shared" si="12"/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si="7"/>
        <v>3000</v>
      </c>
      <c r="D10" s="19">
        <f t="shared" si="0"/>
        <v>3367.0034697129122</v>
      </c>
      <c r="E10" s="19">
        <f t="shared" si="4"/>
        <v>20524.78038540293</v>
      </c>
      <c r="F10" s="19">
        <f t="shared" si="1"/>
        <v>18287.578765536266</v>
      </c>
      <c r="G10" s="19">
        <f t="shared" si="5"/>
        <v>20000</v>
      </c>
      <c r="H10" s="19">
        <f t="shared" si="2"/>
        <v>18287.578765536266</v>
      </c>
      <c r="I10" s="19">
        <f t="shared" si="3"/>
        <v>-1712.4212344637344</v>
      </c>
      <c r="J10" s="7">
        <f t="shared" si="8"/>
        <v>0</v>
      </c>
      <c r="K10" s="7">
        <f t="shared" si="9"/>
        <v>5.1697579522927643E-3</v>
      </c>
      <c r="L10" s="7">
        <f t="shared" si="10"/>
        <v>0.10100001096725464</v>
      </c>
      <c r="M10" s="7">
        <f t="shared" si="11"/>
        <v>3.6095500222326771E-2</v>
      </c>
      <c r="N10" s="1">
        <f t="shared" si="12"/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si="7"/>
        <v>3000</v>
      </c>
      <c r="D11" s="19">
        <f t="shared" si="0"/>
        <v>3401.3604320458076</v>
      </c>
      <c r="E11" s="19">
        <f t="shared" si="4"/>
        <v>23926.140817448737</v>
      </c>
      <c r="F11" s="19">
        <f t="shared" si="1"/>
        <v>21102.85689693104</v>
      </c>
      <c r="G11" s="19">
        <f t="shared" si="5"/>
        <v>23000</v>
      </c>
      <c r="H11" s="19">
        <f t="shared" si="2"/>
        <v>21102.85689693104</v>
      </c>
      <c r="I11" s="19">
        <f t="shared" si="3"/>
        <v>-1897.14310306896</v>
      </c>
      <c r="J11" s="7">
        <f t="shared" si="8"/>
        <v>0</v>
      </c>
      <c r="K11" s="7">
        <f t="shared" si="9"/>
        <v>4.3081316269106369E-3</v>
      </c>
      <c r="L11" s="7">
        <f t="shared" si="10"/>
        <v>8.999943733215332E-3</v>
      </c>
      <c r="M11" s="7">
        <f t="shared" si="11"/>
        <v>3.1579574140808198E-2</v>
      </c>
      <c r="N11" s="1">
        <f t="shared" si="12"/>
        <v>13.642146052069533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si="7"/>
        <v>3000</v>
      </c>
      <c r="D12" s="19">
        <f t="shared" si="0"/>
        <v>3787.8788084038033</v>
      </c>
      <c r="E12" s="19">
        <f t="shared" si="4"/>
        <v>27714.019625852539</v>
      </c>
      <c r="F12" s="19">
        <f t="shared" si="1"/>
        <v>21949.503424739542</v>
      </c>
      <c r="G12" s="19">
        <f t="shared" si="5"/>
        <v>26000</v>
      </c>
      <c r="H12" s="19">
        <f t="shared" si="2"/>
        <v>21949.503424739542</v>
      </c>
      <c r="I12" s="19">
        <f t="shared" si="3"/>
        <v>-4050.4965752604585</v>
      </c>
      <c r="J12" s="7">
        <f t="shared" si="8"/>
        <v>0</v>
      </c>
      <c r="K12" s="7">
        <f t="shared" si="9"/>
        <v>3.5901096890921975E-3</v>
      </c>
      <c r="L12" s="7">
        <f t="shared" si="10"/>
        <v>9.0000033378601074E-2</v>
      </c>
      <c r="M12" s="7">
        <f t="shared" si="11"/>
        <v>4.1316317347107008E-2</v>
      </c>
      <c r="N12" s="1">
        <f t="shared" si="12"/>
        <v>8.689326444394684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si="7"/>
        <v>3000</v>
      </c>
      <c r="D13" s="19">
        <f t="shared" si="0"/>
        <v>4172.4618575858476</v>
      </c>
      <c r="E13" s="19">
        <f t="shared" si="4"/>
        <v>31886.481483438387</v>
      </c>
      <c r="F13" s="19">
        <f t="shared" si="1"/>
        <v>22926.37960881515</v>
      </c>
      <c r="G13" s="19">
        <f t="shared" si="5"/>
        <v>29000</v>
      </c>
      <c r="H13" s="19">
        <f t="shared" si="2"/>
        <v>22926.37960881515</v>
      </c>
      <c r="I13" s="19">
        <f t="shared" si="3"/>
        <v>-6073.6203911848497</v>
      </c>
      <c r="J13" s="7">
        <f t="shared" si="8"/>
        <v>0</v>
      </c>
      <c r="K13" s="7">
        <f t="shared" si="9"/>
        <v>2.9917580742434978E-3</v>
      </c>
      <c r="L13" s="7">
        <f t="shared" si="10"/>
        <v>7.3000013828277588E-2</v>
      </c>
      <c r="M13" s="7">
        <f t="shared" si="11"/>
        <v>4.659693342730211E-2</v>
      </c>
      <c r="N13" s="1">
        <f t="shared" si="12"/>
        <v>6.4205042138901032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si="7"/>
        <v>3000</v>
      </c>
      <c r="D14" s="19">
        <f t="shared" si="0"/>
        <v>4016.0643698264844</v>
      </c>
      <c r="E14" s="19">
        <f t="shared" si="4"/>
        <v>35902.54585326487</v>
      </c>
      <c r="F14" s="19">
        <f t="shared" si="1"/>
        <v>26819.20099912347</v>
      </c>
      <c r="G14" s="19">
        <f t="shared" si="5"/>
        <v>32000</v>
      </c>
      <c r="H14" s="19">
        <f t="shared" si="2"/>
        <v>26819.20099912347</v>
      </c>
      <c r="I14" s="19">
        <f t="shared" si="3"/>
        <v>-5180.79900087653</v>
      </c>
      <c r="J14" s="7">
        <f t="shared" si="8"/>
        <v>2.7999997138977051E-2</v>
      </c>
      <c r="K14" s="7">
        <f t="shared" si="9"/>
        <v>7.1597979183657566E-3</v>
      </c>
      <c r="L14" s="7">
        <f t="shared" si="10"/>
        <v>2.7999997138977051E-2</v>
      </c>
      <c r="M14" s="7">
        <f t="shared" si="11"/>
        <v>4.3497444045914602E-2</v>
      </c>
      <c r="N14" s="1">
        <f t="shared" si="12"/>
        <v>16.460272725009055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si="7"/>
        <v>2000</v>
      </c>
      <c r="D15" s="19">
        <f t="shared" si="0"/>
        <v>2366.8638251875536</v>
      </c>
      <c r="E15" s="19">
        <f t="shared" si="4"/>
        <v>38269.409678452423</v>
      </c>
      <c r="F15" s="19">
        <f t="shared" si="1"/>
        <v>32337.652273188891</v>
      </c>
      <c r="G15" s="19">
        <f t="shared" si="5"/>
        <v>34000</v>
      </c>
      <c r="H15" s="19">
        <f t="shared" si="2"/>
        <v>32337.652273188891</v>
      </c>
      <c r="I15" s="19">
        <f t="shared" si="3"/>
        <v>-1662.3477268111092</v>
      </c>
      <c r="J15" s="7">
        <f t="shared" si="8"/>
        <v>9.8000049591064453E-2</v>
      </c>
      <c r="K15" s="7">
        <f t="shared" si="9"/>
        <v>2.2299839863815538E-2</v>
      </c>
      <c r="L15" s="7">
        <f t="shared" si="10"/>
        <v>9.8000049591064453E-2</v>
      </c>
      <c r="M15" s="7">
        <f t="shared" si="11"/>
        <v>5.2581211636772908E-2</v>
      </c>
      <c r="N15" s="1">
        <f t="shared" si="12"/>
        <v>42.410281485830289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si="7"/>
        <v>2000</v>
      </c>
      <c r="D16" s="19">
        <f t="shared" si="0"/>
        <v>2496.8789043460788</v>
      </c>
      <c r="E16" s="19">
        <f t="shared" si="4"/>
        <v>40766.288582798501</v>
      </c>
      <c r="F16" s="19">
        <f t="shared" si="1"/>
        <v>32653.797115943838</v>
      </c>
      <c r="G16" s="19">
        <f t="shared" si="5"/>
        <v>36000</v>
      </c>
      <c r="H16" s="19">
        <f t="shared" si="2"/>
        <v>32653.797115943838</v>
      </c>
      <c r="I16" s="19">
        <f t="shared" si="3"/>
        <v>-3346.2028840561616</v>
      </c>
      <c r="J16" s="7">
        <f t="shared" si="8"/>
        <v>0</v>
      </c>
      <c r="K16" s="7">
        <f t="shared" si="9"/>
        <v>1.8583199886512948E-2</v>
      </c>
      <c r="L16" s="7">
        <f t="shared" si="10"/>
        <v>4.4000029563903809E-2</v>
      </c>
      <c r="M16" s="7">
        <f t="shared" si="11"/>
        <v>5.1151014624628059E-2</v>
      </c>
      <c r="N16" s="1">
        <f t="shared" si="12"/>
        <v>36.33007091430315</v>
      </c>
    </row>
    <row r="17" spans="1:14" ht="14.1" customHeight="1">
      <c r="A17" s="16">
        <v>44804</v>
      </c>
      <c r="B17" s="17">
        <f>VLOOKUP(A17,[1]HwabaoWP_szse_innovation_100!$A:$E,5)</f>
        <v>0.76499998569488525</v>
      </c>
      <c r="C17" s="18">
        <f t="shared" si="7"/>
        <v>2000</v>
      </c>
      <c r="D17" s="19">
        <f t="shared" si="0"/>
        <v>2614.3791338548936</v>
      </c>
      <c r="E17" s="19">
        <f t="shared" si="4"/>
        <v>43380.667716653392</v>
      </c>
      <c r="F17" s="19">
        <f t="shared" si="1"/>
        <v>33186.210182674418</v>
      </c>
      <c r="G17" s="19">
        <f t="shared" si="5"/>
        <v>38000</v>
      </c>
      <c r="H17" s="19">
        <f t="shared" si="2"/>
        <v>33186.210182674418</v>
      </c>
      <c r="I17" s="19">
        <f t="shared" si="3"/>
        <v>-4813.7898173255817</v>
      </c>
      <c r="J17" s="7">
        <f t="shared" si="8"/>
        <v>0</v>
      </c>
      <c r="K17" s="7">
        <f t="shared" si="9"/>
        <v>1.5485999905427456E-2</v>
      </c>
      <c r="L17" s="7">
        <f t="shared" si="10"/>
        <v>3.600001335144043E-2</v>
      </c>
      <c r="M17" s="7">
        <f t="shared" si="11"/>
        <v>4.8625847745763451E-2</v>
      </c>
      <c r="N17" s="1">
        <f t="shared" si="12"/>
        <v>31.847259478939737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2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34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23</v>
      </c>
      <c r="K1" s="14" t="s">
        <v>24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26" t="s">
        <v>33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 ca="1">IF(Q3&lt;0,3000,2000)</f>
        <v>2000</v>
      </c>
      <c r="D3" s="19">
        <f t="shared" ref="D3:D17" ca="1" si="0">C3/B3</f>
        <v>1939.8642095053349</v>
      </c>
      <c r="E3" s="19">
        <f ca="1">E2+D3</f>
        <v>1939.8642095053349</v>
      </c>
      <c r="F3" s="19">
        <f t="shared" ref="F3:F17" ca="1" si="1">E3*B3</f>
        <v>2000</v>
      </c>
      <c r="G3" s="19">
        <f ca="1">G2+C3</f>
        <v>2000</v>
      </c>
      <c r="H3" s="19">
        <f t="shared" ref="H3:H17" ca="1" si="2">F3</f>
        <v>2000</v>
      </c>
      <c r="I3" s="19">
        <f t="shared" ref="I3:I17" ca="1" si="3">H3-G3</f>
        <v>0</v>
      </c>
      <c r="J3" s="7">
        <f ca="1">MAX(VLOOKUP(A3,[1]HwabaoWP_szse_innovation_100!$A:$C,3),OFFSET([1]HwabaoWP_szse_innovation_100!$N$1,(MATCH(A3,[1]HwabaoWP_szse_innovation_100!$A:$A)-2),))</f>
        <v>1.034</v>
      </c>
      <c r="K3" s="7">
        <f ca="1">MIN(VLOOKUP(A3,[1]HwabaoWP_szse_innovation_100!$A:$D,4),OFFSET([1]HwabaoWP_szse_innovation_100!$O$1,(MATCH(A3,[1]HwabaoWP_szse_innovation_100!$A:$A)-2),))</f>
        <v>1.012</v>
      </c>
      <c r="L3" s="7">
        <f ca="1">J3</f>
        <v>1.034</v>
      </c>
      <c r="M3" s="7">
        <f ca="1">K3</f>
        <v>1.012</v>
      </c>
      <c r="N3" s="7">
        <f ca="1">(B3-M3)*100/(L3-M3)</f>
        <v>86.363636363635862</v>
      </c>
      <c r="O3" s="7">
        <f ca="1">N3</f>
        <v>86.363636363635862</v>
      </c>
      <c r="P3" s="7">
        <f ca="1">O3</f>
        <v>86.363636363635862</v>
      </c>
      <c r="Q3" s="1">
        <f ca="1">3*O3-2*P3</f>
        <v>86.363636363635862</v>
      </c>
      <c r="R3" s="22" t="s">
        <v>17</v>
      </c>
      <c r="S3" s="11" t="s">
        <v>18</v>
      </c>
      <c r="T3" s="11" t="s">
        <v>14</v>
      </c>
      <c r="U3" s="11" t="s">
        <v>19</v>
      </c>
      <c r="V3" s="11" t="s">
        <v>20</v>
      </c>
      <c r="W3" s="11" t="s">
        <v>21</v>
      </c>
      <c r="X3" s="11" t="s">
        <v>22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 t="shared" ref="C4:C17" ca="1" si="4">IF(Q4&lt;0,3000,2000)</f>
        <v>2000</v>
      </c>
      <c r="D4" s="19">
        <f t="shared" ca="1" si="0"/>
        <v>1988.0715705765408</v>
      </c>
      <c r="E4" s="19">
        <f t="shared" ref="E4:E17" ca="1" si="5">E3+D4</f>
        <v>3927.9357800818757</v>
      </c>
      <c r="F4" s="19">
        <f t="shared" ca="1" si="1"/>
        <v>3951.503394762367</v>
      </c>
      <c r="G4" s="19">
        <f t="shared" ref="G4:G17" ca="1" si="6">G3+C4</f>
        <v>4000</v>
      </c>
      <c r="H4" s="19">
        <f t="shared" ca="1" si="2"/>
        <v>3951.503394762367</v>
      </c>
      <c r="I4" s="19">
        <f t="shared" ca="1" si="3"/>
        <v>-48.496605237633048</v>
      </c>
      <c r="J4" s="7">
        <f ca="1">MAX(VLOOKUP(A4,[1]HwabaoWP_szse_innovation_100!$A:$C,3),OFFSET([1]HwabaoWP_szse_innovation_100!$N$1,(MATCH(A4,[1]HwabaoWP_szse_innovation_100!$A:$A)-2),))</f>
        <v>1.054</v>
      </c>
      <c r="K4" s="7">
        <f ca="1">MIN(VLOOKUP(A4,[1]HwabaoWP_szse_innovation_100!$A:$D,4),OFFSET([1]HwabaoWP_szse_innovation_100!$O$1,(MATCH(A4,[1]HwabaoWP_szse_innovation_100!$A:$A)-2),))</f>
        <v>0.94</v>
      </c>
      <c r="L4" s="7">
        <f ca="1">MAX($J$3:J4)</f>
        <v>1.054</v>
      </c>
      <c r="M4" s="7">
        <f ca="1">MIN($K$3:K4)</f>
        <v>0.94</v>
      </c>
      <c r="N4" s="7">
        <f t="shared" ref="N4:N17" ca="1" si="7">(B4-M4)*100/(L4-M4)</f>
        <v>57.89473684210526</v>
      </c>
      <c r="O4" s="7">
        <f ca="1">(N4+2*O3)/3</f>
        <v>76.874003189792333</v>
      </c>
      <c r="P4" s="7">
        <f ca="1">(O4+2*P3)/3</f>
        <v>83.200425305688029</v>
      </c>
      <c r="Q4" s="1">
        <f t="shared" ref="Q4:Q17" ca="1" si="8">3*O4-2*P4</f>
        <v>64.221158958000927</v>
      </c>
      <c r="R4" s="21">
        <v>44561</v>
      </c>
      <c r="S4" s="10">
        <f ca="1">T4</f>
        <v>14000</v>
      </c>
      <c r="T4" s="4">
        <f ca="1">VLOOKUP(R4,A:G,7,)</f>
        <v>14000</v>
      </c>
      <c r="U4" s="4">
        <f ca="1">VLOOKUP(R4,A:H,8,)</f>
        <v>13975.257794570207</v>
      </c>
      <c r="V4" s="4">
        <f ca="1">VLOOKUP(R4,A:I,9,)</f>
        <v>-24.742205429793103</v>
      </c>
      <c r="W4" s="9">
        <f t="shared" ref="W4" ca="1" si="9">(U4-T4)/T4</f>
        <v>-1.7673003878423644E-3</v>
      </c>
      <c r="X4" s="9">
        <f ca="1">W4</f>
        <v>-1.7673003878423644E-3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ca="1" si="4"/>
        <v>2000</v>
      </c>
      <c r="D5" s="19">
        <f t="shared" ca="1" si="0"/>
        <v>2070.3933747412011</v>
      </c>
      <c r="E5" s="19">
        <f t="shared" ca="1" si="5"/>
        <v>5998.3291548230773</v>
      </c>
      <c r="F5" s="19">
        <f t="shared" ca="1" si="1"/>
        <v>5794.3859635590925</v>
      </c>
      <c r="G5" s="19">
        <f t="shared" ca="1" si="6"/>
        <v>6000</v>
      </c>
      <c r="H5" s="19">
        <f t="shared" ca="1" si="2"/>
        <v>5794.3859635590925</v>
      </c>
      <c r="I5" s="19">
        <f t="shared" ca="1" si="3"/>
        <v>-205.61403644090751</v>
      </c>
      <c r="J5" s="7">
        <f ca="1">MAX(VLOOKUP(A5,[1]HwabaoWP_szse_innovation_100!$A:$C,3),OFFSET([1]HwabaoWP_szse_innovation_100!$N$1,(MATCH(A5,[1]HwabaoWP_szse_innovation_100!$A:$A)-2),))</f>
        <v>1.0469999999999999</v>
      </c>
      <c r="K5" s="7">
        <f ca="1">MIN(VLOOKUP(A5,[1]HwabaoWP_szse_innovation_100!$A:$D,4),OFFSET([1]HwabaoWP_szse_innovation_100!$O$1,(MATCH(A5,[1]HwabaoWP_szse_innovation_100!$A:$A)-2),))</f>
        <v>0.95699999999999996</v>
      </c>
      <c r="L5" s="7">
        <f ca="1">MAX($J$3:J5)</f>
        <v>1.054</v>
      </c>
      <c r="M5" s="7">
        <f ca="1">MIN($K$3:K5)</f>
        <v>0.94</v>
      </c>
      <c r="N5" s="7">
        <f t="shared" ca="1" si="7"/>
        <v>22.807017543859651</v>
      </c>
      <c r="O5" s="7">
        <f t="shared" ref="O5:O17" ca="1" si="10">(N5+2*O4)/3</f>
        <v>58.851674641148101</v>
      </c>
      <c r="P5" s="7">
        <f t="shared" ref="P5:P17" ca="1" si="11">(O5+2*P4)/3</f>
        <v>75.084175084174717</v>
      </c>
      <c r="Q5" s="1">
        <f t="shared" ca="1" si="8"/>
        <v>26.386673755094876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ca="1" si="4"/>
        <v>2000</v>
      </c>
      <c r="D6" s="19">
        <f t="shared" ca="1" si="0"/>
        <v>2081.1654526534862</v>
      </c>
      <c r="E6" s="19">
        <f t="shared" ca="1" si="5"/>
        <v>8079.494607476563</v>
      </c>
      <c r="F6" s="19">
        <f t="shared" ca="1" si="1"/>
        <v>7764.3943177849769</v>
      </c>
      <c r="G6" s="19">
        <f t="shared" ca="1" si="6"/>
        <v>8000</v>
      </c>
      <c r="H6" s="19">
        <f t="shared" ca="1" si="2"/>
        <v>7764.3943177849769</v>
      </c>
      <c r="I6" s="19">
        <f t="shared" ca="1" si="3"/>
        <v>-235.60568221502308</v>
      </c>
      <c r="J6" s="7">
        <f ca="1">MAX(VLOOKUP(A6,[1]HwabaoWP_szse_innovation_100!$A:$C,3),OFFSET([1]HwabaoWP_szse_innovation_100!$N$1,(MATCH(A6,[1]HwabaoWP_szse_innovation_100!$A:$A)-2),))</f>
        <v>0.98799999999999999</v>
      </c>
      <c r="K6" s="7">
        <f ca="1">MIN(VLOOKUP(A6,[1]HwabaoWP_szse_innovation_100!$A:$D,4),OFFSET([1]HwabaoWP_szse_innovation_100!$O$1,(MATCH(A6,[1]HwabaoWP_szse_innovation_100!$A:$A)-2),))</f>
        <v>0.93700000000000006</v>
      </c>
      <c r="L6" s="7">
        <f ca="1">MAX($J$3:J6)</f>
        <v>1.054</v>
      </c>
      <c r="M6" s="7">
        <f ca="1">MIN($K$3:K6)</f>
        <v>0.93700000000000006</v>
      </c>
      <c r="N6" s="7">
        <f t="shared" ca="1" si="7"/>
        <v>20.512820512820436</v>
      </c>
      <c r="O6" s="7">
        <f t="shared" ca="1" si="10"/>
        <v>46.072056598372207</v>
      </c>
      <c r="P6" s="7">
        <f t="shared" ca="1" si="11"/>
        <v>65.41346892224054</v>
      </c>
      <c r="Q6" s="1">
        <f t="shared" ca="1" si="8"/>
        <v>7.3892319506355477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ca="1" si="4"/>
        <v>2000</v>
      </c>
      <c r="D7" s="19">
        <f t="shared" ca="1" si="0"/>
        <v>2014.098749833056</v>
      </c>
      <c r="E7" s="19">
        <f t="shared" ca="1" si="5"/>
        <v>10093.593357309619</v>
      </c>
      <c r="F7" s="19">
        <f t="shared" ca="1" si="1"/>
        <v>10022.937910215429</v>
      </c>
      <c r="G7" s="19">
        <f t="shared" ca="1" si="6"/>
        <v>10000</v>
      </c>
      <c r="H7" s="19">
        <f t="shared" ca="1" si="2"/>
        <v>10022.937910215429</v>
      </c>
      <c r="I7" s="19">
        <f t="shared" ca="1" si="3"/>
        <v>22.937910215428928</v>
      </c>
      <c r="J7" s="7">
        <f ca="1">MAX(VLOOKUP(A7,[1]HwabaoWP_szse_innovation_100!$A:$C,3),OFFSET([1]HwabaoWP_szse_innovation_100!$N$1,(MATCH(A7,[1]HwabaoWP_szse_innovation_100!$A:$A)-2),))</f>
        <v>1.0049999952316284</v>
      </c>
      <c r="K7" s="7">
        <f ca="1">MIN(VLOOKUP(A7,[1]HwabaoWP_szse_innovation_100!$A:$D,4),OFFSET([1]HwabaoWP_szse_innovation_100!$O$1,(MATCH(A7,[1]HwabaoWP_szse_innovation_100!$A:$A)-2),))</f>
        <v>0.93900001049041748</v>
      </c>
      <c r="L7" s="7">
        <f ca="1">MAX($J$3:J7)</f>
        <v>1.054</v>
      </c>
      <c r="M7" s="7">
        <f ca="1">MIN($K$3:K7)</f>
        <v>0.93700000000000006</v>
      </c>
      <c r="N7" s="7">
        <f t="shared" ca="1" si="7"/>
        <v>47.863223002507091</v>
      </c>
      <c r="O7" s="7">
        <f t="shared" ca="1" si="10"/>
        <v>46.669112066417171</v>
      </c>
      <c r="P7" s="7">
        <f t="shared" ca="1" si="11"/>
        <v>59.165349970299417</v>
      </c>
      <c r="Q7" s="1">
        <f t="shared" ca="1" si="8"/>
        <v>21.676636258652678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ca="1" si="4"/>
        <v>2000</v>
      </c>
      <c r="D8" s="19">
        <f t="shared" ca="1" si="0"/>
        <v>1978.239294186702</v>
      </c>
      <c r="E8" s="19">
        <f t="shared" ca="1" si="5"/>
        <v>12071.832651496321</v>
      </c>
      <c r="F8" s="19">
        <f t="shared" ca="1" si="1"/>
        <v>12204.623259654054</v>
      </c>
      <c r="G8" s="19">
        <f t="shared" ca="1" si="6"/>
        <v>12000</v>
      </c>
      <c r="H8" s="19">
        <f t="shared" ca="1" si="2"/>
        <v>12204.623259654054</v>
      </c>
      <c r="I8" s="19">
        <f t="shared" ca="1" si="3"/>
        <v>204.62325965405398</v>
      </c>
      <c r="J8" s="7">
        <f ca="1">MAX(VLOOKUP(A8,[1]HwabaoWP_szse_innovation_100!$A:$C,3),OFFSET([1]HwabaoWP_szse_innovation_100!$N$1,(MATCH(A8,[1]HwabaoWP_szse_innovation_100!$A:$A)-2),))</f>
        <v>1.0219999551773071</v>
      </c>
      <c r="K8" s="7">
        <f ca="1">MIN(VLOOKUP(A8,[1]HwabaoWP_szse_innovation_100!$A:$D,4),OFFSET([1]HwabaoWP_szse_innovation_100!$O$1,(MATCH(A8,[1]HwabaoWP_szse_innovation_100!$A:$A)-2),))</f>
        <v>0.98100000619888306</v>
      </c>
      <c r="L8" s="7">
        <f ca="1">MAX($J$3:J8)</f>
        <v>1.054</v>
      </c>
      <c r="M8" s="7">
        <f ca="1">MIN($K$3:K8)</f>
        <v>0.93700000000000006</v>
      </c>
      <c r="N8" s="7">
        <f t="shared" ca="1" si="7"/>
        <v>63.247895037007083</v>
      </c>
      <c r="O8" s="7">
        <f t="shared" ca="1" si="10"/>
        <v>52.195373056613811</v>
      </c>
      <c r="P8" s="7">
        <f t="shared" ca="1" si="11"/>
        <v>56.842024332404215</v>
      </c>
      <c r="Q8" s="1">
        <f t="shared" ca="1" si="8"/>
        <v>42.902070505032995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ca="1" si="4"/>
        <v>2000</v>
      </c>
      <c r="D9" s="19">
        <f t="shared" ca="1" si="0"/>
        <v>2016.1290652080834</v>
      </c>
      <c r="E9" s="19">
        <f t="shared" ca="1" si="5"/>
        <v>14087.961716704405</v>
      </c>
      <c r="F9" s="19">
        <f t="shared" ca="1" si="1"/>
        <v>13975.257794570207</v>
      </c>
      <c r="G9" s="19">
        <f t="shared" ca="1" si="6"/>
        <v>14000</v>
      </c>
      <c r="H9" s="19">
        <f t="shared" ca="1" si="2"/>
        <v>13975.257794570207</v>
      </c>
      <c r="I9" s="19">
        <f t="shared" ca="1" si="3"/>
        <v>-24.742205429793103</v>
      </c>
      <c r="J9" s="7">
        <f ca="1">MAX(VLOOKUP(A9,[1]HwabaoWP_szse_innovation_100!$A:$C,3),OFFSET([1]HwabaoWP_szse_innovation_100!$N$1,(MATCH(A9,[1]HwabaoWP_szse_innovation_100!$A:$A)-2),))</f>
        <v>1.034000039100647</v>
      </c>
      <c r="K9" s="7">
        <f ca="1">MIN(VLOOKUP(A9,[1]HwabaoWP_szse_innovation_100!$A:$D,4),OFFSET([1]HwabaoWP_szse_innovation_100!$O$1,(MATCH(A9,[1]HwabaoWP_szse_innovation_100!$A:$A)-2),))</f>
        <v>0.97600001096725464</v>
      </c>
      <c r="L9" s="7">
        <f ca="1">MAX($J$3:J9)</f>
        <v>1.054</v>
      </c>
      <c r="M9" s="7">
        <f ca="1">MIN($K$3:K9)</f>
        <v>0.93700000000000006</v>
      </c>
      <c r="N9" s="7">
        <f t="shared" ca="1" si="7"/>
        <v>47.008533151740657</v>
      </c>
      <c r="O9" s="7">
        <f t="shared" ca="1" si="10"/>
        <v>50.466426421656088</v>
      </c>
      <c r="P9" s="7">
        <f t="shared" ca="1" si="11"/>
        <v>54.716825028821511</v>
      </c>
      <c r="Q9" s="1">
        <f t="shared" ca="1" si="8"/>
        <v>41.96562920732525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ca="1" si="4"/>
        <v>2000</v>
      </c>
      <c r="D10" s="19">
        <f t="shared" ca="1" si="0"/>
        <v>2244.6689798086081</v>
      </c>
      <c r="E10" s="19">
        <f t="shared" ca="1" si="5"/>
        <v>16332.630696513013</v>
      </c>
      <c r="F10" s="19">
        <f t="shared" ca="1" si="1"/>
        <v>14552.373506676799</v>
      </c>
      <c r="G10" s="19">
        <f t="shared" ca="1" si="6"/>
        <v>16000</v>
      </c>
      <c r="H10" s="19">
        <f t="shared" ca="1" si="2"/>
        <v>14552.373506676799</v>
      </c>
      <c r="I10" s="19">
        <f t="shared" ca="1" si="3"/>
        <v>-1447.6264933232014</v>
      </c>
      <c r="J10" s="7">
        <f ca="1">MAX(VLOOKUP(A10,[1]HwabaoWP_szse_innovation_100!$A:$C,3),OFFSET([1]HwabaoWP_szse_innovation_100!$N$1,(MATCH(A10,[1]HwabaoWP_szse_innovation_100!$A:$A)-2),))</f>
        <v>0.99599999189376831</v>
      </c>
      <c r="K10" s="7">
        <f ca="1">MIN(VLOOKUP(A10,[1]HwabaoWP_szse_innovation_100!$A:$D,4),OFFSET([1]HwabaoWP_szse_innovation_100!$O$1,(MATCH(A10,[1]HwabaoWP_szse_innovation_100!$A:$A)-2),))</f>
        <v>0.88499999046325684</v>
      </c>
      <c r="L10" s="7">
        <f ca="1">MAX($J$3:J10)</f>
        <v>1.054</v>
      </c>
      <c r="M10" s="7">
        <f ca="1">MIN($K$3:K10)</f>
        <v>0.88499999046325684</v>
      </c>
      <c r="N10" s="7">
        <f t="shared" ca="1" si="7"/>
        <v>3.5502852180139421</v>
      </c>
      <c r="O10" s="7">
        <f t="shared" ca="1" si="10"/>
        <v>34.827712687108708</v>
      </c>
      <c r="P10" s="7">
        <f t="shared" ca="1" si="11"/>
        <v>48.087120914917243</v>
      </c>
      <c r="Q10" s="1">
        <f t="shared" ca="1" si="8"/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ca="1" si="4"/>
        <v>2000</v>
      </c>
      <c r="D11" s="19">
        <f t="shared" ca="1" si="0"/>
        <v>2267.573621363872</v>
      </c>
      <c r="E11" s="19">
        <f t="shared" ca="1" si="5"/>
        <v>18600.204317876887</v>
      </c>
      <c r="F11" s="19">
        <f t="shared" ca="1" si="1"/>
        <v>16405.380749392796</v>
      </c>
      <c r="G11" s="19">
        <f t="shared" ca="1" si="6"/>
        <v>18000</v>
      </c>
      <c r="H11" s="19">
        <f t="shared" ca="1" si="2"/>
        <v>16405.380749392796</v>
      </c>
      <c r="I11" s="19">
        <f t="shared" ca="1" si="3"/>
        <v>-1594.6192506072039</v>
      </c>
      <c r="J11" s="7">
        <f ca="1">MAX(VLOOKUP(A11,[1]HwabaoWP_szse_innovation_100!$A:$C,3),OFFSET([1]HwabaoWP_szse_innovation_100!$N$1,(MATCH(A11,[1]HwabaoWP_szse_innovation_100!$A:$A)-2),))</f>
        <v>0.91100001335144043</v>
      </c>
      <c r="K11" s="7">
        <f ca="1">MIN(VLOOKUP(A11,[1]HwabaoWP_szse_innovation_100!$A:$D,4),OFFSET([1]HwabaoWP_szse_innovation_100!$O$1,(MATCH(A11,[1]HwabaoWP_szse_innovation_100!$A:$A)-2),))</f>
        <v>0.85000002384185791</v>
      </c>
      <c r="L11" s="7">
        <f ca="1">MAX(J3:J11)</f>
        <v>1.054</v>
      </c>
      <c r="M11" s="7">
        <f ca="1">MIN(K3:K11)</f>
        <v>0.85000002384185791</v>
      </c>
      <c r="N11" s="7">
        <f t="shared" ca="1" si="7"/>
        <v>15.686278914269149</v>
      </c>
      <c r="O11" s="7">
        <f t="shared" ca="1" si="10"/>
        <v>28.447234762828856</v>
      </c>
      <c r="P11" s="7">
        <f t="shared" ca="1" si="11"/>
        <v>41.54049219755445</v>
      </c>
      <c r="Q11" s="1">
        <f t="shared" ca="1" si="8"/>
        <v>2.2607198933776687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ca="1" si="4"/>
        <v>3000</v>
      </c>
      <c r="D12" s="19">
        <f t="shared" ca="1" si="0"/>
        <v>3787.8788084038033</v>
      </c>
      <c r="E12" s="19">
        <f t="shared" ca="1" si="5"/>
        <v>22388.08312628069</v>
      </c>
      <c r="F12" s="19">
        <f t="shared" ca="1" si="1"/>
        <v>17731.361739935077</v>
      </c>
      <c r="G12" s="19">
        <f t="shared" ca="1" si="6"/>
        <v>21000</v>
      </c>
      <c r="H12" s="19">
        <f t="shared" ca="1" si="2"/>
        <v>17731.361739935077</v>
      </c>
      <c r="I12" s="19">
        <f t="shared" ca="1" si="3"/>
        <v>-3268.6382600649231</v>
      </c>
      <c r="J12" s="7">
        <f ca="1">MAX(VLOOKUP(A12,[1]HwabaoWP_szse_innovation_100!$A:$C,3),OFFSET([1]HwabaoWP_szse_innovation_100!$N$1,(MATCH(A12,[1]HwabaoWP_szse_innovation_100!$A:$A)-2),))</f>
        <v>0.88599997758865356</v>
      </c>
      <c r="K12" s="7">
        <f ca="1">MIN(VLOOKUP(A12,[1]HwabaoWP_szse_innovation_100!$A:$D,4),OFFSET([1]HwabaoWP_szse_innovation_100!$O$1,(MATCH(A12,[1]HwabaoWP_szse_innovation_100!$A:$A)-2),))</f>
        <v>0.75</v>
      </c>
      <c r="L12" s="7">
        <f t="shared" ref="L12:L17" ca="1" si="12">MAX(J4:J12)</f>
        <v>1.054</v>
      </c>
      <c r="M12" s="7">
        <f t="shared" ref="M12:M17" ca="1" si="13">MIN(K4:K12)</f>
        <v>0.75</v>
      </c>
      <c r="N12" s="7">
        <f t="shared" ca="1" si="7"/>
        <v>13.815788061995253</v>
      </c>
      <c r="O12" s="7">
        <f t="shared" ca="1" si="10"/>
        <v>23.570085862550986</v>
      </c>
      <c r="P12" s="7">
        <f t="shared" ca="1" si="11"/>
        <v>35.550356752553292</v>
      </c>
      <c r="Q12" s="1">
        <f t="shared" ca="1" si="8"/>
        <v>-0.39045591745362174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ca="1" si="4"/>
        <v>2000</v>
      </c>
      <c r="D13" s="19">
        <f t="shared" ca="1" si="0"/>
        <v>2781.6412383905649</v>
      </c>
      <c r="E13" s="19">
        <f t="shared" ca="1" si="5"/>
        <v>25169.724364671256</v>
      </c>
      <c r="F13" s="19">
        <f t="shared" ca="1" si="1"/>
        <v>18097.03136212796</v>
      </c>
      <c r="G13" s="19">
        <f t="shared" ca="1" si="6"/>
        <v>23000</v>
      </c>
      <c r="H13" s="19">
        <f t="shared" ca="1" si="2"/>
        <v>18097.03136212796</v>
      </c>
      <c r="I13" s="19">
        <f t="shared" ca="1" si="3"/>
        <v>-4902.9686378720398</v>
      </c>
      <c r="J13" s="7">
        <f ca="1">MAX(VLOOKUP(A13,[1]HwabaoWP_szse_innovation_100!$A:$C,3),OFFSET([1]HwabaoWP_szse_innovation_100!$N$1,(MATCH(A13,[1]HwabaoWP_szse_innovation_100!$A:$A)-2),))</f>
        <v>0.80199998617172241</v>
      </c>
      <c r="K13" s="7">
        <f ca="1">MIN(VLOOKUP(A13,[1]HwabaoWP_szse_innovation_100!$A:$D,4),OFFSET([1]HwabaoWP_szse_innovation_100!$O$1,(MATCH(A13,[1]HwabaoWP_szse_innovation_100!$A:$A)-2),))</f>
        <v>0.65399998426437378</v>
      </c>
      <c r="L13" s="7">
        <f t="shared" ca="1" si="12"/>
        <v>1.0469999999999999</v>
      </c>
      <c r="M13" s="7">
        <f t="shared" ca="1" si="13"/>
        <v>0.65399998426437378</v>
      </c>
      <c r="N13" s="7">
        <f t="shared" ca="1" si="7"/>
        <v>16.539438934664105</v>
      </c>
      <c r="O13" s="7">
        <f t="shared" ca="1" si="10"/>
        <v>21.226536886588693</v>
      </c>
      <c r="P13" s="7">
        <f t="shared" ca="1" si="11"/>
        <v>30.77575013056509</v>
      </c>
      <c r="Q13" s="1">
        <f t="shared" ca="1" si="8"/>
        <v>2.1281103986359042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ca="1" si="4"/>
        <v>2000</v>
      </c>
      <c r="D14" s="19">
        <f t="shared" ca="1" si="0"/>
        <v>2677.3762465509894</v>
      </c>
      <c r="E14" s="19">
        <f t="shared" ca="1" si="5"/>
        <v>27847.100611222246</v>
      </c>
      <c r="F14" s="19">
        <f t="shared" ca="1" si="1"/>
        <v>20801.783572327597</v>
      </c>
      <c r="G14" s="19">
        <f t="shared" ca="1" si="6"/>
        <v>25000</v>
      </c>
      <c r="H14" s="19">
        <f t="shared" ca="1" si="2"/>
        <v>20801.783572327597</v>
      </c>
      <c r="I14" s="19">
        <f t="shared" ca="1" si="3"/>
        <v>-4198.2164276724034</v>
      </c>
      <c r="J14" s="7">
        <f ca="1">MAX(VLOOKUP(A14,[1]HwabaoWP_szse_innovation_100!$A:$C,3),OFFSET([1]HwabaoWP_szse_innovation_100!$N$1,(MATCH(A14,[1]HwabaoWP_szse_innovation_100!$A:$A)-2),))</f>
        <v>0.74800002574920654</v>
      </c>
      <c r="K14" s="7">
        <f ca="1">MIN(VLOOKUP(A14,[1]HwabaoWP_szse_innovation_100!$A:$D,4),OFFSET([1]HwabaoWP_szse_innovation_100!$O$1,(MATCH(A14,[1]HwabaoWP_szse_innovation_100!$A:$A)-2),))</f>
        <v>0.68199998140335083</v>
      </c>
      <c r="L14" s="7">
        <f t="shared" ca="1" si="12"/>
        <v>1.034000039100647</v>
      </c>
      <c r="M14" s="7">
        <f t="shared" ca="1" si="13"/>
        <v>0.65399998426437378</v>
      </c>
      <c r="N14" s="7">
        <f t="shared" ca="1" si="7"/>
        <v>24.4736792985099</v>
      </c>
      <c r="O14" s="7">
        <f t="shared" ca="1" si="10"/>
        <v>22.308917690562428</v>
      </c>
      <c r="P14" s="7">
        <f t="shared" ca="1" si="11"/>
        <v>27.953472650564205</v>
      </c>
      <c r="Q14" s="1">
        <f t="shared" ca="1" si="8"/>
        <v>11.019807770558877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ca="1" si="4"/>
        <v>2000</v>
      </c>
      <c r="D15" s="19">
        <f t="shared" ca="1" si="0"/>
        <v>2366.8638251875536</v>
      </c>
      <c r="E15" s="19">
        <f t="shared" ca="1" si="5"/>
        <v>30213.964436409799</v>
      </c>
      <c r="F15" s="19">
        <f t="shared" ca="1" si="1"/>
        <v>25530.800813194735</v>
      </c>
      <c r="G15" s="19">
        <f t="shared" ca="1" si="6"/>
        <v>27000</v>
      </c>
      <c r="H15" s="19">
        <f t="shared" ca="1" si="2"/>
        <v>25530.800813194735</v>
      </c>
      <c r="I15" s="19">
        <f t="shared" ca="1" si="3"/>
        <v>-1469.1991868052646</v>
      </c>
      <c r="J15" s="7">
        <f ca="1">MAX(VLOOKUP(A15,[1]HwabaoWP_szse_innovation_100!$A:$C,3),OFFSET([1]HwabaoWP_szse_innovation_100!$N$1,(MATCH(A15,[1]HwabaoWP_szse_innovation_100!$A:$A)-2),))</f>
        <v>0.86000001430511475</v>
      </c>
      <c r="K15" s="7">
        <f ca="1">MIN(VLOOKUP(A15,[1]HwabaoWP_szse_innovation_100!$A:$D,4),OFFSET([1]HwabaoWP_szse_innovation_100!$O$1,(MATCH(A15,[1]HwabaoWP_szse_innovation_100!$A:$A)-2),))</f>
        <v>0.74400001764297485</v>
      </c>
      <c r="L15" s="7">
        <f t="shared" ca="1" si="12"/>
        <v>1.034000039100647</v>
      </c>
      <c r="M15" s="7">
        <f t="shared" ca="1" si="13"/>
        <v>0.65399998426437378</v>
      </c>
      <c r="N15" s="7">
        <f t="shared" ca="1" si="7"/>
        <v>50.263162311423869</v>
      </c>
      <c r="O15" s="7">
        <f t="shared" ca="1" si="10"/>
        <v>31.626999230849577</v>
      </c>
      <c r="P15" s="7">
        <f t="shared" ca="1" si="11"/>
        <v>29.177981510659333</v>
      </c>
      <c r="Q15" s="1">
        <f t="shared" ca="1" si="8"/>
        <v>36.525034671230067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ca="1" si="4"/>
        <v>2000</v>
      </c>
      <c r="D16" s="19">
        <f t="shared" ca="1" si="0"/>
        <v>2496.8789043460788</v>
      </c>
      <c r="E16" s="19">
        <f t="shared" ca="1" si="5"/>
        <v>32710.843340755877</v>
      </c>
      <c r="F16" s="19">
        <f t="shared" ca="1" si="1"/>
        <v>26201.385484749968</v>
      </c>
      <c r="G16" s="19">
        <f t="shared" ca="1" si="6"/>
        <v>29000</v>
      </c>
      <c r="H16" s="19">
        <f t="shared" ca="1" si="2"/>
        <v>26201.385484749968</v>
      </c>
      <c r="I16" s="19">
        <f t="shared" ca="1" si="3"/>
        <v>-2798.6145152500321</v>
      </c>
      <c r="J16" s="7">
        <f ca="1">MAX(VLOOKUP(A16,[1]HwabaoWP_szse_innovation_100!$A:$C,3),OFFSET([1]HwabaoWP_szse_innovation_100!$N$1,(MATCH(A16,[1]HwabaoWP_szse_innovation_100!$A:$A)-2),))</f>
        <v>0.85799998044967651</v>
      </c>
      <c r="K16" s="7">
        <f ca="1">MIN(VLOOKUP(A16,[1]HwabaoWP_szse_innovation_100!$A:$D,4),OFFSET([1]HwabaoWP_szse_innovation_100!$O$1,(MATCH(A16,[1]HwabaoWP_szse_innovation_100!$A:$A)-2),))</f>
        <v>0.79900002479553223</v>
      </c>
      <c r="L16" s="7">
        <f t="shared" ca="1" si="12"/>
        <v>1.034000039100647</v>
      </c>
      <c r="M16" s="7">
        <f t="shared" ca="1" si="13"/>
        <v>0.65399998426437378</v>
      </c>
      <c r="N16" s="7">
        <f t="shared" ca="1" si="7"/>
        <v>38.684208833940389</v>
      </c>
      <c r="O16" s="7">
        <f t="shared" ca="1" si="10"/>
        <v>33.979402431879848</v>
      </c>
      <c r="P16" s="7">
        <f t="shared" ca="1" si="11"/>
        <v>30.778455151066169</v>
      </c>
      <c r="Q16" s="1">
        <f t="shared" ca="1" si="8"/>
        <v>40.381296993507206</v>
      </c>
    </row>
    <row r="17" spans="1:17" ht="14.1" customHeight="1">
      <c r="A17" s="16">
        <v>44804</v>
      </c>
      <c r="B17" s="17">
        <f>VLOOKUP(A17,[1]HwabaoWP_szse_innovation_100!$A:$E,5)</f>
        <v>0.76499998569488525</v>
      </c>
      <c r="C17" s="18">
        <f t="shared" ca="1" si="4"/>
        <v>2000</v>
      </c>
      <c r="D17" s="19">
        <f t="shared" ca="1" si="0"/>
        <v>2614.3791338548936</v>
      </c>
      <c r="E17" s="19">
        <f t="shared" ca="1" si="5"/>
        <v>35325.222474610768</v>
      </c>
      <c r="F17" s="19">
        <f t="shared" ca="1" si="1"/>
        <v>27023.794687745878</v>
      </c>
      <c r="G17" s="19">
        <f t="shared" ca="1" si="6"/>
        <v>31000</v>
      </c>
      <c r="H17" s="19">
        <f t="shared" ca="1" si="2"/>
        <v>27023.794687745878</v>
      </c>
      <c r="I17" s="19">
        <f t="shared" ca="1" si="3"/>
        <v>-3976.205312254122</v>
      </c>
      <c r="J17" s="7">
        <f ca="1">MAX(VLOOKUP(A17,[1]HwabaoWP_szse_innovation_100!$A:$C,3),OFFSET([1]HwabaoWP_szse_innovation_100!$N$1,(MATCH(A17,[1]HwabaoWP_szse_innovation_100!$A:$A)-2),))</f>
        <v>0.82700002193450928</v>
      </c>
      <c r="K17" s="7">
        <f ca="1">MIN(VLOOKUP(A17,[1]HwabaoWP_szse_innovation_100!$A:$D,4),OFFSET([1]HwabaoWP_szse_innovation_100!$O$1,(MATCH(A17,[1]HwabaoWP_szse_innovation_100!$A:$A)-2),))</f>
        <v>0.7630000114440918</v>
      </c>
      <c r="L17" s="7">
        <f t="shared" ca="1" si="12"/>
        <v>1.034000039100647</v>
      </c>
      <c r="M17" s="7">
        <f t="shared" ca="1" si="13"/>
        <v>0.65399998426437378</v>
      </c>
      <c r="N17" s="7">
        <f t="shared" ca="1" si="7"/>
        <v>29.210522476986728</v>
      </c>
      <c r="O17" s="7">
        <f t="shared" ca="1" si="10"/>
        <v>32.389775780248804</v>
      </c>
      <c r="P17" s="7">
        <f t="shared" ca="1" si="11"/>
        <v>31.315562027460384</v>
      </c>
      <c r="Q17" s="1">
        <f t="shared" ca="1" si="8"/>
        <v>34.538203285825638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1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.125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34</v>
      </c>
      <c r="E1" s="15" t="s">
        <v>11</v>
      </c>
      <c r="F1" s="15" t="s">
        <v>12</v>
      </c>
      <c r="G1" s="15" t="s">
        <v>13</v>
      </c>
      <c r="H1" s="24" t="s">
        <v>14</v>
      </c>
      <c r="I1" s="14" t="s">
        <v>15</v>
      </c>
      <c r="J1" s="23" t="s">
        <v>16</v>
      </c>
      <c r="L1" s="13"/>
    </row>
    <row r="2" spans="1:29" ht="14.1" customHeight="1">
      <c r="A2" s="5"/>
      <c r="B2" s="5"/>
      <c r="C2" s="5"/>
      <c r="D2" s="4">
        <v>2000</v>
      </c>
      <c r="E2" s="26" t="s">
        <v>29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7">
        <f>VLOOKUP(A3,[2]myPEPB!$B:$C,2)</f>
        <v>41.45</v>
      </c>
      <c r="D3" s="18">
        <f>D2</f>
        <v>2000</v>
      </c>
      <c r="E3" s="19">
        <f t="shared" ref="E3:E17" si="0">D3/B3</f>
        <v>1939.8642095053349</v>
      </c>
      <c r="F3" s="19">
        <f>F2+E3</f>
        <v>1939.8642095053349</v>
      </c>
      <c r="G3" s="19">
        <f t="shared" ref="G3:G17" si="1">F3*B3</f>
        <v>2000</v>
      </c>
      <c r="H3" s="19">
        <f>H2+D3</f>
        <v>2000</v>
      </c>
      <c r="I3" s="19">
        <f t="shared" ref="I3:I17" si="2">G3</f>
        <v>2000</v>
      </c>
      <c r="J3" s="19">
        <f t="shared" ref="J3:J17" si="3">I3-H3</f>
        <v>0</v>
      </c>
      <c r="K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7">
        <f>VLOOKUP(A4,[2]myPEPB!$B:$C,2)</f>
        <v>39.930000305175781</v>
      </c>
      <c r="D4" s="18">
        <f t="shared" ref="D4:D17" si="4">D3</f>
        <v>2000</v>
      </c>
      <c r="E4" s="19">
        <f t="shared" si="0"/>
        <v>1988.0715705765408</v>
      </c>
      <c r="F4" s="19">
        <f t="shared" ref="F4:F17" si="5">F3+E4</f>
        <v>3927.9357800818757</v>
      </c>
      <c r="G4" s="19">
        <f t="shared" si="1"/>
        <v>3951.503394762367</v>
      </c>
      <c r="H4" s="19">
        <f t="shared" ref="H4:H17" si="6">H3+D4</f>
        <v>4000</v>
      </c>
      <c r="I4" s="19">
        <f t="shared" si="2"/>
        <v>3951.503394762367</v>
      </c>
      <c r="J4" s="19">
        <f t="shared" si="3"/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7">
        <f>VLOOKUP(A5,[2]myPEPB!$B:$C,2)</f>
        <v>38.069999694824219</v>
      </c>
      <c r="D5" s="18">
        <f t="shared" si="4"/>
        <v>2000</v>
      </c>
      <c r="E5" s="19">
        <f t="shared" si="0"/>
        <v>2070.3933747412011</v>
      </c>
      <c r="F5" s="19">
        <f t="shared" si="5"/>
        <v>5998.3291548230773</v>
      </c>
      <c r="G5" s="19">
        <f t="shared" si="1"/>
        <v>5794.3859635590925</v>
      </c>
      <c r="H5" s="19">
        <f t="shared" si="6"/>
        <v>6000</v>
      </c>
      <c r="I5" s="19">
        <f t="shared" si="2"/>
        <v>5794.3859635590925</v>
      </c>
      <c r="J5" s="19">
        <f t="shared" si="3"/>
        <v>-205.61403644090751</v>
      </c>
      <c r="K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7">
        <f>VLOOKUP(A6,[2]myPEPB!$B:$C,2)</f>
        <v>35.020000457763672</v>
      </c>
      <c r="D6" s="18">
        <f t="shared" si="4"/>
        <v>2000</v>
      </c>
      <c r="E6" s="19">
        <f t="shared" si="0"/>
        <v>2081.1654526534862</v>
      </c>
      <c r="F6" s="19">
        <f t="shared" si="5"/>
        <v>8079.494607476563</v>
      </c>
      <c r="G6" s="19">
        <f t="shared" si="1"/>
        <v>7764.3943177849769</v>
      </c>
      <c r="H6" s="19">
        <f t="shared" si="6"/>
        <v>8000</v>
      </c>
      <c r="I6" s="19">
        <f t="shared" si="2"/>
        <v>7764.3943177849769</v>
      </c>
      <c r="J6" s="19">
        <f t="shared" si="3"/>
        <v>-235.60568221502308</v>
      </c>
      <c r="K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7">
        <f>VLOOKUP(A7,[2]myPEPB!$B:$C,2)</f>
        <v>36.299999239999998</v>
      </c>
      <c r="D7" s="18">
        <f t="shared" si="4"/>
        <v>2000</v>
      </c>
      <c r="E7" s="19">
        <f t="shared" si="0"/>
        <v>2014.098749833056</v>
      </c>
      <c r="F7" s="19">
        <f t="shared" si="5"/>
        <v>10093.593357309619</v>
      </c>
      <c r="G7" s="19">
        <f t="shared" si="1"/>
        <v>10022.937910215429</v>
      </c>
      <c r="H7" s="19">
        <f t="shared" si="6"/>
        <v>10000</v>
      </c>
      <c r="I7" s="19">
        <f t="shared" si="2"/>
        <v>10022.937910215429</v>
      </c>
      <c r="J7" s="19">
        <f t="shared" si="3"/>
        <v>22.937910215428928</v>
      </c>
      <c r="K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7">
        <f>VLOOKUP(A8,[2]myPEPB!$B:$C,2)</f>
        <v>35.450000000000003</v>
      </c>
      <c r="D8" s="18">
        <f t="shared" si="4"/>
        <v>2000</v>
      </c>
      <c r="E8" s="19">
        <f t="shared" si="0"/>
        <v>1978.239294186702</v>
      </c>
      <c r="F8" s="19">
        <f t="shared" si="5"/>
        <v>12071.832651496321</v>
      </c>
      <c r="G8" s="19">
        <f t="shared" si="1"/>
        <v>12204.623259654054</v>
      </c>
      <c r="H8" s="19">
        <f t="shared" si="6"/>
        <v>12000</v>
      </c>
      <c r="I8" s="19">
        <f t="shared" si="2"/>
        <v>12204.623259654054</v>
      </c>
      <c r="J8" s="19">
        <f t="shared" si="3"/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7">
        <f>VLOOKUP(A9,[2]myPEPB!$B:$C,2)</f>
        <v>34.630000000000003</v>
      </c>
      <c r="D9" s="18">
        <f t="shared" si="4"/>
        <v>2000</v>
      </c>
      <c r="E9" s="19">
        <f t="shared" si="0"/>
        <v>2016.1290652080834</v>
      </c>
      <c r="F9" s="19">
        <f t="shared" si="5"/>
        <v>14087.961716704405</v>
      </c>
      <c r="G9" s="19">
        <f t="shared" si="1"/>
        <v>13975.257794570207</v>
      </c>
      <c r="H9" s="19">
        <f t="shared" si="6"/>
        <v>14000</v>
      </c>
      <c r="I9" s="19">
        <f t="shared" si="2"/>
        <v>13975.257794570207</v>
      </c>
      <c r="J9" s="19">
        <f t="shared" si="3"/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7">
        <f>VLOOKUP(A10,[2]myPEPB!$B:$C,2)</f>
        <v>31.159999849999998</v>
      </c>
      <c r="D10" s="18">
        <f t="shared" si="4"/>
        <v>2000</v>
      </c>
      <c r="E10" s="19">
        <f t="shared" si="0"/>
        <v>2244.6689798086081</v>
      </c>
      <c r="F10" s="19">
        <f t="shared" si="5"/>
        <v>16332.630696513013</v>
      </c>
      <c r="G10" s="19">
        <f t="shared" si="1"/>
        <v>14552.373506676799</v>
      </c>
      <c r="H10" s="19">
        <f t="shared" si="6"/>
        <v>16000</v>
      </c>
      <c r="I10" s="19">
        <f t="shared" si="2"/>
        <v>14552.373506676799</v>
      </c>
      <c r="J10" s="19">
        <f t="shared" si="3"/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7">
        <f>VLOOKUP(A11,[2]myPEPB!$B:$C,2)</f>
        <v>30.969999309999999</v>
      </c>
      <c r="D11" s="18">
        <f t="shared" si="4"/>
        <v>2000</v>
      </c>
      <c r="E11" s="19">
        <f t="shared" si="0"/>
        <v>2267.573621363872</v>
      </c>
      <c r="F11" s="19">
        <f t="shared" si="5"/>
        <v>18600.204317876887</v>
      </c>
      <c r="G11" s="19">
        <f t="shared" si="1"/>
        <v>16405.380749392796</v>
      </c>
      <c r="H11" s="19">
        <f t="shared" si="6"/>
        <v>18000</v>
      </c>
      <c r="I11" s="19">
        <f t="shared" si="2"/>
        <v>16405.380749392796</v>
      </c>
      <c r="J11" s="19">
        <f t="shared" si="3"/>
        <v>-1594.6192506072039</v>
      </c>
      <c r="K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7">
        <f>VLOOKUP(A12,[2]myPEPB!$B:$C,2)</f>
        <v>27.63999939</v>
      </c>
      <c r="D12" s="18">
        <f t="shared" si="4"/>
        <v>2000</v>
      </c>
      <c r="E12" s="19">
        <f t="shared" si="0"/>
        <v>2525.2525389358689</v>
      </c>
      <c r="F12" s="19">
        <f t="shared" si="5"/>
        <v>21125.456856812758</v>
      </c>
      <c r="G12" s="19">
        <f t="shared" si="1"/>
        <v>16731.361739935081</v>
      </c>
      <c r="H12" s="19">
        <f t="shared" si="6"/>
        <v>20000</v>
      </c>
      <c r="I12" s="19">
        <f t="shared" si="2"/>
        <v>16731.361739935081</v>
      </c>
      <c r="J12" s="19">
        <f t="shared" si="3"/>
        <v>-3268.6382600649195</v>
      </c>
      <c r="K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7">
        <f>VLOOKUP(A13,[2]myPEPB!$B:$C,2)</f>
        <v>25.129999160000001</v>
      </c>
      <c r="D13" s="18">
        <f t="shared" si="4"/>
        <v>2000</v>
      </c>
      <c r="E13" s="19">
        <f t="shared" si="0"/>
        <v>2781.6412383905649</v>
      </c>
      <c r="F13" s="19">
        <f t="shared" si="5"/>
        <v>23907.098095203324</v>
      </c>
      <c r="G13" s="19">
        <f t="shared" si="1"/>
        <v>17189.203097259066</v>
      </c>
      <c r="H13" s="19">
        <f t="shared" si="6"/>
        <v>22000</v>
      </c>
      <c r="I13" s="19">
        <f t="shared" si="2"/>
        <v>17189.203097259066</v>
      </c>
      <c r="J13" s="19">
        <f t="shared" si="3"/>
        <v>-4810.7969027409345</v>
      </c>
      <c r="K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7">
        <f>VLOOKUP(A14,[2]myPEPB!$B:$C,2)</f>
        <v>24.129999160000001</v>
      </c>
      <c r="D14" s="18">
        <f t="shared" si="4"/>
        <v>2000</v>
      </c>
      <c r="E14" s="19">
        <f t="shared" si="0"/>
        <v>2677.3762465509894</v>
      </c>
      <c r="F14" s="19">
        <f t="shared" si="5"/>
        <v>26584.474341754314</v>
      </c>
      <c r="G14" s="19">
        <f t="shared" si="1"/>
        <v>19858.601775526004</v>
      </c>
      <c r="H14" s="19">
        <f t="shared" si="6"/>
        <v>24000</v>
      </c>
      <c r="I14" s="19">
        <f t="shared" si="2"/>
        <v>19858.601775526004</v>
      </c>
      <c r="J14" s="19">
        <f t="shared" si="3"/>
        <v>-4141.3982244739964</v>
      </c>
      <c r="K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7">
        <f>VLOOKUP(A15,[2]myPEPB!$B:$C,2)</f>
        <v>27.809999470000001</v>
      </c>
      <c r="D15" s="18">
        <f t="shared" si="4"/>
        <v>2000</v>
      </c>
      <c r="E15" s="19">
        <f t="shared" si="0"/>
        <v>2366.8638251875536</v>
      </c>
      <c r="F15" s="19">
        <f t="shared" si="5"/>
        <v>28951.338166941867</v>
      </c>
      <c r="G15" s="19">
        <f t="shared" si="1"/>
        <v>24463.881579370307</v>
      </c>
      <c r="H15" s="19">
        <f t="shared" si="6"/>
        <v>26000</v>
      </c>
      <c r="I15" s="19">
        <f t="shared" si="2"/>
        <v>24463.881579370307</v>
      </c>
      <c r="J15" s="19">
        <f t="shared" si="3"/>
        <v>-1536.118420629693</v>
      </c>
      <c r="K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7">
        <f>VLOOKUP(A16,[2]myPEPB!$B:$C,2)</f>
        <v>26.329999919999999</v>
      </c>
      <c r="D16" s="18">
        <f t="shared" si="4"/>
        <v>2000</v>
      </c>
      <c r="E16" s="19">
        <f t="shared" si="0"/>
        <v>2496.8789043460788</v>
      </c>
      <c r="F16" s="19">
        <f t="shared" si="5"/>
        <v>31448.217071287945</v>
      </c>
      <c r="G16" s="19">
        <f t="shared" si="1"/>
        <v>25190.021844110288</v>
      </c>
      <c r="H16" s="19">
        <f t="shared" si="6"/>
        <v>28000</v>
      </c>
      <c r="I16" s="19">
        <f t="shared" si="2"/>
        <v>25190.021844110288</v>
      </c>
      <c r="J16" s="19">
        <f t="shared" si="3"/>
        <v>-2809.9781558897121</v>
      </c>
      <c r="K16" s="7"/>
    </row>
    <row r="17" spans="1:11" ht="14.1" customHeight="1">
      <c r="A17" s="16">
        <v>44804</v>
      </c>
      <c r="B17" s="17">
        <f>VLOOKUP(A17,[1]HwabaoWP_szse_innovation_100!$A:$E,5)</f>
        <v>0.76499998569488525</v>
      </c>
      <c r="C17" s="17">
        <f>VLOOKUP(A17,[2]myPEPB!$B:$C,2)</f>
        <v>25.18000031</v>
      </c>
      <c r="D17" s="18">
        <f t="shared" si="4"/>
        <v>2000</v>
      </c>
      <c r="E17" s="19">
        <f t="shared" si="0"/>
        <v>2614.3791338548936</v>
      </c>
      <c r="F17" s="19">
        <f t="shared" si="5"/>
        <v>34062.596205142836</v>
      </c>
      <c r="G17" s="19">
        <f t="shared" si="1"/>
        <v>26057.885609664922</v>
      </c>
      <c r="H17" s="19">
        <f t="shared" si="6"/>
        <v>30000</v>
      </c>
      <c r="I17" s="19">
        <f t="shared" si="2"/>
        <v>26057.885609664922</v>
      </c>
      <c r="J17" s="19">
        <f t="shared" si="3"/>
        <v>-3942.1143903350785</v>
      </c>
      <c r="K17" s="7"/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2022-10-14T06:44:25Z</dcterms:modified>
</cp:coreProperties>
</file>