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'model4(1)'!$P$1:$P$24</definedName>
    <definedName name="_xlnm._FilterDatabase" localSheetId="2" hidden="1">'model4(1)&amp;CCI_per_day'!$P$1:$P$24</definedName>
    <definedName name="_xlnm._FilterDatabase" localSheetId="1" hidden="1">'model4(1)&amp;CCI_per_month'!$V$1:$V$24</definedName>
    <definedName name="_xlnm._FilterDatabase" localSheetId="3" hidden="1">'model4(3)&amp;CCI_per_day'!$P$1:$P$24</definedName>
    <definedName name="_xlnm._FilterDatabase" localSheetId="4" hidden="1">'model4(3)turnover&amp;CCI_per_day'!$R$1:$R$24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17" i="8" l="1"/>
  <c r="F17" i="8"/>
  <c r="E17" i="8"/>
  <c r="O16" i="8"/>
  <c r="F16" i="8"/>
  <c r="E16" i="8"/>
  <c r="O15" i="8"/>
  <c r="F15" i="8"/>
  <c r="E15" i="8"/>
  <c r="O14" i="8"/>
  <c r="F14" i="8"/>
  <c r="E14" i="8"/>
  <c r="O13" i="8"/>
  <c r="F13" i="8"/>
  <c r="E13" i="8"/>
  <c r="O12" i="8"/>
  <c r="F12" i="8"/>
  <c r="E12" i="8"/>
  <c r="O11" i="8"/>
  <c r="F11" i="8"/>
  <c r="E11" i="8"/>
  <c r="O10" i="8"/>
  <c r="F10" i="8"/>
  <c r="E10" i="8"/>
  <c r="O9" i="8"/>
  <c r="F9" i="8"/>
  <c r="E9" i="8"/>
  <c r="O8" i="8"/>
  <c r="F8" i="8"/>
  <c r="E8" i="8"/>
  <c r="O7" i="8"/>
  <c r="F7" i="8"/>
  <c r="E7" i="8"/>
  <c r="O6" i="8"/>
  <c r="F6" i="8"/>
  <c r="E6" i="8"/>
  <c r="O5" i="8"/>
  <c r="F5" i="8"/>
  <c r="E5" i="8"/>
  <c r="O4" i="8"/>
  <c r="F4" i="8"/>
  <c r="E4" i="8"/>
  <c r="O3" i="8"/>
  <c r="F3" i="8"/>
  <c r="E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C3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3" i="9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G16" i="8" s="1"/>
  <c r="H16" i="8" s="1"/>
  <c r="F16" i="9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N13" i="5"/>
  <c r="E13" i="5" s="1"/>
  <c r="F13" i="5" s="1"/>
  <c r="N13" i="7"/>
  <c r="E13" i="7" s="1"/>
  <c r="F13" i="7" s="1"/>
  <c r="P13" i="8"/>
  <c r="G13" i="8" s="1"/>
  <c r="H13" i="8" s="1"/>
  <c r="F13" i="9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F8" i="9" s="1"/>
  <c r="N8" i="7"/>
  <c r="E8" i="7" s="1"/>
  <c r="F8" i="7" s="1"/>
  <c r="P8" i="8"/>
  <c r="G8" i="8" s="1"/>
  <c r="H8" i="8" s="1"/>
  <c r="N8" i="5"/>
  <c r="E8" i="5" s="1"/>
  <c r="F8" i="5" s="1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H17" i="9" l="1"/>
  <c r="J17" i="9" s="1"/>
  <c r="K17" i="9" s="1"/>
  <c r="H2" i="9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P17" i="6" l="1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17" i="6" l="1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I16" i="6"/>
  <c r="I17" i="6" s="1"/>
  <c r="U4" i="5"/>
  <c r="H5" i="6"/>
  <c r="J5" i="6" s="1"/>
  <c r="K5" i="6" s="1"/>
  <c r="G6" i="6"/>
  <c r="L17" i="7" l="1"/>
  <c r="N14" i="8"/>
  <c r="N15" i="8" s="1"/>
  <c r="N16" i="8" s="1"/>
  <c r="G7" i="6"/>
  <c r="H6" i="6"/>
  <c r="J6" i="6" s="1"/>
  <c r="K6" i="6" s="1"/>
  <c r="N17" i="8" l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7" i="6" s="1"/>
  <c r="J17" i="6" s="1"/>
  <c r="K17" i="6" s="1"/>
  <c r="H15" i="6"/>
  <c r="J15" i="6" s="1"/>
  <c r="K15" i="6" s="1"/>
  <c r="W4" i="7" l="1"/>
  <c r="H16" i="6"/>
  <c r="J16" i="6" s="1"/>
  <c r="K16" i="6" s="1"/>
  <c r="AC4" i="6"/>
  <c r="AB4" i="6"/>
  <c r="J3" i="8" l="1"/>
  <c r="L3" i="8" s="1"/>
  <c r="M3" i="8" s="1"/>
  <c r="I4" i="8"/>
  <c r="J4" i="8" l="1"/>
  <c r="L4" i="8" s="1"/>
  <c r="M4" i="8" s="1"/>
  <c r="I5" i="8"/>
  <c r="I6" i="8" s="1"/>
  <c r="H3" i="7"/>
  <c r="J3" i="7" s="1"/>
  <c r="K3" i="7" s="1"/>
  <c r="G4" i="7"/>
  <c r="J6" i="8" l="1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J17" i="8" s="1"/>
  <c r="L17" i="8" s="1"/>
  <c r="M17" i="8" s="1"/>
  <c r="H15" i="7"/>
  <c r="J15" i="7" s="1"/>
  <c r="K15" i="7" s="1"/>
  <c r="G16" i="7"/>
  <c r="J2" i="8" l="1"/>
  <c r="H16" i="7"/>
  <c r="J16" i="7" s="1"/>
  <c r="K16" i="7" s="1"/>
  <c r="G17" i="7"/>
  <c r="H17" i="7" s="1"/>
  <c r="J17" i="7" s="1"/>
  <c r="K17" i="7" s="1"/>
  <c r="H15" i="5"/>
  <c r="J15" i="5" s="1"/>
  <c r="K15" i="5" s="1"/>
  <c r="G16" i="5"/>
  <c r="H2" i="7" l="1"/>
  <c r="H16" i="5"/>
  <c r="J16" i="5" s="1"/>
  <c r="K16" i="5" s="1"/>
  <c r="G17" i="5"/>
  <c r="H17" i="5" s="1"/>
  <c r="J17" i="5" s="1"/>
  <c r="K17" i="5" s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<sst xmlns="http://schemas.openxmlformats.org/spreadsheetml/2006/main" count="117" uniqueCount="29">
  <si>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</si>
  <si>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</t>
    <phoneticPr fontId="3" type="noConversion"/>
  </si>
  <si>
    <t>MA(TYP,N)</t>
    <phoneticPr fontId="3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</si>
  <si>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</si>
  <si>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</si>
  <si>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</si>
  <si>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</si>
  <si>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</si>
  <si>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</si>
  <si>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</si>
  <si>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turnover</t>
    <phoneticPr fontId="3" type="noConversion"/>
  </si>
  <si>
    <t>turnover mean</t>
    <phoneticPr fontId="3" type="noConversion"/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</si>
  <si>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</si>
  <si>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</si>
  <si>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</si>
  <si>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</si>
  <si>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</si>
  <si>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</si>
  <si>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</si>
  <si>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sign</t>
    <phoneticPr fontId="3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</si>
  <si>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</si>
  <si>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</si>
  <si>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</si>
  <si>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</si>
  <si>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</si>
  <si>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</si>
  <si>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</si>
  <si>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*0.015</t>
    <phoneticPr fontId="3" type="noConversion"/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</si>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</sst>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0416"/>
        <c:axId val="110430464"/>
      </c:lineChart>
      <c:dateAx>
        <c:axId val="8350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0464"/>
        <c:crosses val="autoZero"/>
        <c:auto val="1"/>
        <c:lblOffset val="100"/>
        <c:baseTimeUnit val="months"/>
      </c:dateAx>
      <c:valAx>
        <c:axId val="110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97280"/>
        <c:axId val="413295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92416"/>
        <c:axId val="413293952"/>
      </c:lineChart>
      <c:dateAx>
        <c:axId val="41329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93952"/>
        <c:crosses val="autoZero"/>
        <c:auto val="1"/>
        <c:lblOffset val="100"/>
        <c:baseTimeUnit val="months"/>
      </c:dateAx>
      <c:valAx>
        <c:axId val="413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92416"/>
        <c:crosses val="autoZero"/>
        <c:crossBetween val="between"/>
      </c:valAx>
      <c:valAx>
        <c:axId val="413295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97280"/>
        <c:crosses val="max"/>
        <c:crossBetween val="between"/>
      </c:valAx>
      <c:catAx>
        <c:axId val="41329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1329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5920683375476566"/>
          <c:y val="2.74914089347079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09184"/>
        <c:axId val="413307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03936"/>
        <c:axId val="413305856"/>
      </c:lineChart>
      <c:dateAx>
        <c:axId val="41330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05856"/>
        <c:crosses val="autoZero"/>
        <c:auto val="1"/>
        <c:lblOffset val="100"/>
        <c:baseTimeUnit val="months"/>
      </c:dateAx>
      <c:valAx>
        <c:axId val="413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03936"/>
        <c:crosses val="autoZero"/>
        <c:crossBetween val="between"/>
      </c:valAx>
      <c:valAx>
        <c:axId val="413307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09184"/>
        <c:crosses val="max"/>
        <c:crossBetween val="between"/>
      </c:valAx>
      <c:catAx>
        <c:axId val="41330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1330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model4(1)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945146540542665"/>
          <c:y val="2.40963855421686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2704"/>
        <c:axId val="595594240"/>
      </c:lineChart>
      <c:dateAx>
        <c:axId val="595592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94240"/>
        <c:crosses val="autoZero"/>
        <c:auto val="1"/>
        <c:lblOffset val="100"/>
        <c:baseTimeUnit val="months"/>
      </c:dateAx>
      <c:valAx>
        <c:axId val="595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01504"/>
        <c:axId val="671500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81184"/>
        <c:axId val="671498624"/>
      </c:lineChart>
      <c:dateAx>
        <c:axId val="66878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98624"/>
        <c:crosses val="autoZero"/>
        <c:auto val="1"/>
        <c:lblOffset val="100"/>
        <c:baseTimeUnit val="months"/>
      </c:dateAx>
      <c:valAx>
        <c:axId val="671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81184"/>
        <c:crosses val="autoZero"/>
        <c:crossBetween val="between"/>
      </c:valAx>
      <c:valAx>
        <c:axId val="671500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1504"/>
        <c:crosses val="max"/>
        <c:crossBetween val="between"/>
      </c:valAx>
      <c:catAx>
        <c:axId val="5570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7150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model4(1)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7344"/>
        <c:axId val="55739136"/>
      </c:lineChart>
      <c:dateAx>
        <c:axId val="5573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9136"/>
        <c:crosses val="autoZero"/>
        <c:auto val="1"/>
        <c:lblOffset val="100"/>
        <c:baseTimeUnit val="months"/>
      </c:dateAx>
      <c:valAx>
        <c:axId val="55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49664"/>
        <c:axId val="55888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6128"/>
        <c:axId val="55886592"/>
      </c:lineChart>
      <c:dateAx>
        <c:axId val="5585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6592"/>
        <c:crosses val="autoZero"/>
        <c:auto val="1"/>
        <c:lblOffset val="100"/>
        <c:baseTimeUnit val="months"/>
      </c:dateAx>
      <c:valAx>
        <c:axId val="55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6128"/>
        <c:crosses val="autoZero"/>
        <c:crossBetween val="between"/>
      </c:valAx>
      <c:valAx>
        <c:axId val="55888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9664"/>
        <c:crosses val="max"/>
        <c:crossBetween val="between"/>
      </c:valAx>
      <c:catAx>
        <c:axId val="5604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8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9488"/>
        <c:axId val="178881280"/>
      </c:lineChart>
      <c:dateAx>
        <c:axId val="17887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81280"/>
        <c:crosses val="autoZero"/>
        <c:auto val="1"/>
        <c:lblOffset val="100"/>
        <c:baseTimeUnit val="months"/>
      </c:dateAx>
      <c:valAx>
        <c:axId val="1788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95872"/>
        <c:axId val="178894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1008"/>
        <c:axId val="178892800"/>
      </c:lineChart>
      <c:dateAx>
        <c:axId val="17889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2800"/>
        <c:crosses val="autoZero"/>
        <c:auto val="1"/>
        <c:lblOffset val="100"/>
        <c:baseTimeUnit val="months"/>
      </c:dateAx>
      <c:valAx>
        <c:axId val="178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1008"/>
        <c:crosses val="autoZero"/>
        <c:crossBetween val="between"/>
      </c:valAx>
      <c:valAx>
        <c:axId val="178894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5872"/>
        <c:crosses val="max"/>
        <c:crossBetween val="between"/>
      </c:valAx>
      <c:catAx>
        <c:axId val="17889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89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76416"/>
        <c:axId val="413278208"/>
      </c:lineChart>
      <c:dateAx>
        <c:axId val="413276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78208"/>
        <c:crosses val="autoZero"/>
        <c:auto val="1"/>
        <c:lblOffset val="100"/>
        <c:baseTimeUnit val="months"/>
      </c:dateAx>
      <c:valAx>
        <c:axId val="413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114300</xdr:rowOff>
    </xdr:from>
    <xdr:to>
      <xdr:col>21</xdr:col>
      <xdr:colOff>752475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771524</xdr:colOff>
      <xdr:row>4</xdr:row>
      <xdr:rowOff>142875</xdr:rowOff>
    </xdr:from>
    <xdr:to>
      <xdr:col>31</xdr:col>
      <xdr:colOff>66674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5</xdr:row>
      <xdr:rowOff>19050</xdr:rowOff>
    </xdr:from>
    <xdr:to>
      <xdr:col>28</xdr:col>
      <xdr:colOff>76200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638174</xdr:colOff>
      <xdr:row>5</xdr:row>
      <xdr:rowOff>28575</xdr:rowOff>
    </xdr:from>
    <xdr:to>
      <xdr:col>36</xdr:col>
      <xdr:colOff>676274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5</xdr:row>
      <xdr:rowOff>95250</xdr:rowOff>
    </xdr:from>
    <xdr:to>
      <xdr:col>22</xdr:col>
      <xdr:colOff>66675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419099</xdr:colOff>
      <xdr:row>5</xdr:row>
      <xdr:rowOff>142875</xdr:rowOff>
    </xdr:from>
    <xdr:to>
      <xdr:col>30</xdr:col>
      <xdr:colOff>457199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4</xdr:row>
      <xdr:rowOff>142875</xdr:rowOff>
    </xdr:from>
    <xdr:to>
      <xdr:col>22</xdr:col>
      <xdr:colOff>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228599</xdr:colOff>
      <xdr:row>4</xdr:row>
      <xdr:rowOff>152400</xdr:rowOff>
    </xdr:from>
    <xdr:to>
      <xdr:col>30</xdr:col>
      <xdr:colOff>266699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5</xdr:row>
      <xdr:rowOff>19050</xdr:rowOff>
    </xdr:from>
    <xdr:to>
      <xdr:col>23</xdr:col>
      <xdr:colOff>714375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266699</xdr:colOff>
      <xdr:row>5</xdr:row>
      <xdr:rowOff>76200</xdr:rowOff>
    </xdr:from>
    <xdr:to>
      <xdr:col>32</xdr:col>
      <xdr:colOff>304799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</v>
          </cell>
          <cell r="O312">
            <v>0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39.900001525878913</v>
          </cell>
          <cell r="D78">
            <v>41.020526335866805</v>
          </cell>
        </row>
        <row r="79">
          <cell r="B79">
            <v>44404</v>
          </cell>
          <cell r="C79">
            <v>38.209999084472663</v>
          </cell>
          <cell r="D79">
            <v>40.984025981952598</v>
          </cell>
        </row>
        <row r="80">
          <cell r="B80">
            <v>44405</v>
          </cell>
          <cell r="C80">
            <v>38.619998931884773</v>
          </cell>
          <cell r="D80">
            <v>40.953717942849167</v>
          </cell>
        </row>
        <row r="81">
          <cell r="B81">
            <v>44406</v>
          </cell>
          <cell r="C81">
            <v>40.119998931884773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41.130001068115227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40.869998931884773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39.290000915527337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39.130001068115227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38.630001068115227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34.220001220703118</v>
          </cell>
          <cell r="D107">
            <v>40.482476154145722</v>
          </cell>
        </row>
        <row r="108">
          <cell r="B108">
            <v>44445</v>
          </cell>
          <cell r="C108">
            <v>35.540000915527337</v>
          </cell>
          <cell r="D108">
            <v>40.435849029253099</v>
          </cell>
        </row>
        <row r="109">
          <cell r="B109">
            <v>44446</v>
          </cell>
          <cell r="C109">
            <v>35.720001220703118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35.470001220703118</v>
          </cell>
          <cell r="D114">
            <v>40.173214266640784</v>
          </cell>
        </row>
        <row r="115">
          <cell r="B115">
            <v>44454</v>
          </cell>
          <cell r="C115">
            <v>35.130001068115227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34.560001373291023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24.680000305175781</v>
          </cell>
          <cell r="D347">
            <v>33.152985469638168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33.128364413367542</v>
          </cell>
        </row>
        <row r="349">
          <cell r="B349" t="str">
            <v xml:space="preserve">2022/9/5
</v>
          </cell>
          <cell r="C349">
            <v>24.469999313354489</v>
          </cell>
          <cell r="D349">
            <v>33.103412352560589</v>
          </cell>
        </row>
        <row r="350">
          <cell r="B350" t="str">
            <v xml:space="preserve">2022/9/6
</v>
          </cell>
          <cell r="C350">
            <v>24.54000091552734</v>
          </cell>
          <cell r="D350">
            <v>33.078804848431183</v>
          </cell>
        </row>
        <row r="351">
          <cell r="B351" t="str">
            <v xml:space="preserve">2022/9/7
</v>
          </cell>
          <cell r="C351">
            <v>24.780000686645511</v>
          </cell>
          <cell r="D351">
            <v>33.055026039944693</v>
          </cell>
        </row>
        <row r="352">
          <cell r="B352" t="str">
            <v xml:space="preserve">2022/9/8
</v>
          </cell>
          <cell r="C352">
            <v>24.440000534057621</v>
          </cell>
          <cell r="D352">
            <v>33.030411681356441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33.006878029842611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32.983932353621462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32.959955208143782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32.934475108685753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32.907899122464102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32.881472439535827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32.855193805251417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32.82858711864457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32.80134871441436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32.773872745763207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32.746798306024253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32.721144167057332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32.694171318112282</v>
          </cell>
        </row>
        <row r="366">
          <cell r="B366" t="str">
            <v xml:space="preserve">2022/9/29
</v>
          </cell>
          <cell r="C366">
            <v>23.03</v>
          </cell>
          <cell r="D366">
            <v>32.667621396908672</v>
          </cell>
        </row>
        <row r="367">
          <cell r="B367" t="str">
            <v>2022/9/30</v>
          </cell>
          <cell r="C367">
            <v>22.610000610351559</v>
          </cell>
          <cell r="D367">
            <v>32.640066271466047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9" width="11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6</v>
      </c>
      <c r="B1" s="25" t="s">
        <v>7</v>
      </c>
      <c r="C1" s="25" t="s">
        <v>8</v>
      </c>
      <c r="D1" s="26" t="s">
        <v>9</v>
      </c>
      <c r="E1" s="3" t="s">
        <v>28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7" si="0">E3/B3</f>
        <v>0</v>
      </c>
      <c r="G3" s="15">
        <f t="shared" ref="G3:G17" si="1">G2+F3</f>
        <v>0</v>
      </c>
      <c r="H3" s="15">
        <f t="shared" ref="H3:H17" si="2">G3*B3</f>
        <v>0</v>
      </c>
      <c r="I3" s="15">
        <f t="shared" ref="I3:I17" si="3">IF(E3&gt;0,I2+E3,I2)</f>
        <v>0</v>
      </c>
      <c r="J3" s="15">
        <f t="shared" ref="J3:J17" si="4">H3+L3</f>
        <v>0</v>
      </c>
      <c r="K3" s="15">
        <f t="shared" ref="K3:K17" si="5">J3-I3</f>
        <v>0</v>
      </c>
      <c r="L3" s="14">
        <f t="shared" ref="L3:L17" si="6">IF(E3&lt;0,L2-E3,L2)</f>
        <v>0</v>
      </c>
      <c r="M3" s="9"/>
      <c r="P3" s="29" t="s">
        <v>6</v>
      </c>
      <c r="Q3" s="16" t="s">
        <v>20</v>
      </c>
      <c r="R3" s="16" t="s">
        <v>15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7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9" width="11.5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6</v>
      </c>
      <c r="B1" s="25" t="s">
        <v>7</v>
      </c>
      <c r="C1" s="25" t="s">
        <v>8</v>
      </c>
      <c r="D1" s="26" t="s">
        <v>9</v>
      </c>
      <c r="E1" s="3" t="s">
        <v>28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1</v>
      </c>
      <c r="P1" s="4" t="s">
        <v>2</v>
      </c>
      <c r="Q1" s="4" t="s">
        <v>3</v>
      </c>
      <c r="R1" s="4" t="s">
        <v>4</v>
      </c>
      <c r="S1" s="5" t="s">
        <v>27</v>
      </c>
      <c r="T1" s="6" t="s">
        <v>5</v>
      </c>
      <c r="U1" s="5" t="s">
        <v>19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6</v>
      </c>
      <c r="W3" s="16" t="s">
        <v>20</v>
      </c>
      <c r="X3" s="16" t="s">
        <v>15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ca="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ca="1">SUM(O3:O16)/14</f>
        <v>0.90447619064648954</v>
      </c>
      <c r="Q16" s="23">
        <f ca="1">O16-P16</f>
        <v>-8.5142855882644697E-2</v>
      </c>
      <c r="R16" s="23">
        <f ca="1">AVEDEV(O3:O16)</f>
        <v>9.2884351843879331E-2</v>
      </c>
      <c r="S16" s="9">
        <f ca="1">0.015*R16</f>
        <v>1.3932652776581899E-3</v>
      </c>
      <c r="T16" s="9">
        <f ca="1">Q16/S16</f>
        <v>-61.110297692736168</v>
      </c>
      <c r="U16" s="11">
        <f ca="1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ca="1">IF(C17&lt;D17,$E$2*(D17-C17)^2*U17,-$E$2*(D17-C17)^2*U17)</f>
        <v>252649.34925635549</v>
      </c>
      <c r="F17" s="15">
        <f t="shared" ref="F17" ca="1" si="10">E17/B17</f>
        <v>330260.59343891655</v>
      </c>
      <c r="G17" s="15">
        <f t="shared" ref="G17" ca="1" si="11">G16+F17</f>
        <v>2966377.3661820074</v>
      </c>
      <c r="H17" s="15">
        <f t="shared" ref="H17" ca="1" si="12">G17*B17</f>
        <v>2269278.6426948672</v>
      </c>
      <c r="I17" s="15">
        <f t="shared" ref="I17" ca="1" si="13">IF(E17&gt;0,I16+E17,I16)</f>
        <v>2363967.4431216232</v>
      </c>
      <c r="J17" s="15">
        <f t="shared" ref="J17" ca="1" si="14">H17+L17</f>
        <v>2269278.6426948672</v>
      </c>
      <c r="K17" s="15">
        <f t="shared" ref="K17" ca="1" si="15">J17-I17</f>
        <v>-94688.800426756032</v>
      </c>
      <c r="L17" s="14">
        <f t="shared" ref="L17" ca="1" si="16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" ca="1" si="17">(B17+M17+N17)/3</f>
        <v>0.78500000635782874</v>
      </c>
      <c r="P17" s="23">
        <f ca="1">SUM(O4:O17)/14</f>
        <v>0.88728571491014396</v>
      </c>
      <c r="Q17" s="23">
        <f ca="1">O17-P17</f>
        <v>-0.10228570855231522</v>
      </c>
      <c r="R17" s="23">
        <f ca="1">AVEDEV(O4:O17)</f>
        <v>9.2761902434485316E-2</v>
      </c>
      <c r="S17" s="9">
        <f ca="1">0.015*R17</f>
        <v>1.3914285365172797E-3</v>
      </c>
      <c r="T17" s="9">
        <f ca="1">Q17/S17</f>
        <v>-73.511291358400982</v>
      </c>
      <c r="U17" s="11">
        <f ca="1">IF(AND(T17&gt;100,C17&gt;D17),1.2,IF(AND(T17&lt;-100,C17&lt;D17),1.2,1))</f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9" width="11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6</v>
      </c>
      <c r="B1" s="25" t="s">
        <v>7</v>
      </c>
      <c r="C1" s="25" t="s">
        <v>8</v>
      </c>
      <c r="D1" s="26" t="s">
        <v>9</v>
      </c>
      <c r="E1" s="3" t="s">
        <v>28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19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7" si="0">E3/B3</f>
        <v>0</v>
      </c>
      <c r="G3" s="15">
        <f>G2+F3</f>
        <v>0</v>
      </c>
      <c r="H3" s="15">
        <f t="shared" ref="H3:H17" si="1">G3*B3</f>
        <v>0</v>
      </c>
      <c r="I3" s="15">
        <f>IF(E3&gt;0,I2+E3,I2)</f>
        <v>0</v>
      </c>
      <c r="J3" s="15">
        <f t="shared" ref="J3:J17" si="2">H3+L3</f>
        <v>0</v>
      </c>
      <c r="K3" s="15">
        <f t="shared" ref="K3:K17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6</v>
      </c>
      <c r="Q3" s="16" t="s">
        <v>20</v>
      </c>
      <c r="R3" s="16" t="s">
        <v>15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17" si="4">G3+F4</f>
        <v>3930.3662572578642</v>
      </c>
      <c r="H4" s="15">
        <f t="shared" si="1"/>
        <v>3953.9484548014116</v>
      </c>
      <c r="I4" s="15">
        <f t="shared" ref="I4:I17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7" si="6">IF(E4&lt;0,L3-E4,L3)</f>
        <v>0</v>
      </c>
      <c r="M4" s="9">
        <f>VLOOKUP(A4,[1]HwabaoWP_szse_innovation_100!$A:$U,21)</f>
        <v>-53.501214932625707</v>
      </c>
      <c r="N4" s="9">
        <f t="shared" ref="N4:N17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7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9" width="11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6</v>
      </c>
      <c r="B1" s="25" t="s">
        <v>7</v>
      </c>
      <c r="C1" s="25" t="s">
        <v>8</v>
      </c>
      <c r="D1" s="26" t="s">
        <v>9</v>
      </c>
      <c r="E1" s="3" t="s">
        <v>28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19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7" si="0">E3/B3</f>
        <v>0</v>
      </c>
      <c r="G3" s="15">
        <f>G2+F3</f>
        <v>0</v>
      </c>
      <c r="H3" s="15">
        <f t="shared" ref="H3:H17" si="1">G3*B3</f>
        <v>0</v>
      </c>
      <c r="I3" s="15">
        <f>IF(E3&gt;0,I2+E3,I2)</f>
        <v>0</v>
      </c>
      <c r="J3" s="15">
        <f t="shared" ref="J3:J17" si="2">H3+L3</f>
        <v>0</v>
      </c>
      <c r="K3" s="15">
        <f t="shared" ref="K3:K17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6</v>
      </c>
      <c r="Q3" s="16" t="s">
        <v>20</v>
      </c>
      <c r="R3" s="16" t="s">
        <v>15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17" si="4">G3+F4</f>
        <v>3932.3301809611858</v>
      </c>
      <c r="H4" s="15">
        <f t="shared" si="1"/>
        <v>3955.9241620469529</v>
      </c>
      <c r="I4" s="15">
        <f t="shared" ref="I4:I17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17" si="6">IF(E4&lt;0,L3-E4,L3)</f>
        <v>0</v>
      </c>
      <c r="M4" s="9">
        <f>VLOOKUP(A4,[1]HwabaoWP_szse_innovation_100!$A:$U,21)</f>
        <v>-53.501214932625707</v>
      </c>
      <c r="N4" s="9">
        <f t="shared" ref="N4:N17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7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1" width="11.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6</v>
      </c>
      <c r="B1" s="25" t="s">
        <v>7</v>
      </c>
      <c r="C1" s="25" t="s">
        <v>8</v>
      </c>
      <c r="D1" s="26" t="s">
        <v>9</v>
      </c>
      <c r="E1" s="2" t="s">
        <v>10</v>
      </c>
      <c r="F1" s="2" t="s">
        <v>11</v>
      </c>
      <c r="G1" s="3" t="s">
        <v>28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19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17" si="0">G3/B3</f>
        <v>0</v>
      </c>
      <c r="I3" s="15">
        <f>I2+H3</f>
        <v>0</v>
      </c>
      <c r="J3" s="15">
        <f t="shared" ref="J3:J17" si="1">I3*B3</f>
        <v>0</v>
      </c>
      <c r="K3" s="15">
        <f>IF(G3&gt;0,K2+G3,K2)</f>
        <v>0</v>
      </c>
      <c r="L3" s="15">
        <f t="shared" ref="L3:L17" si="2">J3+N3</f>
        <v>0</v>
      </c>
      <c r="M3" s="15">
        <f t="shared" ref="M3:M17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6</v>
      </c>
      <c r="S3" s="16" t="s">
        <v>20</v>
      </c>
      <c r="T3" s="16" t="s">
        <v>15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17" si="4">I3+H4</f>
        <v>1049.4536589575841</v>
      </c>
      <c r="J4" s="15">
        <f t="shared" si="1"/>
        <v>1055.7503809113296</v>
      </c>
      <c r="K4" s="15">
        <f t="shared" ref="K4:K17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17" si="6">IF(G4&lt;0,N3-G4,N3)</f>
        <v>0</v>
      </c>
      <c r="O4" s="9">
        <f>VLOOKUP(A4,[1]HwabaoWP_szse_innovation_100!$A:$U,21)</f>
        <v>-53.501214932625707</v>
      </c>
      <c r="P4" s="9">
        <f t="shared" ref="P4:P17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17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2022-10-14T06:45:07Z</dcterms:modified>
</cp:coreProperties>
</file>