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'model4(1)'!$P$1:$P$22</definedName>
    <definedName name="_xlnm._FilterDatabase" localSheetId="4" hidden="1">'model4(1)&amp;KDJ'!$S$1:$S$23</definedName>
    <definedName name="_xlnm._FilterDatabase" localSheetId="1" hidden="1">'model4(1)&amp;RSI'!$Q$1:$Q$25</definedName>
    <definedName name="_xlnm._FilterDatabase" localSheetId="6" hidden="1">'model4(3)'!$P$1:$P$24</definedName>
    <definedName name="_xlnm._FilterDatabase" localSheetId="2" hidden="1">'model4(3)&amp;RSI'!$Q$1:$Q$25</definedName>
    <definedName name="_xlnm._FilterDatabase" localSheetId="5" hidden="1">'model4(3)turnover'!$S$1:$S$24</definedName>
    <definedName name="_xlnm._FilterDatabase" localSheetId="3" hidden="1">'model4(3)turnover&amp;RSI'!$S$1:$S$24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E4" i="9" l="1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F3" i="9"/>
  <c r="E3" i="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3" i="13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3" i="15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3" i="14"/>
  <c r="P17" i="10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M4" i="11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0" s="1"/>
  <c r="F15" i="14"/>
  <c r="F15" i="8"/>
  <c r="G15" i="9"/>
  <c r="H15" i="9" s="1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F14" i="14" s="1"/>
  <c r="E14" i="10"/>
  <c r="F14" i="10" s="1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F13" i="14" s="1"/>
  <c r="E13" i="10"/>
  <c r="F13" i="10" s="1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L6" i="15"/>
  <c r="L7" i="15" s="1"/>
  <c r="L8" i="15" s="1"/>
  <c r="L9" i="15" s="1"/>
  <c r="F6" i="15"/>
  <c r="I6" i="15"/>
  <c r="I7" i="15" s="1"/>
  <c r="I8" i="15" s="1"/>
  <c r="I9" i="15" s="1"/>
  <c r="J4" i="15" l="1"/>
  <c r="K4" i="15" s="1"/>
  <c r="L10" i="15"/>
  <c r="L11" i="15" s="1"/>
  <c r="L12" i="15" s="1"/>
  <c r="L13" i="15" s="1"/>
  <c r="L14" i="15" s="1"/>
  <c r="L15" i="15" s="1"/>
  <c r="L16" i="15" s="1"/>
  <c r="L17" i="15" s="1"/>
  <c r="V4" i="15"/>
  <c r="I10" i="15"/>
  <c r="I11" i="15" s="1"/>
  <c r="I12" i="15" s="1"/>
  <c r="I13" i="15" s="1"/>
  <c r="I14" i="15" s="1"/>
  <c r="I15" i="15" s="1"/>
  <c r="I16" i="15" s="1"/>
  <c r="I17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9" i="14"/>
  <c r="H8" i="14"/>
  <c r="J8" i="14" s="1"/>
  <c r="K8" i="14" s="1"/>
  <c r="E6" i="8"/>
  <c r="H17" i="15" l="1"/>
  <c r="J17" i="15" s="1"/>
  <c r="K17" i="15" s="1"/>
  <c r="H2" i="15"/>
  <c r="H9" i="14"/>
  <c r="J9" i="14" s="1"/>
  <c r="G10" i="14"/>
  <c r="G11" i="14" s="1"/>
  <c r="G6" i="9"/>
  <c r="H6" i="9" s="1"/>
  <c r="F6" i="8"/>
  <c r="H6" i="13"/>
  <c r="E5" i="8"/>
  <c r="H11" i="14" l="1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12" i="14" l="1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G17" i="14" l="1"/>
  <c r="H16" i="14"/>
  <c r="J16" i="14" s="1"/>
  <c r="K16" i="14" s="1"/>
  <c r="U4" i="13"/>
  <c r="N9" i="13"/>
  <c r="H17" i="14" l="1"/>
  <c r="J17" i="14" s="1"/>
  <c r="K17" i="14" s="1"/>
  <c r="H2" i="14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N17" i="13" l="1"/>
  <c r="I10" i="11"/>
  <c r="I11" i="11" s="1"/>
  <c r="I12" i="11" s="1"/>
  <c r="I13" i="11" s="1"/>
  <c r="I14" i="11" s="1"/>
  <c r="I15" i="11" s="1"/>
  <c r="I16" i="11" s="1"/>
  <c r="I17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V4" i="11"/>
  <c r="I4" i="8" l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U4" i="8"/>
  <c r="K10" i="9"/>
  <c r="K11" i="9" s="1"/>
  <c r="K12" i="9" s="1"/>
  <c r="K13" i="9" s="1"/>
  <c r="K14" i="9" s="1"/>
  <c r="K15" i="9" s="1"/>
  <c r="K16" i="9" s="1"/>
  <c r="K17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H14" i="11" l="1"/>
  <c r="J14" i="11" s="1"/>
  <c r="K14" i="11" s="1"/>
  <c r="G15" i="11"/>
  <c r="J17" i="13"/>
  <c r="L17" i="13" s="1"/>
  <c r="M17" i="13" s="1"/>
  <c r="J2" i="13"/>
  <c r="G9" i="8"/>
  <c r="H8" i="8"/>
  <c r="J8" i="8" s="1"/>
  <c r="K8" i="8" s="1"/>
  <c r="I9" i="9"/>
  <c r="J8" i="9"/>
  <c r="L8" i="9" s="1"/>
  <c r="M8" i="9" s="1"/>
  <c r="H15" i="11" l="1"/>
  <c r="J15" i="11" s="1"/>
  <c r="K15" i="11" s="1"/>
  <c r="G16" i="11"/>
  <c r="J9" i="9"/>
  <c r="L9" i="9" s="1"/>
  <c r="I10" i="9"/>
  <c r="I11" i="9" s="1"/>
  <c r="H9" i="8"/>
  <c r="J9" i="8" s="1"/>
  <c r="G10" i="8"/>
  <c r="G11" i="8" s="1"/>
  <c r="H16" i="11" l="1"/>
  <c r="J16" i="11" s="1"/>
  <c r="K16" i="11" s="1"/>
  <c r="G17" i="1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7" i="11" l="1"/>
  <c r="J17" i="11" s="1"/>
  <c r="K17" i="11" s="1"/>
  <c r="H2" i="1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G14" i="8" l="1"/>
  <c r="H13" i="8"/>
  <c r="J13" i="8" s="1"/>
  <c r="K13" i="8" s="1"/>
  <c r="I14" i="9"/>
  <c r="J13" i="9"/>
  <c r="L13" i="9" s="1"/>
  <c r="M13" i="9" s="1"/>
  <c r="J14" i="9" l="1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J16" i="9"/>
  <c r="L16" i="9" s="1"/>
  <c r="M16" i="9" s="1"/>
  <c r="G17" i="8"/>
  <c r="H16" i="8"/>
  <c r="J16" i="8" s="1"/>
  <c r="K16" i="8" s="1"/>
  <c r="H17" i="8" l="1"/>
  <c r="J17" i="8" s="1"/>
  <c r="K17" i="8" s="1"/>
  <c r="H2" i="8"/>
  <c r="J17" i="9"/>
  <c r="L17" i="9" s="1"/>
  <c r="M17" i="9" s="1"/>
  <c r="J2" i="9"/>
  <c r="Q3" i="10" l="1"/>
  <c r="Q4" i="10" l="1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I11" i="10"/>
  <c r="I12" i="10" s="1"/>
  <c r="I13" i="10" s="1"/>
  <c r="I14" i="10" s="1"/>
  <c r="I15" i="10" s="1"/>
  <c r="I16" i="10" s="1"/>
  <c r="I17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s="1"/>
  <c r="J17" i="10" s="1"/>
  <c r="K17" i="10" s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<sst xmlns="http://schemas.openxmlformats.org/spreadsheetml/2006/main" count="162" uniqueCount="27">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</sst>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01760"/>
        <c:axId val="178903680"/>
      </c:lineChart>
      <c:dateAx>
        <c:axId val="17890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03680"/>
        <c:crosses val="autoZero"/>
        <c:auto val="1"/>
        <c:lblOffset val="100"/>
        <c:baseTimeUnit val="days"/>
      </c:dateAx>
      <c:valAx>
        <c:axId val="1789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21472"/>
        <c:axId val="413319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12512"/>
        <c:axId val="413314048"/>
      </c:lineChart>
      <c:dateAx>
        <c:axId val="41331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14048"/>
        <c:crosses val="autoZero"/>
        <c:auto val="1"/>
        <c:lblOffset val="100"/>
        <c:baseTimeUnit val="months"/>
      </c:dateAx>
      <c:valAx>
        <c:axId val="413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12512"/>
        <c:crosses val="autoZero"/>
        <c:crossBetween val="between"/>
      </c:valAx>
      <c:valAx>
        <c:axId val="413319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21472"/>
        <c:crosses val="max"/>
        <c:crossBetween val="between"/>
      </c:valAx>
      <c:catAx>
        <c:axId val="4133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33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1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1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73952"/>
        <c:axId val="413375488"/>
      </c:lineChart>
      <c:dateAx>
        <c:axId val="413373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75488"/>
        <c:crosses val="autoZero"/>
        <c:auto val="1"/>
        <c:lblOffset val="100"/>
        <c:baseTimeUnit val="days"/>
      </c:dateAx>
      <c:valAx>
        <c:axId val="4133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1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90720"/>
        <c:axId val="413389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85856"/>
        <c:axId val="413387392"/>
      </c:lineChart>
      <c:dateAx>
        <c:axId val="41338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87392"/>
        <c:crosses val="autoZero"/>
        <c:auto val="1"/>
        <c:lblOffset val="100"/>
        <c:baseTimeUnit val="days"/>
      </c:dateAx>
      <c:valAx>
        <c:axId val="413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85856"/>
        <c:crosses val="autoZero"/>
        <c:crossBetween val="between"/>
      </c:valAx>
      <c:valAx>
        <c:axId val="413389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0720"/>
        <c:crosses val="max"/>
        <c:crossBetween val="between"/>
      </c:valAx>
      <c:catAx>
        <c:axId val="41339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1338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79968"/>
        <c:axId val="473381504"/>
      </c:lineChart>
      <c:dateAx>
        <c:axId val="473379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81504"/>
        <c:crosses val="autoZero"/>
        <c:auto val="1"/>
        <c:lblOffset val="100"/>
        <c:baseTimeUnit val="days"/>
      </c:dateAx>
      <c:valAx>
        <c:axId val="473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13120"/>
        <c:axId val="47341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08256"/>
        <c:axId val="473409792"/>
      </c:lineChart>
      <c:dateAx>
        <c:axId val="47340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09792"/>
        <c:crosses val="autoZero"/>
        <c:auto val="1"/>
        <c:lblOffset val="100"/>
        <c:baseTimeUnit val="days"/>
      </c:dateAx>
      <c:valAx>
        <c:axId val="473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08256"/>
        <c:crosses val="autoZero"/>
        <c:crossBetween val="between"/>
      </c:valAx>
      <c:valAx>
        <c:axId val="47341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13120"/>
        <c:crosses val="max"/>
        <c:crossBetween val="between"/>
      </c:valAx>
      <c:catAx>
        <c:axId val="47341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341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253120"/>
        <c:axId val="523114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40800"/>
        <c:axId val="413342336"/>
      </c:lineChart>
      <c:dateAx>
        <c:axId val="41334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42336"/>
        <c:crosses val="autoZero"/>
        <c:auto val="1"/>
        <c:lblOffset val="100"/>
        <c:baseTimeUnit val="months"/>
      </c:dateAx>
      <c:valAx>
        <c:axId val="4133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40800"/>
        <c:crosses val="autoZero"/>
        <c:crossBetween val="between"/>
      </c:valAx>
      <c:valAx>
        <c:axId val="523114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53120"/>
        <c:crosses val="max"/>
        <c:crossBetween val="between"/>
      </c:valAx>
      <c:catAx>
        <c:axId val="59325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31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model4(1)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15488"/>
        <c:axId val="668417024"/>
      </c:lineChart>
      <c:dateAx>
        <c:axId val="668415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17024"/>
        <c:crosses val="autoZero"/>
        <c:auto val="1"/>
        <c:lblOffset val="100"/>
        <c:baseTimeUnit val="days"/>
      </c:dateAx>
      <c:valAx>
        <c:axId val="668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1440"/>
        <c:axId val="55739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4288"/>
        <c:axId val="55738368"/>
      </c:lineChart>
      <c:dateAx>
        <c:axId val="5572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8368"/>
        <c:crosses val="autoZero"/>
        <c:auto val="1"/>
        <c:lblOffset val="100"/>
        <c:baseTimeUnit val="months"/>
      </c:dateAx>
      <c:valAx>
        <c:axId val="557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4288"/>
        <c:crosses val="autoZero"/>
        <c:crossBetween val="between"/>
      </c:valAx>
      <c:valAx>
        <c:axId val="55739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1440"/>
        <c:crosses val="max"/>
        <c:crossBetween val="between"/>
      </c:valAx>
      <c:catAx>
        <c:axId val="5574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73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5360"/>
        <c:axId val="55885824"/>
      </c:lineChart>
      <c:dateAx>
        <c:axId val="55855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5824"/>
        <c:crosses val="autoZero"/>
        <c:auto val="1"/>
        <c:lblOffset val="100"/>
        <c:baseTimeUnit val="months"/>
      </c:dateAx>
      <c:valAx>
        <c:axId val="55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1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77952"/>
        <c:axId val="96876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544"/>
        <c:axId val="96874880"/>
      </c:lineChart>
      <c:dateAx>
        <c:axId val="5606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74880"/>
        <c:crosses val="autoZero"/>
        <c:auto val="1"/>
        <c:lblOffset val="100"/>
        <c:baseTimeUnit val="months"/>
      </c:dateAx>
      <c:valAx>
        <c:axId val="968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0544"/>
        <c:crosses val="autoZero"/>
        <c:crossBetween val="between"/>
      </c:valAx>
      <c:valAx>
        <c:axId val="96876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77952"/>
        <c:crosses val="max"/>
        <c:crossBetween val="between"/>
      </c:valAx>
      <c:catAx>
        <c:axId val="9687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9687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model4(3)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1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1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1008"/>
        <c:axId val="178892800"/>
      </c:lineChart>
      <c:dateAx>
        <c:axId val="17889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2800"/>
        <c:crosses val="autoZero"/>
        <c:auto val="1"/>
        <c:lblOffset val="100"/>
        <c:baseTimeUnit val="months"/>
      </c:dateAx>
      <c:valAx>
        <c:axId val="178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1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76800"/>
        <c:axId val="41327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1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1104"/>
        <c:axId val="178912640"/>
      </c:lineChart>
      <c:dateAx>
        <c:axId val="17891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2640"/>
        <c:crosses val="autoZero"/>
        <c:auto val="1"/>
        <c:lblOffset val="100"/>
        <c:baseTimeUnit val="months"/>
      </c:dateAx>
      <c:valAx>
        <c:axId val="178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1104"/>
        <c:crosses val="autoZero"/>
        <c:crossBetween val="between"/>
      </c:valAx>
      <c:valAx>
        <c:axId val="41327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76800"/>
        <c:crosses val="max"/>
        <c:crossBetween val="between"/>
      </c:valAx>
      <c:catAx>
        <c:axId val="41327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1327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model4(1)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96512"/>
        <c:axId val="413298048"/>
      </c:lineChart>
      <c:dateAx>
        <c:axId val="413296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98048"/>
        <c:crosses val="autoZero"/>
        <c:auto val="1"/>
        <c:lblOffset val="100"/>
        <c:baseTimeUnit val="months"/>
      </c:dateAx>
      <c:valAx>
        <c:axId val="413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4</xdr:row>
      <xdr:rowOff>123825</xdr:rowOff>
    </xdr:from>
    <xdr:to>
      <xdr:col>21</xdr:col>
      <xdr:colOff>590550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161924</xdr:colOff>
      <xdr:row>4</xdr:row>
      <xdr:rowOff>142875</xdr:rowOff>
    </xdr:from>
    <xdr:to>
      <xdr:col>30</xdr:col>
      <xdr:colOff>200024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28575</xdr:rowOff>
    </xdr:from>
    <xdr:to>
      <xdr:col>23</xdr:col>
      <xdr:colOff>19050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114300</xdr:rowOff>
    </xdr:from>
    <xdr:to>
      <xdr:col>31</xdr:col>
      <xdr:colOff>95249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4</xdr:row>
      <xdr:rowOff>57150</xdr:rowOff>
    </xdr:from>
    <xdr:to>
      <xdr:col>23</xdr:col>
      <xdr:colOff>47625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238124</xdr:colOff>
      <xdr:row>4</xdr:row>
      <xdr:rowOff>85725</xdr:rowOff>
    </xdr:from>
    <xdr:to>
      <xdr:col>31</xdr:col>
      <xdr:colOff>276224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76200</xdr:rowOff>
    </xdr:from>
    <xdr:to>
      <xdr:col>25</xdr:col>
      <xdr:colOff>19050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781049</xdr:colOff>
      <xdr:row>4</xdr:row>
      <xdr:rowOff>114300</xdr:rowOff>
    </xdr:from>
    <xdr:to>
      <xdr:col>33</xdr:col>
      <xdr:colOff>38099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4</xdr:row>
      <xdr:rowOff>0</xdr:rowOff>
    </xdr:from>
    <xdr:to>
      <xdr:col>24</xdr:col>
      <xdr:colOff>752475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428624</xdr:colOff>
      <xdr:row>4</xdr:row>
      <xdr:rowOff>57150</xdr:rowOff>
    </xdr:from>
    <xdr:to>
      <xdr:col>34</xdr:col>
      <xdr:colOff>409574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4</xdr:row>
      <xdr:rowOff>95250</xdr:rowOff>
    </xdr:from>
    <xdr:to>
      <xdr:col>24</xdr:col>
      <xdr:colOff>638175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190499</xdr:colOff>
      <xdr:row>4</xdr:row>
      <xdr:rowOff>142875</xdr:rowOff>
    </xdr:from>
    <xdr:to>
      <xdr:col>33</xdr:col>
      <xdr:colOff>228599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4</xdr:row>
      <xdr:rowOff>85725</xdr:rowOff>
    </xdr:from>
    <xdr:to>
      <xdr:col>21</xdr:col>
      <xdr:colOff>666750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133349</xdr:colOff>
      <xdr:row>4</xdr:row>
      <xdr:rowOff>123825</xdr:rowOff>
    </xdr:from>
    <xdr:to>
      <xdr:col>30</xdr:col>
      <xdr:colOff>171449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24.680000305175781</v>
          </cell>
          <cell r="D347">
            <v>33.152985469638168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33.128364413367542</v>
          </cell>
        </row>
        <row r="349">
          <cell r="B349" t="str">
            <v xml:space="preserve">2022/9/5
</v>
          </cell>
          <cell r="C349">
            <v>24.469999313354489</v>
          </cell>
          <cell r="D349">
            <v>33.103412352560589</v>
          </cell>
        </row>
        <row r="350">
          <cell r="B350" t="str">
            <v xml:space="preserve">2022/9/6
</v>
          </cell>
          <cell r="C350">
            <v>24.54000091552734</v>
          </cell>
          <cell r="D350">
            <v>33.078804848431183</v>
          </cell>
        </row>
        <row r="351">
          <cell r="B351" t="str">
            <v xml:space="preserve">2022/9/7
</v>
          </cell>
          <cell r="C351">
            <v>24.780000686645511</v>
          </cell>
          <cell r="D351">
            <v>33.055026039944693</v>
          </cell>
        </row>
        <row r="352">
          <cell r="B352" t="str">
            <v xml:space="preserve">2022/9/8
</v>
          </cell>
          <cell r="C352">
            <v>24.440000534057621</v>
          </cell>
          <cell r="D352">
            <v>33.030411681356441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33.006878029842611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32.983932353621462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32.959955208143782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32.934475108685753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32.907899122464102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32.881472439535827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32.855193805251417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32.82858711864457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32.80134871441436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32.773872745763207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32.746798306024253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32.721144167057332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32.694171318112282</v>
          </cell>
        </row>
        <row r="366">
          <cell r="B366" t="str">
            <v xml:space="preserve">2022/9/29
</v>
          </cell>
          <cell r="C366">
            <v>23.03</v>
          </cell>
          <cell r="D366">
            <v>32.667621396908672</v>
          </cell>
        </row>
        <row r="367">
          <cell r="B367" t="str">
            <v>2022/9/30</v>
          </cell>
          <cell r="C367">
            <v>22.610000610351559</v>
          </cell>
          <cell r="D367">
            <v>32.640066271466047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szse innovation100</v>
          </cell>
          <cell r="C1" t="str">
            <v>sales aount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unit：yuan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  <row r="180">
          <cell r="J180">
            <v>0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unit：yuan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26</v>
      </c>
      <c r="F1" s="40" t="s">
        <v>4</v>
      </c>
      <c r="G1" s="40" t="s">
        <v>5</v>
      </c>
      <c r="H1" s="40" t="s">
        <v>6</v>
      </c>
      <c r="I1" s="41" t="s">
        <v>7</v>
      </c>
      <c r="J1" s="39" t="s">
        <v>8</v>
      </c>
      <c r="K1" s="43" t="s">
        <v>9</v>
      </c>
      <c r="L1" s="44" t="s">
        <v>10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VLOOKUP(A3,[2]myPEPB!$B:$C,2)</f>
        <v>41.45</v>
      </c>
      <c r="D3" s="29">
        <f>VLOOKUP(A3,[2]myPEPB!$B:$D,3)</f>
        <v>41.041896551724122</v>
      </c>
      <c r="E3" s="29">
        <v>0</v>
      </c>
      <c r="F3" s="30">
        <f t="shared" ref="F3:F17" si="0">E3/B3</f>
        <v>0</v>
      </c>
      <c r="G3" s="30">
        <f t="shared" ref="G3:G17" si="1">G2+F3</f>
        <v>0</v>
      </c>
      <c r="H3" s="30">
        <f t="shared" ref="H3:H17" si="2">G3*B3</f>
        <v>0</v>
      </c>
      <c r="I3" s="30">
        <f t="shared" ref="I3:I17" si="3">IF(E3&gt;0,I2+E3,I2)</f>
        <v>0</v>
      </c>
      <c r="J3" s="30">
        <f t="shared" ref="J3:J17" si="4">H3+L3</f>
        <v>0</v>
      </c>
      <c r="K3" s="30">
        <f t="shared" ref="K3:K17" si="5">J3-I3</f>
        <v>0</v>
      </c>
      <c r="L3" s="29">
        <f t="shared" ref="L3:L17" si="6">IF(E3&lt;0,L2-E3,L2)</f>
        <v>0</v>
      </c>
      <c r="M3" s="27"/>
      <c r="P3" s="45" t="s">
        <v>1</v>
      </c>
      <c r="Q3" s="46" t="s">
        <v>11</v>
      </c>
      <c r="R3" s="46" t="s">
        <v>7</v>
      </c>
      <c r="S3" s="46" t="s">
        <v>8</v>
      </c>
      <c r="T3" s="46" t="s">
        <v>9</v>
      </c>
      <c r="U3" s="47" t="s">
        <v>10</v>
      </c>
      <c r="V3" s="46" t="s">
        <v>12</v>
      </c>
      <c r="W3" s="46" t="s">
        <v>13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VLOOKUP(A4,[2]myPEPB!$B:$C,2)</f>
        <v>39.930000305175781</v>
      </c>
      <c r="D4" s="29">
        <f>VLOOKUP(A4,[2]myPEPB!$B:$D,3)</f>
        <v>40.930499984741189</v>
      </c>
      <c r="E4" s="29">
        <f t="shared" ref="E4:E17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VLOOKUP(A5,[2]myPEPB!$B:$C,2)</f>
        <v>38.069999694824219</v>
      </c>
      <c r="D5" s="29">
        <f>VLOOKUP(A5,[2]myPEPB!$B:$D,3)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VLOOKUP(A6,[2]myPEPB!$B:$C,2)</f>
        <v>35.020000457763672</v>
      </c>
      <c r="D6" s="29">
        <f>VLOOKUP(A6,[2]myPEPB!$B:$D,3)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VLOOKUP(A7,[2]myPEPB!$B:$C,2)</f>
        <v>36.299999239999998</v>
      </c>
      <c r="D7" s="29">
        <f>VLOOKUP(A7,[2]myPEPB!$B:$D,3)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VLOOKUP(A8,[2]myPEPB!$B:$C,2)</f>
        <v>35.450000000000003</v>
      </c>
      <c r="D8" s="29">
        <f>VLOOKUP(A8,[2]myPEPB!$B:$D,3)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VLOOKUP(A9,[2]myPEPB!$B:$C,2)</f>
        <v>34.630000000000003</v>
      </c>
      <c r="D9" s="29">
        <f>VLOOKUP(A9,[2]myPEPB!$B:$D,3)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VLOOKUP(A10,[2]myPEPB!$B:$C,2)</f>
        <v>31.159999849999998</v>
      </c>
      <c r="D10" s="29">
        <f>VLOOKUP(A10,[2]myPEPB!$B:$D,3)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VLOOKUP(A11,[2]myPEPB!$B:$C,2)</f>
        <v>30.969999309999999</v>
      </c>
      <c r="D11" s="29">
        <f>VLOOKUP(A11,[2]myPEPB!$B:$D,3)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VLOOKUP(A12,[2]myPEPB!$B:$C,2)</f>
        <v>27.63999939</v>
      </c>
      <c r="D12" s="29">
        <f>VLOOKUP(A12,[2]myPEPB!$B:$D,3)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VLOOKUP(A13,[2]myPEPB!$B:$C,2)</f>
        <v>25.129999160000001</v>
      </c>
      <c r="D13" s="29">
        <f>VLOOKUP(A13,[2]myPEPB!$B:$D,3)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VLOOKUP(A14,[2]myPEPB!$B:$C,2)</f>
        <v>24.129999160000001</v>
      </c>
      <c r="D14" s="29">
        <f>VLOOKUP(A14,[2]myPEPB!$B:$D,3)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VLOOKUP(A15,[2]myPEPB!$B:$C,2)</f>
        <v>27.809999470000001</v>
      </c>
      <c r="D15" s="29">
        <f>VLOOKUP(A15,[2]myPEPB!$B:$D,3)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VLOOKUP(A16,[2]myPEPB!$B:$C,2)</f>
        <v>26.329999919999999</v>
      </c>
      <c r="D16" s="29">
        <f>VLOOKUP(A16,[2]myPEPB!$B:$D,3)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VLOOKUP(A17,[2]myPEPB!$B:$C,2)</f>
        <v>25.18000031</v>
      </c>
      <c r="D17" s="29">
        <f>VLOOKUP(A17,[2]myPEPB!$B:$D,3)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3.12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26</v>
      </c>
      <c r="F1" s="40" t="s">
        <v>4</v>
      </c>
      <c r="G1" s="40" t="s">
        <v>5</v>
      </c>
      <c r="H1" s="40" t="s">
        <v>6</v>
      </c>
      <c r="I1" s="41" t="s">
        <v>7</v>
      </c>
      <c r="J1" s="39" t="s">
        <v>8</v>
      </c>
      <c r="K1" s="43" t="s">
        <v>9</v>
      </c>
      <c r="L1" s="44" t="s">
        <v>10</v>
      </c>
      <c r="M1" s="44" t="s">
        <v>14</v>
      </c>
      <c r="N1" s="44" t="s">
        <v>15</v>
      </c>
      <c r="O1" s="48" t="s">
        <v>16</v>
      </c>
      <c r="P1" s="11" t="s">
        <v>17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7" si="0">E3/B3</f>
        <v>0</v>
      </c>
      <c r="G3" s="18">
        <f>G2+F3</f>
        <v>0</v>
      </c>
      <c r="H3" s="18">
        <f t="shared" ref="H3:H17" si="1">G3*B3</f>
        <v>0</v>
      </c>
      <c r="I3" s="18">
        <f>IF(E3&gt;0,I2+E3,I2)</f>
        <v>0</v>
      </c>
      <c r="J3" s="18">
        <f t="shared" ref="J3:J17" si="2">H3+L3</f>
        <v>0</v>
      </c>
      <c r="K3" s="18">
        <f t="shared" ref="K3:K17" si="3">J3-I3</f>
        <v>0</v>
      </c>
      <c r="L3" s="17">
        <f>IF(E3&lt;0,L2-E3,L2)</f>
        <v>0</v>
      </c>
      <c r="M3" s="21"/>
      <c r="Q3" s="45" t="s">
        <v>1</v>
      </c>
      <c r="R3" s="46" t="s">
        <v>11</v>
      </c>
      <c r="S3" s="46" t="s">
        <v>7</v>
      </c>
      <c r="T3" s="46" t="s">
        <v>8</v>
      </c>
      <c r="U3" s="46" t="s">
        <v>9</v>
      </c>
      <c r="V3" s="47" t="s">
        <v>10</v>
      </c>
      <c r="W3" s="46" t="s">
        <v>12</v>
      </c>
      <c r="X3" s="46" t="s">
        <v>13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17" si="4">G3+F4</f>
        <v>3930.3662572578642</v>
      </c>
      <c r="H4" s="18">
        <f t="shared" si="1"/>
        <v>3953.9484548014116</v>
      </c>
      <c r="I4" s="18">
        <f t="shared" ref="I4:I17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17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17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17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15"/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1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9" width="11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26</v>
      </c>
      <c r="F1" s="40" t="s">
        <v>4</v>
      </c>
      <c r="G1" s="40" t="s">
        <v>5</v>
      </c>
      <c r="H1" s="40" t="s">
        <v>6</v>
      </c>
      <c r="I1" s="41" t="s">
        <v>7</v>
      </c>
      <c r="J1" s="39" t="s">
        <v>8</v>
      </c>
      <c r="K1" s="43" t="s">
        <v>9</v>
      </c>
      <c r="L1" s="44" t="s">
        <v>10</v>
      </c>
      <c r="M1" s="44" t="s">
        <v>14</v>
      </c>
      <c r="N1" s="44" t="s">
        <v>15</v>
      </c>
      <c r="O1" s="48" t="s">
        <v>16</v>
      </c>
      <c r="P1" s="11" t="s">
        <v>17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7" si="0">E3/B3</f>
        <v>0</v>
      </c>
      <c r="G3" s="18">
        <f>G2+F3</f>
        <v>0</v>
      </c>
      <c r="H3" s="18">
        <f t="shared" ref="H3:H17" si="1">G3*B3</f>
        <v>0</v>
      </c>
      <c r="I3" s="18">
        <f>IF(E3&gt;0,I2+E3,I2)</f>
        <v>0</v>
      </c>
      <c r="J3" s="18">
        <f t="shared" ref="J3:J17" si="2">H3+L3</f>
        <v>0</v>
      </c>
      <c r="K3" s="18">
        <f t="shared" ref="K3:K17" si="3">J3-I3</f>
        <v>0</v>
      </c>
      <c r="L3" s="17">
        <f>IF(E3&lt;0,L2-E3,L2)</f>
        <v>0</v>
      </c>
      <c r="M3" s="21"/>
      <c r="Q3" s="45" t="s">
        <v>1</v>
      </c>
      <c r="R3" s="46" t="s">
        <v>11</v>
      </c>
      <c r="S3" s="46" t="s">
        <v>7</v>
      </c>
      <c r="T3" s="46" t="s">
        <v>8</v>
      </c>
      <c r="U3" s="46" t="s">
        <v>9</v>
      </c>
      <c r="V3" s="47" t="s">
        <v>10</v>
      </c>
      <c r="W3" s="46" t="s">
        <v>12</v>
      </c>
      <c r="X3" s="46" t="s">
        <v>13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17" si="4">G3+F4</f>
        <v>3932.3301809611858</v>
      </c>
      <c r="H4" s="18">
        <f t="shared" si="1"/>
        <v>3955.9241620469529</v>
      </c>
      <c r="I4" s="18">
        <f t="shared" ref="I4:I17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17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17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17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15"/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1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18</v>
      </c>
      <c r="F1" s="14" t="s">
        <v>19</v>
      </c>
      <c r="G1" s="40" t="s">
        <v>26</v>
      </c>
      <c r="H1" s="40" t="s">
        <v>4</v>
      </c>
      <c r="I1" s="40" t="s">
        <v>5</v>
      </c>
      <c r="J1" s="40" t="s">
        <v>6</v>
      </c>
      <c r="K1" s="41" t="s">
        <v>7</v>
      </c>
      <c r="L1" s="39" t="s">
        <v>8</v>
      </c>
      <c r="M1" s="43" t="s">
        <v>9</v>
      </c>
      <c r="N1" s="44" t="s">
        <v>10</v>
      </c>
      <c r="O1" s="44" t="s">
        <v>14</v>
      </c>
      <c r="P1" s="44" t="s">
        <v>15</v>
      </c>
      <c r="Q1" s="48" t="s">
        <v>16</v>
      </c>
      <c r="R1" s="11" t="s">
        <v>17</v>
      </c>
    </row>
    <row r="2" spans="1:36" ht="14.1" customHeight="1" x14ac:dyDescent="0.2">
      <c r="A2" s="5"/>
      <c r="B2" s="5"/>
      <c r="C2" s="23" t="s">
        <v>20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17" si="0">G3/B3</f>
        <v>0</v>
      </c>
      <c r="I3" s="18">
        <f>I2+H3</f>
        <v>0</v>
      </c>
      <c r="J3" s="18">
        <f t="shared" ref="J3:J17" si="1">I3*B3</f>
        <v>0</v>
      </c>
      <c r="K3" s="18">
        <f>IF(G3&gt;0,K2+G3,K2)</f>
        <v>0</v>
      </c>
      <c r="L3" s="18">
        <f t="shared" ref="L3:L17" si="2">J3+N3</f>
        <v>0</v>
      </c>
      <c r="M3" s="18">
        <f t="shared" ref="M3:M17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11</v>
      </c>
      <c r="U3" s="46" t="s">
        <v>7</v>
      </c>
      <c r="V3" s="46" t="s">
        <v>8</v>
      </c>
      <c r="W3" s="46" t="s">
        <v>9</v>
      </c>
      <c r="X3" s="47" t="s">
        <v>10</v>
      </c>
      <c r="Y3" s="46" t="s">
        <v>12</v>
      </c>
      <c r="Z3" s="46" t="s">
        <v>13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17" si="4">I3+H4</f>
        <v>146.12645884219521</v>
      </c>
      <c r="J4" s="18">
        <f t="shared" si="1"/>
        <v>147.00321759524837</v>
      </c>
      <c r="K4" s="18">
        <f t="shared" ref="K4:K17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17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17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17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26</v>
      </c>
      <c r="F1" s="40" t="s">
        <v>4</v>
      </c>
      <c r="G1" s="40" t="s">
        <v>5</v>
      </c>
      <c r="H1" s="40" t="s">
        <v>6</v>
      </c>
      <c r="I1" s="41" t="s">
        <v>7</v>
      </c>
      <c r="J1" s="39" t="s">
        <v>8</v>
      </c>
      <c r="K1" s="43" t="s">
        <v>9</v>
      </c>
      <c r="L1" s="44" t="s">
        <v>10</v>
      </c>
      <c r="M1" s="48" t="s">
        <v>21</v>
      </c>
      <c r="N1" s="48" t="s">
        <v>22</v>
      </c>
      <c r="O1" s="48" t="s">
        <v>23</v>
      </c>
      <c r="P1" s="48" t="s">
        <v>24</v>
      </c>
      <c r="Q1" s="11" t="s">
        <v>25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7" si="0">E3/B3</f>
        <v>0</v>
      </c>
      <c r="G3" s="18">
        <f>G2+F3</f>
        <v>0</v>
      </c>
      <c r="H3" s="18">
        <f t="shared" ref="H3:H17" si="1">G3*B3</f>
        <v>0</v>
      </c>
      <c r="I3" s="18">
        <f>IF(E3&gt;0,I2+E3,I2)</f>
        <v>0</v>
      </c>
      <c r="J3" s="18">
        <f t="shared" ref="J3:J17" si="2">H3+L3</f>
        <v>0</v>
      </c>
      <c r="K3" s="18">
        <f t="shared" ref="K3:K17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11</v>
      </c>
      <c r="U3" s="46" t="s">
        <v>7</v>
      </c>
      <c r="V3" s="46" t="s">
        <v>8</v>
      </c>
      <c r="W3" s="46" t="s">
        <v>9</v>
      </c>
      <c r="X3" s="47" t="s">
        <v>10</v>
      </c>
      <c r="Y3" s="46" t="s">
        <v>12</v>
      </c>
      <c r="Z3" s="46" t="s">
        <v>13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17" si="4">IF(C4&lt;D4,$E$2*(D4-C4)^2*Q4,-$E$2*(D4-C4)^2*Q4)</f>
        <v>3953.9484548014116</v>
      </c>
      <c r="F4" s="18">
        <f t="shared" si="0"/>
        <v>3930.3662572578642</v>
      </c>
      <c r="G4" s="18">
        <f t="shared" ref="G4:G17" si="5">G3+F4</f>
        <v>3930.3662572578642</v>
      </c>
      <c r="H4" s="18">
        <f t="shared" si="1"/>
        <v>3953.9484548014116</v>
      </c>
      <c r="I4" s="18">
        <f t="shared" ref="I4:I17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17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17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4.2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18</v>
      </c>
      <c r="F1" s="14" t="s">
        <v>19</v>
      </c>
      <c r="G1" s="40" t="s">
        <v>26</v>
      </c>
      <c r="H1" s="40" t="s">
        <v>4</v>
      </c>
      <c r="I1" s="40" t="s">
        <v>5</v>
      </c>
      <c r="J1" s="40" t="s">
        <v>6</v>
      </c>
      <c r="K1" s="41" t="s">
        <v>7</v>
      </c>
      <c r="L1" s="39" t="s">
        <v>8</v>
      </c>
      <c r="M1" s="43" t="s">
        <v>9</v>
      </c>
      <c r="N1" s="44" t="s">
        <v>10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17" si="0">G3/B3</f>
        <v>0</v>
      </c>
      <c r="I3" s="18">
        <f>I2+H3</f>
        <v>0</v>
      </c>
      <c r="J3" s="18">
        <f t="shared" ref="J3:J17" si="1">I3*B3</f>
        <v>0</v>
      </c>
      <c r="K3" s="18">
        <f>IF(G3&gt;0,K2+G3,K2)</f>
        <v>0</v>
      </c>
      <c r="L3" s="18">
        <f t="shared" ref="L3:L17" si="2">J3+N3</f>
        <v>0</v>
      </c>
      <c r="M3" s="18">
        <f t="shared" ref="M3:M17" si="3">L3-K3</f>
        <v>0</v>
      </c>
      <c r="N3" s="17">
        <f>IF(G3&lt;0,N2-G3,N2)</f>
        <v>0</v>
      </c>
      <c r="O3" s="7"/>
      <c r="S3" s="45" t="s">
        <v>1</v>
      </c>
      <c r="T3" s="46" t="s">
        <v>11</v>
      </c>
      <c r="U3" s="46" t="s">
        <v>7</v>
      </c>
      <c r="V3" s="46" t="s">
        <v>8</v>
      </c>
      <c r="W3" s="46" t="s">
        <v>9</v>
      </c>
      <c r="X3" s="47" t="s">
        <v>10</v>
      </c>
      <c r="Y3" s="46" t="s">
        <v>12</v>
      </c>
      <c r="Z3" s="46" t="s">
        <v>13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17" si="4">IF(C4&lt;D4,$G$2*(D4-C4)^3*E4/F4,$G$2*(D4-C4)^3*E4/F4)</f>
        <v>1055.7503809113296</v>
      </c>
      <c r="H4" s="18">
        <f t="shared" si="0"/>
        <v>1049.4536589575841</v>
      </c>
      <c r="I4" s="18">
        <f t="shared" ref="I4:I17" si="5">I3+H4</f>
        <v>1049.4536589575841</v>
      </c>
      <c r="J4" s="18">
        <f t="shared" si="1"/>
        <v>1055.7503809113296</v>
      </c>
      <c r="K4" s="18">
        <f t="shared" ref="K4:K17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17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4.12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26</v>
      </c>
      <c r="F1" s="40" t="s">
        <v>4</v>
      </c>
      <c r="G1" s="40" t="s">
        <v>5</v>
      </c>
      <c r="H1" s="40" t="s">
        <v>6</v>
      </c>
      <c r="I1" s="41" t="s">
        <v>7</v>
      </c>
      <c r="J1" s="39" t="s">
        <v>8</v>
      </c>
      <c r="K1" s="43" t="s">
        <v>9</v>
      </c>
      <c r="L1" s="44" t="s">
        <v>10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7" si="0">E3/B3</f>
        <v>0</v>
      </c>
      <c r="G3" s="18">
        <f>G2+F3</f>
        <v>0</v>
      </c>
      <c r="H3" s="18">
        <f t="shared" ref="H3:H17" si="1">G3*B3</f>
        <v>0</v>
      </c>
      <c r="I3" s="18">
        <f>IF(E3&gt;0,I2+E3,I2)</f>
        <v>0</v>
      </c>
      <c r="J3" s="18">
        <f t="shared" ref="J3:J17" si="2">H3+L3</f>
        <v>0</v>
      </c>
      <c r="K3" s="18">
        <f t="shared" ref="K3:K17" si="3">J3-I3</f>
        <v>0</v>
      </c>
      <c r="L3" s="17">
        <f>IF(E3&lt;0,L2-E3,L2)</f>
        <v>0</v>
      </c>
      <c r="M3" s="7"/>
      <c r="P3" s="45" t="s">
        <v>1</v>
      </c>
      <c r="Q3" s="46" t="s">
        <v>11</v>
      </c>
      <c r="R3" s="46" t="s">
        <v>7</v>
      </c>
      <c r="S3" s="46" t="s">
        <v>8</v>
      </c>
      <c r="T3" s="46" t="s">
        <v>9</v>
      </c>
      <c r="U3" s="47" t="s">
        <v>10</v>
      </c>
      <c r="V3" s="46" t="s">
        <v>12</v>
      </c>
      <c r="W3" s="46" t="s">
        <v>13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17" si="4">IF(C4&lt;D4,$E$2*(D4-C4)^3,$E$2*(D4-C4)^3)</f>
        <v>3955.9241620469529</v>
      </c>
      <c r="F4" s="18">
        <f t="shared" si="0"/>
        <v>3932.3301809611858</v>
      </c>
      <c r="G4" s="18">
        <f t="shared" ref="G4:G17" si="5">G3+F4</f>
        <v>3932.3301809611858</v>
      </c>
      <c r="H4" s="18">
        <f t="shared" si="1"/>
        <v>3955.9241620469529</v>
      </c>
      <c r="I4" s="18">
        <f t="shared" ref="I4:I17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17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2022-10-14T06:45:30Z</dcterms:modified>
</cp:coreProperties>
</file>