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2" activeTab="6"/>
  </bookViews>
  <sheets>
    <sheet name="model4(1)" sheetId="14" r:id="rId1"/>
    <sheet name="model4(1)&amp;RSI" sheetId="11" r:id="rId2"/>
    <sheet name="model4(3)&amp;RSI" sheetId="15" r:id="rId3"/>
    <sheet name="model4(3)turnover&amp;RSI" sheetId="13" r:id="rId4"/>
    <sheet name="model4(1)&amp;KDJ" sheetId="10" r:id="rId5"/>
    <sheet name="model4(3)turnover" sheetId="9" r:id="rId6"/>
    <sheet name="model4(3)" sheetId="8" r:id="rId7"/>
  </sheets>
  <definedNames>
    <definedName name="_xlnm._FilterDatabase" localSheetId="0" hidden="1">'model4(1)'!$P$1:$P$23</definedName>
    <definedName name="_xlnm._FilterDatabase" localSheetId="4" hidden="1">'model4(1)&amp;KDJ'!$S$1:$S$23</definedName>
    <definedName name="_xlnm._FilterDatabase" localSheetId="1" hidden="1">'model4(1)&amp;RSI'!$Q$1:$Q$24</definedName>
    <definedName name="_xlnm._FilterDatabase" localSheetId="6" hidden="1">'model4(3)'!$P$1:$P$24</definedName>
    <definedName name="_xlnm._FilterDatabase" localSheetId="2" hidden="1">'model4(3)&amp;RSI'!$Q$1:$Q$24</definedName>
    <definedName name="_xlnm._FilterDatabase" localSheetId="5" hidden="1">'model4(3)turnover'!$S$1:$S$24</definedName>
    <definedName name="_xlnm._FilterDatabase" localSheetId="3" hidden="1">'model4(3)turnover&amp;RSI'!$S$1:$S$23</definedName>
    <definedName name="金额" localSheetId="0">OFFSET('model4(1)'!K1,0,0,COUNTA('model4(1)'!K:K)-1)</definedName>
    <definedName name="金额" localSheetId="4">OFFSET('model4(1)&amp;KDJ'!K1,0,0,COUNTA('model4(1)&amp;KDJ'!K:K)-1)</definedName>
    <definedName name="金额" localSheetId="1">OFFSET('model4(1)&amp;RSI'!K1,0,0,COUNTA('model4(1)&amp;RSI'!K:K)-1)</definedName>
    <definedName name="金额" localSheetId="6">OFFSET('model4(3)'!K1,0,0,COUNTA('model4(3)'!K:K)-1)</definedName>
    <definedName name="金额" localSheetId="2">OFFSET('model4(3)&amp;RSI'!K1,0,0,COUNTA('model4(3)&amp;RSI'!K:K)-1)</definedName>
    <definedName name="金额" localSheetId="5">OFFSET('model4(3)turnover'!M1,0,0,COUNTA('model4(3)turnover'!M:M)-1)</definedName>
    <definedName name="金额" localSheetId="3">OFFSET('model4(3)turnover&amp;RSI'!M1,0,0,COUNTA('model4(3)turnover&amp;RSI'!M:M)-1)</definedName>
    <definedName name="买卖" localSheetId="0">OFFSET('model4(1)'!E1,0,0,COUNTA('model4(1)'!E:E)-2)</definedName>
    <definedName name="买卖" localSheetId="4">OFFSET('model4(1)&amp;KDJ'!E1,0,0,COUNTA('model4(1)&amp;KDJ'!E:E)-2)</definedName>
    <definedName name="买卖" localSheetId="1">OFFSET('model4(1)&amp;RSI'!E1,0,0,COUNTA('model4(1)&amp;RSI'!E:E)-2)</definedName>
    <definedName name="买卖" localSheetId="6">OFFSET('model4(3)'!E1,0,0,COUNTA('model4(3)'!E:E)-2)</definedName>
    <definedName name="买卖" localSheetId="2">OFFSET('model4(3)&amp;RSI'!E1,0,0,COUNTA('model4(3)&amp;RSI'!E:E)-2)</definedName>
    <definedName name="买卖" localSheetId="5">OFFSET('model4(3)turnover'!G1,0,0,COUNTA('model4(3)turnover'!G:G)-2)</definedName>
    <definedName name="买卖" localSheetId="3">OFFSET('model4(3)turnover&amp;RSI'!G1,0,0,COUNTA('model4(3)turnover&amp;RSI'!G:G)-2)</definedName>
    <definedName name="时间" localSheetId="0">OFFSET('model4(1)'!A1,0,0,COUNTA('model4(1)'!A:A)-1)</definedName>
    <definedName name="时间" localSheetId="4">OFFSET('model4(1)&amp;KDJ'!A1,0,0,COUNTA('model4(1)&amp;KDJ'!A:A)-1)</definedName>
    <definedName name="时间" localSheetId="1">OFFSET('model4(1)&amp;RSI'!A1,0,0,COUNTA('model4(1)&amp;RSI'!A:A)-1)</definedName>
    <definedName name="时间" localSheetId="6">OFFSET('model4(3)'!A1,0,0,COUNTA('model4(3)'!A:A)-1)</definedName>
    <definedName name="时间" localSheetId="2">OFFSET('model4(3)&amp;RSI'!A1,0,0,COUNTA('model4(3)&amp;RSI'!A:A)-1)</definedName>
    <definedName name="时间" localSheetId="5">OFFSET('model4(3)turnover'!A1,0,0,COUNTA('model4(3)turnover'!A:A)-1)</definedName>
    <definedName name="时间" localSheetId="3">OFFSET('model4(3)turnover&amp;RSI'!A1,0,0,COUNTA('model4(3)turnover&amp;RSI'!A:A)-1)</definedName>
    <definedName name="指数" localSheetId="0">OFFSET('model4(1)'!B1,0,0,COUNTA('model4(1)'!B:B)-1)</definedName>
    <definedName name="指数" localSheetId="4">OFFSET('model4(1)&amp;KDJ'!B1,0,0,COUNTA('model4(1)&amp;KDJ'!B:B)-1)</definedName>
    <definedName name="指数" localSheetId="1">OFFSET('model4(1)&amp;RSI'!B1,0,0,COUNTA('model4(1)&amp;RSI'!B:B)-1)</definedName>
    <definedName name="指数" localSheetId="6">OFFSET('model4(3)'!B1,0,0,COUNTA('model4(3)'!B:B)-1)</definedName>
    <definedName name="指数" localSheetId="2">OFFSET('model4(3)&amp;RSI'!B1,0,0,COUNTA('model4(3)&amp;RSI'!B:B)-1)</definedName>
    <definedName name="指数" localSheetId="5">OFFSET('model4(3)turnover'!B1,0,0,COUNTA('model4(3)turnover'!B:B)-1)</definedName>
    <definedName name="指数" localSheetId="3">OFFSET('model4(3)turnover&amp;RSI'!B1,0,0,COUNTA('model4(3)turnover&amp;RSI'!B:B)-1)</definedName>
    <definedName name="资产" localSheetId="0">OFFSET('model4(1)'!J1,0,0,COUNTA('model4(1)'!J:J)-1)</definedName>
    <definedName name="资产" localSheetId="4">OFFSET('model4(1)&amp;KDJ'!J1,0,0,COUNTA('model4(1)&amp;KDJ'!J:J)-1)</definedName>
    <definedName name="资产" localSheetId="1">OFFSET('model4(1)&amp;RSI'!J1,0,0,COUNTA('model4(1)&amp;RSI'!J:J)-1)</definedName>
    <definedName name="资产" localSheetId="6">OFFSET('model4(3)'!J1,0,0,COUNTA('model4(3)'!J:J)-1)</definedName>
    <definedName name="资产" localSheetId="2">OFFSET('model4(3)&amp;RSI'!J1,0,0,COUNTA('model4(3)&amp;RSI'!J:J)-1)</definedName>
    <definedName name="资产" localSheetId="5">OFFSET('model4(3)turnover'!L1,0,0,COUNTA('model4(3)turnover'!L:L)-1)</definedName>
    <definedName name="资产" localSheetId="3">OFFSET('model4(3)turnover&amp;RSI'!L1,0,0,COUNTA('model4(3)turnover&amp;RSI'!L:L)-1)</definedName>
    <definedName name="资金" localSheetId="0">OFFSET('model4(1)'!I1,0,0,COUNTA('model4(1)'!I:I)-1)</definedName>
    <definedName name="资金" localSheetId="4">OFFSET('model4(1)&amp;KDJ'!I1,0,0,COUNTA('model4(1)&amp;KDJ'!I:I)-1)</definedName>
    <definedName name="资金" localSheetId="1">OFFSET('model4(1)&amp;RSI'!I1,0,0,COUNTA('model4(1)&amp;RSI'!I:I)-1)</definedName>
    <definedName name="资金" localSheetId="6">OFFSET('model4(3)'!I1,0,0,COUNTA('model4(3)'!I:I)-1)</definedName>
    <definedName name="资金" localSheetId="2">OFFSET('model4(3)&amp;RSI'!I1,0,0,COUNTA('model4(3)&amp;RSI'!I:I)-1)</definedName>
    <definedName name="资金" localSheetId="5">OFFSET('model4(3)turnover'!K1,0,0,COUNTA('model4(3)turnover'!K:K)-1)</definedName>
    <definedName name="资金" localSheetId="3">OFFSET('model4(3)turnover&amp;RSI'!K1,0,0,COUNTA('model4(3)turnover&amp;RSI'!K:K)-1)</definedName>
  </definedNames>
  <calcPr calcId="145621"/>
</workbook>
</file>

<file path=xl/calcChain.xml><?xml version="1.0" encoding="utf-8"?>
<calcChain xmlns="http://schemas.openxmlformats.org/spreadsheetml/2006/main">
  <c r="AD6" i="13" l="1"/>
  <c r="AD4" i="13"/>
  <c r="AD3" i="13"/>
  <c r="AA6" i="8" l="1"/>
  <c r="AA4" i="8"/>
  <c r="AA3" i="8"/>
  <c r="AD6" i="9"/>
  <c r="AD4" i="9"/>
  <c r="AD3" i="9"/>
  <c r="AD6" i="10"/>
  <c r="AD4" i="10"/>
  <c r="AD3" i="10"/>
  <c r="AB6" i="15"/>
  <c r="AB4" i="15"/>
  <c r="AB3" i="15"/>
  <c r="AB6" i="11"/>
  <c r="AB4" i="11"/>
  <c r="AB3" i="11"/>
  <c r="AA6" i="14"/>
  <c r="AA4" i="14"/>
  <c r="AA3" i="14"/>
  <c r="V4" i="15" l="1"/>
  <c r="S4" i="15"/>
  <c r="S5" i="15" l="1"/>
  <c r="V5" i="15"/>
  <c r="R4" i="15"/>
  <c r="R5" i="15"/>
  <c r="U4" i="15" l="1"/>
  <c r="T4" i="15"/>
  <c r="W4" i="15" l="1"/>
  <c r="X4" i="15" s="1"/>
  <c r="U4" i="14" l="1"/>
  <c r="R4" i="14"/>
  <c r="U5" i="14" l="1"/>
  <c r="R5" i="14"/>
  <c r="Q5" i="14" s="1"/>
  <c r="Q4" i="14"/>
  <c r="T4" i="14" l="1"/>
  <c r="S4" i="14"/>
  <c r="V4" i="14" l="1"/>
  <c r="W4" i="14" s="1"/>
  <c r="U5" i="15" l="1"/>
  <c r="T5" i="15"/>
  <c r="W5" i="15" s="1"/>
  <c r="H2" i="15" l="1"/>
  <c r="U5" i="13" l="1"/>
  <c r="U4" i="13"/>
  <c r="T5" i="13" l="1"/>
  <c r="X4" i="13"/>
  <c r="S4" i="11" l="1"/>
  <c r="V4" i="11"/>
  <c r="V5" i="11" l="1"/>
  <c r="S5" i="11"/>
  <c r="R5" i="11" s="1"/>
  <c r="R4" i="11"/>
  <c r="X5" i="13"/>
  <c r="R5" i="8" l="1"/>
  <c r="T5" i="14"/>
  <c r="S5" i="14"/>
  <c r="V5" i="14" s="1"/>
  <c r="R4" i="8"/>
  <c r="Q4" i="8" l="1"/>
  <c r="Q5" i="8"/>
  <c r="H2" i="14"/>
  <c r="U4" i="8"/>
  <c r="U4" i="9"/>
  <c r="T4" i="13"/>
  <c r="U5" i="8" l="1"/>
  <c r="U5" i="9"/>
  <c r="T5" i="9" s="1"/>
  <c r="X4" i="9" l="1"/>
  <c r="X5" i="9" l="1"/>
  <c r="T4" i="9"/>
  <c r="W4" i="13" l="1"/>
  <c r="V4" i="13"/>
  <c r="Y4" i="13" s="1"/>
  <c r="Z4" i="13" s="1"/>
  <c r="U4" i="11" l="1"/>
  <c r="T4" i="11"/>
  <c r="W4" i="11" s="1"/>
  <c r="X4" i="11" s="1"/>
  <c r="T4" i="8" l="1"/>
  <c r="S4" i="8"/>
  <c r="V4" i="8" s="1"/>
  <c r="W4" i="8" s="1"/>
  <c r="W4" i="9"/>
  <c r="V4" i="9"/>
  <c r="Y4" i="9" s="1"/>
  <c r="Z4" i="9" s="1"/>
  <c r="W5" i="13" l="1"/>
  <c r="V5" i="13"/>
  <c r="Y5" i="13" s="1"/>
  <c r="J2" i="13" l="1"/>
  <c r="U5" i="11" l="1"/>
  <c r="T5" i="11"/>
  <c r="W5" i="11" s="1"/>
  <c r="H2" i="11" l="1"/>
  <c r="W5" i="9" l="1"/>
  <c r="V5" i="9"/>
  <c r="Y5" i="9" s="1"/>
  <c r="T5" i="8"/>
  <c r="S5" i="8"/>
  <c r="V5" i="8" s="1"/>
  <c r="H2" i="8" l="1"/>
  <c r="J2" i="9"/>
  <c r="U4" i="10" l="1"/>
  <c r="X4" i="10"/>
  <c r="T4" i="10" l="1"/>
  <c r="W4" i="10" l="1"/>
  <c r="V4" i="10"/>
  <c r="Y4" i="10" s="1"/>
  <c r="Z4" i="10" s="1"/>
  <c r="U5" i="10" l="1"/>
  <c r="T5" i="10" s="1"/>
  <c r="X5" i="10"/>
  <c r="W5" i="10" l="1"/>
  <c r="V5" i="10"/>
  <c r="Y5" i="10" s="1"/>
  <c r="H2" i="10"/>
</calcChain>
</file>

<file path=xl/sharedStrings.xml><?xml version="1.0" encoding="utf-8"?>
<sst xmlns="http://schemas.openxmlformats.org/spreadsheetml/2006/main" count="162" uniqueCount="27">
  <si>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</si>
  <si>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</si>
  <si>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</si>
  <si>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</si>
  <si>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</si>
  <si>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</si>
  <si>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</si>
  <si>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</si>
  <si>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</si>
  <si>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</si>
  <si>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</si>
  <si>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</si>
  <si>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</si>
  <si>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</si>
  <si>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</si>
  <si>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SMA value of MAX</t>
  </si>
  <si>
    <t>SMA value of ABS</t>
  </si>
  <si>
    <t>RSI</t>
  </si>
  <si>
    <t>sign</t>
  </si>
  <si>
    <t>turnover</t>
  </si>
  <si>
    <t>turnover mean</t>
  </si>
  <si>
    <t>in practice</t>
    <phoneticPr fontId="2" type="noConversion"/>
  </si>
  <si>
    <t>RSV</t>
  </si>
  <si>
    <t>K</t>
  </si>
  <si>
    <t>D</t>
  </si>
  <si>
    <t>J</t>
  </si>
  <si>
    <t>sign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</si>
</sst>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22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414708.31310549635</c:v>
                </c:pt>
                <c:pt idx="8">
                  <c:v>567516.25428394822</c:v>
                </c:pt>
                <c:pt idx="9">
                  <c:v>866534.57316390972</c:v>
                </c:pt>
                <c:pt idx="10">
                  <c:v>1296783.4269206051</c:v>
                </c:pt>
                <c:pt idx="11">
                  <c:v>1741491.3587595667</c:v>
                </c:pt>
                <c:pt idx="12">
                  <c:v>1898733.4087773792</c:v>
                </c:pt>
                <c:pt idx="13">
                  <c:v>2111318.0938652679</c:v>
                </c:pt>
                <c:pt idx="14">
                  <c:v>2363967.4431216232</c:v>
                </c:pt>
                <c:pt idx="15">
                  <c:v>2761346.2493095547</c:v>
                </c:pt>
                <c:pt idx="16">
                  <c:v>3155905.6052298844</c:v>
                </c:pt>
                <c:pt idx="17">
                  <c:v>3469340.924224162</c:v>
                </c:pt>
                <c:pt idx="18">
                  <c:v>3756910.4972957228</c:v>
                </c:pt>
                <c:pt idx="19">
                  <c:v>3904600.5212148419</c:v>
                </c:pt>
                <c:pt idx="20">
                  <c:v>4084731.4122017911</c:v>
                </c:pt>
                <c:pt idx="21">
                  <c:v>4238408.0789196044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22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392136.3838525769</c:v>
                </c:pt>
                <c:pt idx="8">
                  <c:v>540983.37609940453</c:v>
                </c:pt>
                <c:pt idx="9">
                  <c:v>784799.29101050121</c:v>
                </c:pt>
                <c:pt idx="10">
                  <c:v>1142711.8323850972</c:v>
                </c:pt>
                <c:pt idx="11">
                  <c:v>1631920.3606688436</c:v>
                </c:pt>
                <c:pt idx="12">
                  <c:v>2003256.4947108692</c:v>
                </c:pt>
                <c:pt idx="13">
                  <c:v>2111529.5324532189</c:v>
                </c:pt>
                <c:pt idx="14">
                  <c:v>2269278.6426948672</c:v>
                </c:pt>
                <c:pt idx="15">
                  <c:v>2461977.3936424926</c:v>
                </c:pt>
                <c:pt idx="16">
                  <c:v>2824700.8222666993</c:v>
                </c:pt>
                <c:pt idx="17">
                  <c:v>3273820.6785529791</c:v>
                </c:pt>
                <c:pt idx="18">
                  <c:v>3575030.9949550489</c:v>
                </c:pt>
                <c:pt idx="19">
                  <c:v>4049072.3250765675</c:v>
                </c:pt>
                <c:pt idx="20">
                  <c:v>4095773.8939387267</c:v>
                </c:pt>
                <c:pt idx="21">
                  <c:v>4292394.5410793964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-26532.87818454369</c:v>
                </c:pt>
                <c:pt idx="9">
                  <c:v>-81735.282153408509</c:v>
                </c:pt>
                <c:pt idx="10">
                  <c:v>-154071.59453550796</c:v>
                </c:pt>
                <c:pt idx="11">
                  <c:v>-109570.99809072306</c:v>
                </c:pt>
                <c:pt idx="12">
                  <c:v>104523.08593348996</c:v>
                </c:pt>
                <c:pt idx="13">
                  <c:v>211.43858795100823</c:v>
                </c:pt>
                <c:pt idx="14">
                  <c:v>-94688.800426756032</c:v>
                </c:pt>
                <c:pt idx="15">
                  <c:v>-299368.8556670621</c:v>
                </c:pt>
                <c:pt idx="16">
                  <c:v>-331204.78296318511</c:v>
                </c:pt>
                <c:pt idx="17">
                  <c:v>-195520.24567118287</c:v>
                </c:pt>
                <c:pt idx="18">
                  <c:v>-181879.50234067393</c:v>
                </c:pt>
                <c:pt idx="19">
                  <c:v>144471.80386172561</c:v>
                </c:pt>
                <c:pt idx="20">
                  <c:v>11042.481736935675</c:v>
                </c:pt>
                <c:pt idx="21">
                  <c:v>53986.462159791961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450752"/>
        <c:axId val="473465216"/>
      </c:lineChart>
      <c:dateAx>
        <c:axId val="47345075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465216"/>
        <c:crosses val="autoZero"/>
        <c:auto val="1"/>
        <c:lblOffset val="100"/>
        <c:baseTimeUnit val="days"/>
      </c:dateAx>
      <c:valAx>
        <c:axId val="47346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45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            amount  per month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'model4(1)&amp;KDJ'!买卖</c:f>
              <c:numCache>
                <c:formatCode>0.00_ </c:formatCode>
                <c:ptCount val="22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169490.49733354338</c:v>
                </c:pt>
                <c:pt idx="8">
                  <c:v>152807.94117845185</c:v>
                </c:pt>
                <c:pt idx="9">
                  <c:v>358821.98265595379</c:v>
                </c:pt>
                <c:pt idx="10">
                  <c:v>430248.85375669535</c:v>
                </c:pt>
                <c:pt idx="11">
                  <c:v>444707.93183896161</c:v>
                </c:pt>
                <c:pt idx="12">
                  <c:v>157242.05001781249</c:v>
                </c:pt>
                <c:pt idx="13">
                  <c:v>212584.68508788882</c:v>
                </c:pt>
                <c:pt idx="14">
                  <c:v>252649.34925635549</c:v>
                </c:pt>
                <c:pt idx="15">
                  <c:v>397378.80618793133</c:v>
                </c:pt>
                <c:pt idx="16">
                  <c:v>394559.35592032992</c:v>
                </c:pt>
                <c:pt idx="17">
                  <c:v>313435.3189942778</c:v>
                </c:pt>
                <c:pt idx="18">
                  <c:v>287569.57307156065</c:v>
                </c:pt>
                <c:pt idx="19">
                  <c:v>147690.02391911903</c:v>
                </c:pt>
                <c:pt idx="20">
                  <c:v>180130.89098694932</c:v>
                </c:pt>
                <c:pt idx="21">
                  <c:v>153676.66671781347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3979648"/>
        <c:axId val="57397811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'model4(1)&amp;KDJ'!指数</c:f>
              <c:numCache>
                <c:formatCode>General</c:formatCode>
                <c:ptCount val="2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966592"/>
        <c:axId val="573976576"/>
      </c:lineChart>
      <c:dateAx>
        <c:axId val="5739665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976576"/>
        <c:crosses val="autoZero"/>
        <c:auto val="1"/>
        <c:lblOffset val="100"/>
        <c:baseTimeUnit val="months"/>
      </c:dateAx>
      <c:valAx>
        <c:axId val="57397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966592"/>
        <c:crosses val="autoZero"/>
        <c:crossBetween val="between"/>
      </c:valAx>
      <c:valAx>
        <c:axId val="57397811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979648"/>
        <c:crosses val="max"/>
        <c:crossBetween val="between"/>
      </c:valAx>
      <c:catAx>
        <c:axId val="573979648"/>
        <c:scaling>
          <c:orientation val="minMax"/>
        </c:scaling>
        <c:delete val="1"/>
        <c:axPos val="b"/>
        <c:majorTickMark val="out"/>
        <c:minorTickMark val="none"/>
        <c:tickLblPos val="nextTo"/>
        <c:crossAx val="573978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'model4(3)turnover'!$K$1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'model4(3)turnover'!资金</c:f>
              <c:numCache>
                <c:formatCode>0.00_ </c:formatCode>
                <c:ptCount val="22"/>
                <c:pt idx="0">
                  <c:v>0</c:v>
                </c:pt>
                <c:pt idx="1">
                  <c:v>1055.7503809113296</c:v>
                </c:pt>
                <c:pt idx="2">
                  <c:v>15208.977113463279</c:v>
                </c:pt>
                <c:pt idx="3">
                  <c:v>81505.186115379009</c:v>
                </c:pt>
                <c:pt idx="4">
                  <c:v>109400.52147969027</c:v>
                </c:pt>
                <c:pt idx="5">
                  <c:v>143575.45202518327</c:v>
                </c:pt>
                <c:pt idx="6">
                  <c:v>178636.11802005771</c:v>
                </c:pt>
                <c:pt idx="7">
                  <c:v>443479.22757619375</c:v>
                </c:pt>
                <c:pt idx="8">
                  <c:v>542559.52716769755</c:v>
                </c:pt>
                <c:pt idx="9">
                  <c:v>1007952.2642134392</c:v>
                </c:pt>
                <c:pt idx="10">
                  <c:v>2624355.1398942685</c:v>
                </c:pt>
                <c:pt idx="11">
                  <c:v>3414765.6523017986</c:v>
                </c:pt>
                <c:pt idx="12">
                  <c:v>3837681.9591624374</c:v>
                </c:pt>
                <c:pt idx="13">
                  <c:v>4392471.2673504176</c:v>
                </c:pt>
                <c:pt idx="14">
                  <c:v>4642497.1052748719</c:v>
                </c:pt>
                <c:pt idx="15">
                  <c:v>6169218.0708446894</c:v>
                </c:pt>
                <c:pt idx="16">
                  <c:v>8631760.2332314495</c:v>
                </c:pt>
                <c:pt idx="17">
                  <c:v>9960685.3694002461</c:v>
                </c:pt>
                <c:pt idx="18">
                  <c:v>10931034.910544405</c:v>
                </c:pt>
                <c:pt idx="19">
                  <c:v>11358771.598912753</c:v>
                </c:pt>
                <c:pt idx="20">
                  <c:v>11532962.367859984</c:v>
                </c:pt>
                <c:pt idx="21">
                  <c:v>11871417.651236532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'model4(3)turnover'!$L$1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'model4(3)turnover'!资产</c:f>
              <c:numCache>
                <c:formatCode>0.00_ </c:formatCode>
                <c:ptCount val="22"/>
                <c:pt idx="0">
                  <c:v>0</c:v>
                </c:pt>
                <c:pt idx="1">
                  <c:v>1055.7503809113296</c:v>
                </c:pt>
                <c:pt idx="2">
                  <c:v>15166.998967104977</c:v>
                </c:pt>
                <c:pt idx="3">
                  <c:v>81384.703833580206</c:v>
                </c:pt>
                <c:pt idx="4">
                  <c:v>111990.03727846616</c:v>
                </c:pt>
                <c:pt idx="5">
                  <c:v>148195.00624571223</c:v>
                </c:pt>
                <c:pt idx="6">
                  <c:v>180470.59515893529</c:v>
                </c:pt>
                <c:pt idx="7">
                  <c:v>426939.1760979183</c:v>
                </c:pt>
                <c:pt idx="8">
                  <c:v>521706.98558886215</c:v>
                </c:pt>
                <c:pt idx="9">
                  <c:v>933864.29795389576</c:v>
                </c:pt>
                <c:pt idx="10">
                  <c:v>2464191.2809153222</c:v>
                </c:pt>
                <c:pt idx="11">
                  <c:v>3350564.728725289</c:v>
                </c:pt>
                <c:pt idx="12">
                  <c:v>4213046.6564635765</c:v>
                </c:pt>
                <c:pt idx="13">
                  <c:v>4548458.2473000102</c:v>
                </c:pt>
                <c:pt idx="14">
                  <c:v>4594058.9193989662</c:v>
                </c:pt>
                <c:pt idx="15">
                  <c:v>5706413.7442452544</c:v>
                </c:pt>
                <c:pt idx="16">
                  <c:v>8095166.0442423308</c:v>
                </c:pt>
                <c:pt idx="17">
                  <c:v>9812942.5767630897</c:v>
                </c:pt>
                <c:pt idx="18">
                  <c:v>10824178.850611808</c:v>
                </c:pt>
                <c:pt idx="19">
                  <c:v>12240014.638386695</c:v>
                </c:pt>
                <c:pt idx="20">
                  <c:v>12010859.474023988</c:v>
                </c:pt>
                <c:pt idx="21">
                  <c:v>12475248.006517993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'model4(3)turnover'!$M$1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'model4(3)turnover'!金额</c:f>
              <c:numCache>
                <c:formatCode>0.00_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-120.48228179880243</c:v>
                </c:pt>
                <c:pt idx="4">
                  <c:v>2589.5157987758867</c:v>
                </c:pt>
                <c:pt idx="5">
                  <c:v>4619.554220528953</c:v>
                </c:pt>
                <c:pt idx="6">
                  <c:v>1834.4771388775844</c:v>
                </c:pt>
                <c:pt idx="7">
                  <c:v>-16540.051478275447</c:v>
                </c:pt>
                <c:pt idx="8">
                  <c:v>-20852.5415788354</c:v>
                </c:pt>
                <c:pt idx="9">
                  <c:v>-74087.966259543435</c:v>
                </c:pt>
                <c:pt idx="10">
                  <c:v>-160163.85897894623</c:v>
                </c:pt>
                <c:pt idx="11">
                  <c:v>-64200.92357650958</c:v>
                </c:pt>
                <c:pt idx="12">
                  <c:v>375364.69730113912</c:v>
                </c:pt>
                <c:pt idx="13">
                  <c:v>155986.97994959261</c:v>
                </c:pt>
                <c:pt idx="14">
                  <c:v>-48438.185875905678</c:v>
                </c:pt>
                <c:pt idx="15">
                  <c:v>-462804.32659943495</c:v>
                </c:pt>
                <c:pt idx="16">
                  <c:v>-536594.18898911867</c:v>
                </c:pt>
                <c:pt idx="17">
                  <c:v>-147742.79263715632</c:v>
                </c:pt>
                <c:pt idx="18">
                  <c:v>-106856.05993259698</c:v>
                </c:pt>
                <c:pt idx="19">
                  <c:v>881243.03947394155</c:v>
                </c:pt>
                <c:pt idx="20">
                  <c:v>477897.10616400465</c:v>
                </c:pt>
                <c:pt idx="21">
                  <c:v>603830.35528146103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012800"/>
        <c:axId val="574018688"/>
      </c:lineChart>
      <c:dateAx>
        <c:axId val="57401280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018688"/>
        <c:crosses val="autoZero"/>
        <c:auto val="1"/>
        <c:lblOffset val="100"/>
        <c:baseTimeUnit val="days"/>
      </c:dateAx>
      <c:valAx>
        <c:axId val="5740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01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'model4(3)turnover'!买卖</c:f>
              <c:numCache>
                <c:formatCode>0.00_ </c:formatCode>
                <c:ptCount val="22"/>
                <c:pt idx="0">
                  <c:v>0</c:v>
                </c:pt>
                <c:pt idx="1">
                  <c:v>1055.7503809113296</c:v>
                </c:pt>
                <c:pt idx="2">
                  <c:v>14153.22673255195</c:v>
                </c:pt>
                <c:pt idx="3">
                  <c:v>66296.209001915733</c:v>
                </c:pt>
                <c:pt idx="4">
                  <c:v>27895.335364311264</c:v>
                </c:pt>
                <c:pt idx="5">
                  <c:v>34174.930545493</c:v>
                </c:pt>
                <c:pt idx="6">
                  <c:v>35060.665994874435</c:v>
                </c:pt>
                <c:pt idx="7">
                  <c:v>264843.10955613601</c:v>
                </c:pt>
                <c:pt idx="8">
                  <c:v>99080.299591503761</c:v>
                </c:pt>
                <c:pt idx="9">
                  <c:v>465392.73704574164</c:v>
                </c:pt>
                <c:pt idx="10">
                  <c:v>1616402.8756808292</c:v>
                </c:pt>
                <c:pt idx="11">
                  <c:v>790410.51240753022</c:v>
                </c:pt>
                <c:pt idx="12">
                  <c:v>422916.30686063902</c:v>
                </c:pt>
                <c:pt idx="13">
                  <c:v>554789.30818798032</c:v>
                </c:pt>
                <c:pt idx="14">
                  <c:v>250025.83792445474</c:v>
                </c:pt>
                <c:pt idx="15">
                  <c:v>1526720.9655698179</c:v>
                </c:pt>
                <c:pt idx="16">
                  <c:v>2462542.1623867596</c:v>
                </c:pt>
                <c:pt idx="17">
                  <c:v>1328925.1361687968</c:v>
                </c:pt>
                <c:pt idx="18">
                  <c:v>970349.54114415869</c:v>
                </c:pt>
                <c:pt idx="19">
                  <c:v>427736.68836834806</c:v>
                </c:pt>
                <c:pt idx="20">
                  <c:v>174190.76894722995</c:v>
                </c:pt>
                <c:pt idx="21">
                  <c:v>338455.28337654838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4110336"/>
        <c:axId val="57410880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'model4(3)turnover'!指数</c:f>
              <c:numCache>
                <c:formatCode>General</c:formatCode>
                <c:ptCount val="2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101376"/>
        <c:axId val="574102912"/>
      </c:lineChart>
      <c:dateAx>
        <c:axId val="5741013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102912"/>
        <c:crosses val="autoZero"/>
        <c:auto val="1"/>
        <c:lblOffset val="100"/>
        <c:baseTimeUnit val="days"/>
      </c:dateAx>
      <c:valAx>
        <c:axId val="57410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101376"/>
        <c:crosses val="autoZero"/>
        <c:crossBetween val="between"/>
      </c:valAx>
      <c:valAx>
        <c:axId val="57410880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110336"/>
        <c:crosses val="max"/>
        <c:crossBetween val="between"/>
      </c:valAx>
      <c:catAx>
        <c:axId val="574110336"/>
        <c:scaling>
          <c:orientation val="minMax"/>
        </c:scaling>
        <c:delete val="1"/>
        <c:axPos val="b"/>
        <c:majorTickMark val="out"/>
        <c:minorTickMark val="none"/>
        <c:tickLblPos val="nextTo"/>
        <c:crossAx val="574108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'model4(3)'!资金</c:f>
              <c:numCache>
                <c:formatCode>0.00_ </c:formatCode>
                <c:ptCount val="22"/>
                <c:pt idx="0">
                  <c:v>0</c:v>
                </c:pt>
                <c:pt idx="1">
                  <c:v>3955.9241620469529</c:v>
                </c:pt>
                <c:pt idx="2">
                  <c:v>72163.186580962836</c:v>
                </c:pt>
                <c:pt idx="3">
                  <c:v>485102.66886162717</c:v>
                </c:pt>
                <c:pt idx="4">
                  <c:v>586882.72212100273</c:v>
                </c:pt>
                <c:pt idx="5">
                  <c:v>721916.34867246635</c:v>
                </c:pt>
                <c:pt idx="6">
                  <c:v>905989.43478514929</c:v>
                </c:pt>
                <c:pt idx="7">
                  <c:v>2016236.1149774427</c:v>
                </c:pt>
                <c:pt idx="8">
                  <c:v>2966666.5583003256</c:v>
                </c:pt>
                <c:pt idx="9">
                  <c:v>5568312.2146905102</c:v>
                </c:pt>
                <c:pt idx="10">
                  <c:v>10058670.918233642</c:v>
                </c:pt>
                <c:pt idx="11">
                  <c:v>14777277.461708903</c:v>
                </c:pt>
                <c:pt idx="12">
                  <c:v>15769375.287874501</c:v>
                </c:pt>
                <c:pt idx="13">
                  <c:v>17328925.684013095</c:v>
                </c:pt>
                <c:pt idx="14">
                  <c:v>19349518.144447364</c:v>
                </c:pt>
                <c:pt idx="15">
                  <c:v>23335253.905480795</c:v>
                </c:pt>
                <c:pt idx="16">
                  <c:v>27278646.087988157</c:v>
                </c:pt>
                <c:pt idx="17">
                  <c:v>30070697.116007932</c:v>
                </c:pt>
                <c:pt idx="18">
                  <c:v>32524365.410766624</c:v>
                </c:pt>
                <c:pt idx="19">
                  <c:v>33427449.505397856</c:v>
                </c:pt>
                <c:pt idx="20">
                  <c:v>34643870.054104492</c:v>
                </c:pt>
                <c:pt idx="21">
                  <c:v>35602416.917040333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'model4(3)'!资产</c:f>
              <c:numCache>
                <c:formatCode>0.00_ </c:formatCode>
                <c:ptCount val="22"/>
                <c:pt idx="0">
                  <c:v>0</c:v>
                </c:pt>
                <c:pt idx="1">
                  <c:v>3955.9241620469529</c:v>
                </c:pt>
                <c:pt idx="2">
                  <c:v>72005.893373724393</c:v>
                </c:pt>
                <c:pt idx="3">
                  <c:v>484572.67434293055</c:v>
                </c:pt>
                <c:pt idx="4">
                  <c:v>602488.32748178183</c:v>
                </c:pt>
                <c:pt idx="5">
                  <c:v>748443.23313242593</c:v>
                </c:pt>
                <c:pt idx="6">
                  <c:v>918450.58148294676</c:v>
                </c:pt>
                <c:pt idx="7">
                  <c:v>1935185.6484507315</c:v>
                </c:pt>
                <c:pt idx="8">
                  <c:v>2866068.8836022676</c:v>
                </c:pt>
                <c:pt idx="9">
                  <c:v>5175258.4326422429</c:v>
                </c:pt>
                <c:pt idx="10">
                  <c:v>9188604.5866968539</c:v>
                </c:pt>
                <c:pt idx="11">
                  <c:v>14265042.713791789</c:v>
                </c:pt>
                <c:pt idx="12">
                  <c:v>17128592.926349465</c:v>
                </c:pt>
                <c:pt idx="13">
                  <c:v>17796239.689789973</c:v>
                </c:pt>
                <c:pt idx="14">
                  <c:v>19017000.855342031</c:v>
                </c:pt>
                <c:pt idx="15">
                  <c:v>21287477.541379735</c:v>
                </c:pt>
                <c:pt idx="16">
                  <c:v>24955600.507737815</c:v>
                </c:pt>
                <c:pt idx="17">
                  <c:v>28946394.100295544</c:v>
                </c:pt>
                <c:pt idx="18">
                  <c:v>31520670.812874004</c:v>
                </c:pt>
                <c:pt idx="19">
                  <c:v>35301159.916489385</c:v>
                </c:pt>
                <c:pt idx="20">
                  <c:v>35354299.234405242</c:v>
                </c:pt>
                <c:pt idx="21">
                  <c:v>36683534.121998131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'model4(3)'!金额</c:f>
              <c:numCache>
                <c:formatCode>0.00_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-157.29320723844285</c:v>
                </c:pt>
                <c:pt idx="3">
                  <c:v>-529.99451869662153</c:v>
                </c:pt>
                <c:pt idx="4">
                  <c:v>15605.605360779096</c:v>
                </c:pt>
                <c:pt idx="5">
                  <c:v>26526.884459959576</c:v>
                </c:pt>
                <c:pt idx="6">
                  <c:v>12461.146697797463</c:v>
                </c:pt>
                <c:pt idx="7">
                  <c:v>-81050.466526711127</c:v>
                </c:pt>
                <c:pt idx="8">
                  <c:v>-100597.67469805805</c:v>
                </c:pt>
                <c:pt idx="9">
                  <c:v>-393053.78204826731</c:v>
                </c:pt>
                <c:pt idx="10">
                  <c:v>-870066.33153678849</c:v>
                </c:pt>
                <c:pt idx="11">
                  <c:v>-512234.74791711383</c:v>
                </c:pt>
                <c:pt idx="12">
                  <c:v>1359217.6384749636</c:v>
                </c:pt>
                <c:pt idx="13">
                  <c:v>467314.00577687845</c:v>
                </c:pt>
                <c:pt idx="14">
                  <c:v>-332517.28910533339</c:v>
                </c:pt>
                <c:pt idx="15">
                  <c:v>-2047776.3641010597</c:v>
                </c:pt>
                <c:pt idx="16">
                  <c:v>-2323045.5802503414</c:v>
                </c:pt>
                <c:pt idx="17">
                  <c:v>-1124303.0157123879</c:v>
                </c:pt>
                <c:pt idx="18">
                  <c:v>-1003694.5978926197</c:v>
                </c:pt>
                <c:pt idx="19">
                  <c:v>1873710.4110915288</c:v>
                </c:pt>
                <c:pt idx="20">
                  <c:v>710429.18030074984</c:v>
                </c:pt>
                <c:pt idx="21">
                  <c:v>1081117.2049577981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176640"/>
        <c:axId val="574178432"/>
      </c:lineChart>
      <c:dateAx>
        <c:axId val="5741766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178432"/>
        <c:crosses val="autoZero"/>
        <c:auto val="1"/>
        <c:lblOffset val="100"/>
        <c:baseTimeUnit val="days"/>
      </c:dateAx>
      <c:valAx>
        <c:axId val="57417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17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'model4(3)'!买卖</c:f>
              <c:numCache>
                <c:formatCode>0.00_ </c:formatCode>
                <c:ptCount val="22"/>
                <c:pt idx="0">
                  <c:v>0</c:v>
                </c:pt>
                <c:pt idx="1">
                  <c:v>3955.9241620469529</c:v>
                </c:pt>
                <c:pt idx="2">
                  <c:v>68207.262418915881</c:v>
                </c:pt>
                <c:pt idx="3">
                  <c:v>412939.48228066432</c:v>
                </c:pt>
                <c:pt idx="4">
                  <c:v>101780.05325937558</c:v>
                </c:pt>
                <c:pt idx="5">
                  <c:v>135033.62655146356</c:v>
                </c:pt>
                <c:pt idx="6">
                  <c:v>184073.086112683</c:v>
                </c:pt>
                <c:pt idx="7">
                  <c:v>1110246.6801922934</c:v>
                </c:pt>
                <c:pt idx="8">
                  <c:v>950430.4433228831</c:v>
                </c:pt>
                <c:pt idx="9">
                  <c:v>2601645.6563901841</c:v>
                </c:pt>
                <c:pt idx="10">
                  <c:v>4490358.7035431322</c:v>
                </c:pt>
                <c:pt idx="11">
                  <c:v>4718606.5434752619</c:v>
                </c:pt>
                <c:pt idx="12">
                  <c:v>992097.82616559835</c:v>
                </c:pt>
                <c:pt idx="13">
                  <c:v>1559550.3961385945</c:v>
                </c:pt>
                <c:pt idx="14">
                  <c:v>2020592.460434271</c:v>
                </c:pt>
                <c:pt idx="15">
                  <c:v>3985735.7610334312</c:v>
                </c:pt>
                <c:pt idx="16">
                  <c:v>3943392.1825073613</c:v>
                </c:pt>
                <c:pt idx="17">
                  <c:v>2792051.0280197761</c:v>
                </c:pt>
                <c:pt idx="18">
                  <c:v>2453668.2947586924</c:v>
                </c:pt>
                <c:pt idx="19">
                  <c:v>903084.09463123081</c:v>
                </c:pt>
                <c:pt idx="20">
                  <c:v>1216420.548706634</c:v>
                </c:pt>
                <c:pt idx="21">
                  <c:v>958546.8629358405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4212736"/>
        <c:axId val="57421120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'model4(3)'!指数</c:f>
              <c:numCache>
                <c:formatCode>General</c:formatCode>
                <c:ptCount val="2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199680"/>
        <c:axId val="574201216"/>
      </c:lineChart>
      <c:dateAx>
        <c:axId val="5741996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201216"/>
        <c:crosses val="autoZero"/>
        <c:auto val="1"/>
        <c:lblOffset val="100"/>
        <c:baseTimeUnit val="days"/>
      </c:dateAx>
      <c:valAx>
        <c:axId val="57420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199680"/>
        <c:crosses val="autoZero"/>
        <c:crossBetween val="between"/>
      </c:valAx>
      <c:valAx>
        <c:axId val="57421120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212736"/>
        <c:crosses val="max"/>
        <c:crossBetween val="between"/>
      </c:valAx>
      <c:catAx>
        <c:axId val="574212736"/>
        <c:scaling>
          <c:orientation val="minMax"/>
        </c:scaling>
        <c:delete val="1"/>
        <c:axPos val="b"/>
        <c:majorTickMark val="out"/>
        <c:minorTickMark val="none"/>
        <c:tickLblPos val="nextTo"/>
        <c:crossAx val="574211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22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169490.49733354338</c:v>
                </c:pt>
                <c:pt idx="8">
                  <c:v>152807.94117845185</c:v>
                </c:pt>
                <c:pt idx="9">
                  <c:v>299018.3188799615</c:v>
                </c:pt>
                <c:pt idx="10">
                  <c:v>430248.85375669535</c:v>
                </c:pt>
                <c:pt idx="11">
                  <c:v>444707.93183896161</c:v>
                </c:pt>
                <c:pt idx="12">
                  <c:v>157242.05001781249</c:v>
                </c:pt>
                <c:pt idx="13">
                  <c:v>212584.68508788882</c:v>
                </c:pt>
                <c:pt idx="14">
                  <c:v>252649.34925635549</c:v>
                </c:pt>
                <c:pt idx="15">
                  <c:v>397378.80618793133</c:v>
                </c:pt>
                <c:pt idx="16">
                  <c:v>394559.35592032992</c:v>
                </c:pt>
                <c:pt idx="17">
                  <c:v>313435.3189942778</c:v>
                </c:pt>
                <c:pt idx="18">
                  <c:v>287569.57307156065</c:v>
                </c:pt>
                <c:pt idx="19">
                  <c:v>147690.02391911903</c:v>
                </c:pt>
                <c:pt idx="20">
                  <c:v>180130.89098694932</c:v>
                </c:pt>
                <c:pt idx="21">
                  <c:v>153676.66671781347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3988864"/>
        <c:axId val="55338790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2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163776"/>
        <c:axId val="553385984"/>
      </c:lineChart>
      <c:dateAx>
        <c:axId val="5511637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385984"/>
        <c:crosses val="autoZero"/>
        <c:auto val="1"/>
        <c:lblOffset val="100"/>
        <c:baseTimeUnit val="months"/>
      </c:dateAx>
      <c:valAx>
        <c:axId val="5533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163776"/>
        <c:crosses val="autoZero"/>
        <c:crossBetween val="between"/>
      </c:valAx>
      <c:valAx>
        <c:axId val="55338790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988864"/>
        <c:crosses val="max"/>
        <c:crossBetween val="between"/>
      </c:valAx>
      <c:catAx>
        <c:axId val="573988864"/>
        <c:scaling>
          <c:orientation val="minMax"/>
        </c:scaling>
        <c:delete val="1"/>
        <c:axPos val="b"/>
        <c:majorTickMark val="out"/>
        <c:minorTickMark val="none"/>
        <c:tickLblPos val="nextTo"/>
        <c:crossAx val="553387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'model4(1)&amp;RSI'!资金</c:f>
              <c:numCache>
                <c:formatCode>0.00_ </c:formatCode>
                <c:ptCount val="22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300965.64755542373</c:v>
                </c:pt>
                <c:pt idx="5">
                  <c:v>342572.06475447968</c:v>
                </c:pt>
                <c:pt idx="6">
                  <c:v>391166.0852938749</c:v>
                </c:pt>
                <c:pt idx="7">
                  <c:v>552182.0577607411</c:v>
                </c:pt>
                <c:pt idx="8">
                  <c:v>857797.94011764484</c:v>
                </c:pt>
                <c:pt idx="9">
                  <c:v>1455834.5778775678</c:v>
                </c:pt>
                <c:pt idx="10">
                  <c:v>2316332.2853909587</c:v>
                </c:pt>
                <c:pt idx="11">
                  <c:v>3205748.1490688818</c:v>
                </c:pt>
                <c:pt idx="12">
                  <c:v>3520232.2491045068</c:v>
                </c:pt>
                <c:pt idx="13">
                  <c:v>3722187.6999380011</c:v>
                </c:pt>
                <c:pt idx="14">
                  <c:v>3962204.5817315388</c:v>
                </c:pt>
                <c:pt idx="15">
                  <c:v>4339714.4476100737</c:v>
                </c:pt>
                <c:pt idx="16">
                  <c:v>4734273.8035304034</c:v>
                </c:pt>
                <c:pt idx="17">
                  <c:v>5047709.1225246815</c:v>
                </c:pt>
                <c:pt idx="18">
                  <c:v>5320900.2169426642</c:v>
                </c:pt>
                <c:pt idx="19">
                  <c:v>5461205.7396658277</c:v>
                </c:pt>
                <c:pt idx="20">
                  <c:v>5497231.9178632172</c:v>
                </c:pt>
                <c:pt idx="21">
                  <c:v>5527967.2512067799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'model4(1)&amp;RSI'!资产</c:f>
              <c:numCache>
                <c:formatCode>0.00_ </c:formatCode>
                <c:ptCount val="22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308227.45974060136</c:v>
                </c:pt>
                <c:pt idx="5">
                  <c:v>355421.10238505044</c:v>
                </c:pt>
                <c:pt idx="6">
                  <c:v>397335.57823758473</c:v>
                </c:pt>
                <c:pt idx="7">
                  <c:v>517897.01601136196</c:v>
                </c:pt>
                <c:pt idx="8">
                  <c:v>818281.64792394883</c:v>
                </c:pt>
                <c:pt idx="9">
                  <c:v>1332820.1301311103</c:v>
                </c:pt>
                <c:pt idx="10">
                  <c:v>2070469.4936326505</c:v>
                </c:pt>
                <c:pt idx="11">
                  <c:v>3040515.5956402789</c:v>
                </c:pt>
                <c:pt idx="12">
                  <c:v>3753889.5049452391</c:v>
                </c:pt>
                <c:pt idx="13">
                  <c:v>3760376.0284357653</c:v>
                </c:pt>
                <c:pt idx="14">
                  <c:v>3831387.1831490276</c:v>
                </c:pt>
                <c:pt idx="15">
                  <c:v>3863320.9150351929</c:v>
                </c:pt>
                <c:pt idx="16">
                  <c:v>4207923.5150201302</c:v>
                </c:pt>
                <c:pt idx="17">
                  <c:v>4723486.4896567063</c:v>
                </c:pt>
                <c:pt idx="18">
                  <c:v>5016358.5236119805</c:v>
                </c:pt>
                <c:pt idx="19">
                  <c:v>5614588.7912871493</c:v>
                </c:pt>
                <c:pt idx="20">
                  <c:v>5465597.089761504</c:v>
                </c:pt>
                <c:pt idx="21">
                  <c:v>5553638.9298849665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'model4(1)&amp;RSI'!金额</c:f>
              <c:numCache>
                <c:formatCode>0.00_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12849.037630570761</c:v>
                </c:pt>
                <c:pt idx="6">
                  <c:v>6169.4929437098326</c:v>
                </c:pt>
                <c:pt idx="7">
                  <c:v>-34285.041749379132</c:v>
                </c:pt>
                <c:pt idx="8">
                  <c:v>-39516.292193696019</c:v>
                </c:pt>
                <c:pt idx="9">
                  <c:v>-123014.44774645753</c:v>
                </c:pt>
                <c:pt idx="10">
                  <c:v>-245862.79175830819</c:v>
                </c:pt>
                <c:pt idx="11">
                  <c:v>-165232.55342860287</c:v>
                </c:pt>
                <c:pt idx="12">
                  <c:v>233657.25584073225</c:v>
                </c:pt>
                <c:pt idx="13">
                  <c:v>38188.328497764189</c:v>
                </c:pt>
                <c:pt idx="14">
                  <c:v>-130817.39858251112</c:v>
                </c:pt>
                <c:pt idx="15">
                  <c:v>-476393.53257488087</c:v>
                </c:pt>
                <c:pt idx="16">
                  <c:v>-526350.28851027321</c:v>
                </c:pt>
                <c:pt idx="17">
                  <c:v>-324222.63286797516</c:v>
                </c:pt>
                <c:pt idx="18">
                  <c:v>-304541.69333068375</c:v>
                </c:pt>
                <c:pt idx="19">
                  <c:v>153383.05162132159</c:v>
                </c:pt>
                <c:pt idx="20">
                  <c:v>-31634.82810171321</c:v>
                </c:pt>
                <c:pt idx="21">
                  <c:v>25671.67867818661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614976"/>
        <c:axId val="644894720"/>
      </c:lineChart>
      <c:dateAx>
        <c:axId val="64361497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894720"/>
        <c:crosses val="autoZero"/>
        <c:auto val="1"/>
        <c:lblOffset val="100"/>
        <c:baseTimeUnit val="days"/>
      </c:dateAx>
      <c:valAx>
        <c:axId val="64489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61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'model4(1)&amp;RSI'!买卖</c:f>
              <c:numCache>
                <c:formatCode>0.00_ </c:formatCode>
                <c:ptCount val="22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68918.763459791298</c:v>
                </c:pt>
                <c:pt idx="5">
                  <c:v>41606.417199055955</c:v>
                </c:pt>
                <c:pt idx="6">
                  <c:v>48594.020539395206</c:v>
                </c:pt>
                <c:pt idx="7">
                  <c:v>161015.97246686619</c:v>
                </c:pt>
                <c:pt idx="8">
                  <c:v>305615.88235690369</c:v>
                </c:pt>
                <c:pt idx="9">
                  <c:v>598036.637759923</c:v>
                </c:pt>
                <c:pt idx="10">
                  <c:v>860497.70751339069</c:v>
                </c:pt>
                <c:pt idx="11">
                  <c:v>889415.86367792322</c:v>
                </c:pt>
                <c:pt idx="12">
                  <c:v>314484.10003562499</c:v>
                </c:pt>
                <c:pt idx="13">
                  <c:v>201955.45083349437</c:v>
                </c:pt>
                <c:pt idx="14">
                  <c:v>240016.8817935377</c:v>
                </c:pt>
                <c:pt idx="15">
                  <c:v>377509.86587853474</c:v>
                </c:pt>
                <c:pt idx="16">
                  <c:v>394559.35592032992</c:v>
                </c:pt>
                <c:pt idx="17">
                  <c:v>313435.3189942778</c:v>
                </c:pt>
                <c:pt idx="18">
                  <c:v>273191.09441798262</c:v>
                </c:pt>
                <c:pt idx="19">
                  <c:v>140305.52272316307</c:v>
                </c:pt>
                <c:pt idx="20">
                  <c:v>36026.178197389869</c:v>
                </c:pt>
                <c:pt idx="21">
                  <c:v>30735.333343562696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2982400"/>
        <c:axId val="44297651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'model4(1)&amp;RSI'!指数</c:f>
              <c:numCache>
                <c:formatCode>General</c:formatCode>
                <c:ptCount val="2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374912"/>
        <c:axId val="442974976"/>
      </c:lineChart>
      <c:dateAx>
        <c:axId val="6703749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974976"/>
        <c:crosses val="autoZero"/>
        <c:auto val="1"/>
        <c:lblOffset val="100"/>
        <c:baseTimeUnit val="months"/>
      </c:dateAx>
      <c:valAx>
        <c:axId val="44297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0374912"/>
        <c:crosses val="autoZero"/>
        <c:crossBetween val="between"/>
      </c:valAx>
      <c:valAx>
        <c:axId val="44297651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982400"/>
        <c:crosses val="max"/>
        <c:crossBetween val="between"/>
      </c:valAx>
      <c:catAx>
        <c:axId val="442982400"/>
        <c:scaling>
          <c:orientation val="minMax"/>
        </c:scaling>
        <c:delete val="1"/>
        <c:axPos val="b"/>
        <c:majorTickMark val="out"/>
        <c:minorTickMark val="none"/>
        <c:tickLblPos val="nextTo"/>
        <c:crossAx val="442976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'model4(3)&amp;RSI'!资金</c:f>
              <c:numCache>
                <c:formatCode>0.00_ </c:formatCode>
                <c:ptCount val="22"/>
                <c:pt idx="0">
                  <c:v>0</c:v>
                </c:pt>
                <c:pt idx="1">
                  <c:v>3955.9241620469529</c:v>
                </c:pt>
                <c:pt idx="2">
                  <c:v>140370.44899987872</c:v>
                </c:pt>
                <c:pt idx="3">
                  <c:v>966249.41356120736</c:v>
                </c:pt>
                <c:pt idx="4">
                  <c:v>1169809.5200799585</c:v>
                </c:pt>
                <c:pt idx="5">
                  <c:v>1304843.146631422</c:v>
                </c:pt>
                <c:pt idx="6">
                  <c:v>1479712.5784384708</c:v>
                </c:pt>
                <c:pt idx="7">
                  <c:v>2534446.9246211494</c:v>
                </c:pt>
                <c:pt idx="8">
                  <c:v>4435307.8112669159</c:v>
                </c:pt>
                <c:pt idx="9">
                  <c:v>9638599.1240472831</c:v>
                </c:pt>
                <c:pt idx="10">
                  <c:v>18619316.531133547</c:v>
                </c:pt>
                <c:pt idx="11">
                  <c:v>28056529.618084073</c:v>
                </c:pt>
                <c:pt idx="12">
                  <c:v>30040725.270415269</c:v>
                </c:pt>
                <c:pt idx="13">
                  <c:v>31522298.146746933</c:v>
                </c:pt>
                <c:pt idx="14">
                  <c:v>33441860.984159492</c:v>
                </c:pt>
                <c:pt idx="15">
                  <c:v>37228309.95714125</c:v>
                </c:pt>
                <c:pt idx="16">
                  <c:v>41171702.139648609</c:v>
                </c:pt>
                <c:pt idx="17">
                  <c:v>43963753.167668387</c:v>
                </c:pt>
                <c:pt idx="18">
                  <c:v>46294738.047689147</c:v>
                </c:pt>
                <c:pt idx="19">
                  <c:v>47152667.937588818</c:v>
                </c:pt>
                <c:pt idx="20">
                  <c:v>47395952.047330149</c:v>
                </c:pt>
                <c:pt idx="21">
                  <c:v>47587661.419917315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'model4(3)&amp;RSI'!资产</c:f>
              <c:numCache>
                <c:formatCode>0.00_ </c:formatCode>
                <c:ptCount val="22"/>
                <c:pt idx="0">
                  <c:v>0</c:v>
                </c:pt>
                <c:pt idx="1">
                  <c:v>3955.9241620469529</c:v>
                </c:pt>
                <c:pt idx="2">
                  <c:v>140213.15579264026</c:v>
                </c:pt>
                <c:pt idx="3">
                  <c:v>965366.37938195735</c:v>
                </c:pt>
                <c:pt idx="4">
                  <c:v>1201071.8512082491</c:v>
                </c:pt>
                <c:pt idx="5">
                  <c:v>1357877.2537541802</c:v>
                </c:pt>
                <c:pt idx="6">
                  <c:v>1507227.6555012274</c:v>
                </c:pt>
                <c:pt idx="7">
                  <c:v>2408504.3280713051</c:v>
                </c:pt>
                <c:pt idx="8">
                  <c:v>4285037.0395261841</c:v>
                </c:pt>
                <c:pt idx="9">
                  <c:v>9051079.5270598251</c:v>
                </c:pt>
                <c:pt idx="10">
                  <c:v>17197543.229327358</c:v>
                </c:pt>
                <c:pt idx="11">
                  <c:v>27304479.784085762</c:v>
                </c:pt>
                <c:pt idx="12">
                  <c:v>32870791.163397416</c:v>
                </c:pt>
                <c:pt idx="13">
                  <c:v>32640747.786464393</c:v>
                </c:pt>
                <c:pt idx="14">
                  <c:v>33093310.17754392</c:v>
                </c:pt>
                <c:pt idx="15">
                  <c:v>33894872.046851009</c:v>
                </c:pt>
                <c:pt idx="16">
                  <c:v>37399968.294967815</c:v>
                </c:pt>
                <c:pt idx="17">
                  <c:v>41988527.240865454</c:v>
                </c:pt>
                <c:pt idx="18">
                  <c:v>44494462.058331147</c:v>
                </c:pt>
                <c:pt idx="19">
                  <c:v>49414126.19109492</c:v>
                </c:pt>
                <c:pt idx="20">
                  <c:v>48029063.649621032</c:v>
                </c:pt>
                <c:pt idx="21">
                  <c:v>48724355.305436723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'model4(3)&amp;RSI'!金额</c:f>
              <c:numCache>
                <c:formatCode>0.00_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-883.03417925001122</c:v>
                </c:pt>
                <c:pt idx="4">
                  <c:v>31262.331128290622</c:v>
                </c:pt>
                <c:pt idx="5">
                  <c:v>53034.107122758171</c:v>
                </c:pt>
                <c:pt idx="6">
                  <c:v>27515.077062756522</c:v>
                </c:pt>
                <c:pt idx="7">
                  <c:v>-125942.59654984437</c:v>
                </c:pt>
                <c:pt idx="8">
                  <c:v>-150270.77174073178</c:v>
                </c:pt>
                <c:pt idx="9">
                  <c:v>-587519.59698745795</c:v>
                </c:pt>
                <c:pt idx="10">
                  <c:v>-1421773.3018061891</c:v>
                </c:pt>
                <c:pt idx="11">
                  <c:v>-752049.83399831131</c:v>
                </c:pt>
                <c:pt idx="12">
                  <c:v>2830065.8929821476</c:v>
                </c:pt>
                <c:pt idx="13">
                  <c:v>1118449.6397174597</c:v>
                </c:pt>
                <c:pt idx="14">
                  <c:v>-348550.80661557242</c:v>
                </c:pt>
                <c:pt idx="15">
                  <c:v>-3333437.9102902412</c:v>
                </c:pt>
                <c:pt idx="16">
                  <c:v>-3771733.8446807936</c:v>
                </c:pt>
                <c:pt idx="17">
                  <c:v>-1975225.9268029332</c:v>
                </c:pt>
                <c:pt idx="18">
                  <c:v>-1800275.9893580005</c:v>
                </c:pt>
                <c:pt idx="19">
                  <c:v>2261458.2535061017</c:v>
                </c:pt>
                <c:pt idx="20">
                  <c:v>633111.60229088366</c:v>
                </c:pt>
                <c:pt idx="21">
                  <c:v>1136693.8855194077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264448"/>
        <c:axId val="466265984"/>
      </c:lineChart>
      <c:dateAx>
        <c:axId val="4662644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265984"/>
        <c:crosses val="autoZero"/>
        <c:auto val="1"/>
        <c:lblOffset val="100"/>
        <c:baseTimeUnit val="months"/>
      </c:dateAx>
      <c:valAx>
        <c:axId val="46626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26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'model4(3)&amp;RSI'!买卖</c:f>
              <c:numCache>
                <c:formatCode>0.00_ </c:formatCode>
                <c:ptCount val="22"/>
                <c:pt idx="0">
                  <c:v>0</c:v>
                </c:pt>
                <c:pt idx="1">
                  <c:v>3955.9241620469529</c:v>
                </c:pt>
                <c:pt idx="2">
                  <c:v>136414.52483783176</c:v>
                </c:pt>
                <c:pt idx="3">
                  <c:v>825878.96456132864</c:v>
                </c:pt>
                <c:pt idx="4">
                  <c:v>203560.10651875116</c:v>
                </c:pt>
                <c:pt idx="5">
                  <c:v>135033.62655146356</c:v>
                </c:pt>
                <c:pt idx="6">
                  <c:v>174869.43180704885</c:v>
                </c:pt>
                <c:pt idx="7">
                  <c:v>1054734.3461826786</c:v>
                </c:pt>
                <c:pt idx="8">
                  <c:v>1900860.8866457662</c:v>
                </c:pt>
                <c:pt idx="9">
                  <c:v>5203291.3127803681</c:v>
                </c:pt>
                <c:pt idx="10">
                  <c:v>8980717.4070862643</c:v>
                </c:pt>
                <c:pt idx="11">
                  <c:v>9437213.0869505238</c:v>
                </c:pt>
                <c:pt idx="12">
                  <c:v>1984195.6523311967</c:v>
                </c:pt>
                <c:pt idx="13">
                  <c:v>1481572.8763316646</c:v>
                </c:pt>
                <c:pt idx="14">
                  <c:v>1919562.8374125573</c:v>
                </c:pt>
                <c:pt idx="15">
                  <c:v>3786448.9729817593</c:v>
                </c:pt>
                <c:pt idx="16">
                  <c:v>3943392.1825073613</c:v>
                </c:pt>
                <c:pt idx="17">
                  <c:v>2792051.0280197761</c:v>
                </c:pt>
                <c:pt idx="18">
                  <c:v>2330984.8800207577</c:v>
                </c:pt>
                <c:pt idx="19">
                  <c:v>857929.88989966922</c:v>
                </c:pt>
                <c:pt idx="20">
                  <c:v>243284.1097413268</c:v>
                </c:pt>
                <c:pt idx="21">
                  <c:v>191709.37258716812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2719488"/>
        <c:axId val="56000780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'model4(3)&amp;RSI'!指数</c:f>
              <c:numCache>
                <c:formatCode>General</c:formatCode>
                <c:ptCount val="2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897344"/>
        <c:axId val="560006272"/>
      </c:lineChart>
      <c:dateAx>
        <c:axId val="5538973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06272"/>
        <c:crosses val="autoZero"/>
        <c:auto val="1"/>
        <c:lblOffset val="100"/>
        <c:baseTimeUnit val="months"/>
      </c:dateAx>
      <c:valAx>
        <c:axId val="56000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897344"/>
        <c:crosses val="autoZero"/>
        <c:crossBetween val="between"/>
      </c:valAx>
      <c:valAx>
        <c:axId val="56000780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719488"/>
        <c:crosses val="max"/>
        <c:crossBetween val="between"/>
      </c:valAx>
      <c:catAx>
        <c:axId val="572719488"/>
        <c:scaling>
          <c:orientation val="minMax"/>
        </c:scaling>
        <c:delete val="1"/>
        <c:axPos val="b"/>
        <c:majorTickMark val="out"/>
        <c:minorTickMark val="none"/>
        <c:tickLblPos val="nextTo"/>
        <c:crossAx val="560007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'model4(3)turnover&amp;RSI'!$K$1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'model4(3)turnover&amp;RSI'!时间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'model4(3)turnover&amp;RSI'!资金</c:f>
              <c:numCache>
                <c:formatCode>0.00_ </c:formatCode>
                <c:ptCount val="22"/>
                <c:pt idx="0">
                  <c:v>0</c:v>
                </c:pt>
                <c:pt idx="1">
                  <c:v>147.00321759524837</c:v>
                </c:pt>
                <c:pt idx="2">
                  <c:v>4088.4081304578172</c:v>
                </c:pt>
                <c:pt idx="3">
                  <c:v>22550.643548712836</c:v>
                </c:pt>
                <c:pt idx="4">
                  <c:v>30318.964789407113</c:v>
                </c:pt>
                <c:pt idx="5">
                  <c:v>35077.499422323861</c:v>
                </c:pt>
                <c:pt idx="6">
                  <c:v>39715.271063418011</c:v>
                </c:pt>
                <c:pt idx="7">
                  <c:v>74748.315302172705</c:v>
                </c:pt>
                <c:pt idx="8">
                  <c:v>102340.29746689527</c:v>
                </c:pt>
                <c:pt idx="9">
                  <c:v>231943.33816317774</c:v>
                </c:pt>
                <c:pt idx="10">
                  <c:v>682080.84784644668</c:v>
                </c:pt>
                <c:pt idx="11">
                  <c:v>902195.1677574045</c:v>
                </c:pt>
                <c:pt idx="12">
                  <c:v>1019969.329161633</c:v>
                </c:pt>
                <c:pt idx="13">
                  <c:v>1093356.0161308027</c:v>
                </c:pt>
                <c:pt idx="14">
                  <c:v>1126429.0541853667</c:v>
                </c:pt>
                <c:pt idx="15">
                  <c:v>1328381.384441121</c:v>
                </c:pt>
                <c:pt idx="16">
                  <c:v>1671267.0019886445</c:v>
                </c:pt>
                <c:pt idx="17">
                  <c:v>1856307.2108222744</c:v>
                </c:pt>
                <c:pt idx="18">
                  <c:v>1984663.5741761536</c:v>
                </c:pt>
                <c:pt idx="19">
                  <c:v>2041243.9335869034</c:v>
                </c:pt>
                <c:pt idx="20">
                  <c:v>2046094.8157601175</c:v>
                </c:pt>
                <c:pt idx="21">
                  <c:v>2055520.1527655404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'model4(3)turnover&amp;RSI'!$L$1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'model4(3)turnover&amp;RSI'!时间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'model4(3)turnover&amp;RSI'!资产</c:f>
              <c:numCache>
                <c:formatCode>0.00_ </c:formatCode>
                <c:ptCount val="22"/>
                <c:pt idx="0">
                  <c:v>0</c:v>
                </c:pt>
                <c:pt idx="1">
                  <c:v>147.00321759524837</c:v>
                </c:pt>
                <c:pt idx="2">
                  <c:v>4082.5630721041293</c:v>
                </c:pt>
                <c:pt idx="3">
                  <c:v>22523.66721151803</c:v>
                </c:pt>
                <c:pt idx="4">
                  <c:v>31041.995419560037</c:v>
                </c:pt>
                <c:pt idx="5">
                  <c:v>36363.226921957219</c:v>
                </c:pt>
                <c:pt idx="6">
                  <c:v>40317.612580751033</c:v>
                </c:pt>
                <c:pt idx="7">
                  <c:v>71245.738090291794</c:v>
                </c:pt>
                <c:pt idx="8">
                  <c:v>98118.070812136808</c:v>
                </c:pt>
                <c:pt idx="9">
                  <c:v>217709.06008334554</c:v>
                </c:pt>
                <c:pt idx="10">
                  <c:v>647779.94794497034</c:v>
                </c:pt>
                <c:pt idx="11">
                  <c:v>893120.74511078896</c:v>
                </c:pt>
                <c:pt idx="12">
                  <c:v>1128064.7589514125</c:v>
                </c:pt>
                <c:pt idx="13">
                  <c:v>1142711.9417036478</c:v>
                </c:pt>
                <c:pt idx="14">
                  <c:v>1124427.1205732427</c:v>
                </c:pt>
                <c:pt idx="15">
                  <c:v>1224960.5237644389</c:v>
                </c:pt>
                <c:pt idx="16">
                  <c:v>1552006.1282087194</c:v>
                </c:pt>
                <c:pt idx="17">
                  <c:v>1811596.9697041714</c:v>
                </c:pt>
                <c:pt idx="18">
                  <c:v>1947501.5562835776</c:v>
                </c:pt>
                <c:pt idx="19">
                  <c:v>2181862.102109842</c:v>
                </c:pt>
                <c:pt idx="20">
                  <c:v>2114813.9521390004</c:v>
                </c:pt>
                <c:pt idx="21">
                  <c:v>2146413.0055922577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'model4(3)turnover&amp;RSI'!$M$1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'model4(3)turnover&amp;RSI'!时间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'model4(3)turnover&amp;RSI'!金额</c:f>
              <c:numCache>
                <c:formatCode>0.00_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-5.8450583536878185</c:v>
                </c:pt>
                <c:pt idx="3">
                  <c:v>-26.976337194806547</c:v>
                </c:pt>
                <c:pt idx="4">
                  <c:v>723.03063015292355</c:v>
                </c:pt>
                <c:pt idx="5">
                  <c:v>1285.7274996333581</c:v>
                </c:pt>
                <c:pt idx="6">
                  <c:v>602.34151733302133</c:v>
                </c:pt>
                <c:pt idx="7">
                  <c:v>-3502.5772118809109</c:v>
                </c:pt>
                <c:pt idx="8">
                  <c:v>-4222.2266547584586</c:v>
                </c:pt>
                <c:pt idx="9">
                  <c:v>-14234.278079832206</c:v>
                </c:pt>
                <c:pt idx="10">
                  <c:v>-34300.899901476339</c:v>
                </c:pt>
                <c:pt idx="11">
                  <c:v>-9074.4226466155378</c:v>
                </c:pt>
                <c:pt idx="12">
                  <c:v>108095.42978977947</c:v>
                </c:pt>
                <c:pt idx="13">
                  <c:v>49355.925572845154</c:v>
                </c:pt>
                <c:pt idx="14">
                  <c:v>-2001.9336121240631</c:v>
                </c:pt>
                <c:pt idx="15">
                  <c:v>-103420.86067668209</c:v>
                </c:pt>
                <c:pt idx="16">
                  <c:v>-119260.87377992505</c:v>
                </c:pt>
                <c:pt idx="17">
                  <c:v>-44710.241118103033</c:v>
                </c:pt>
                <c:pt idx="18">
                  <c:v>-37162.017892576056</c:v>
                </c:pt>
                <c:pt idx="19">
                  <c:v>140618.16852293862</c:v>
                </c:pt>
                <c:pt idx="20">
                  <c:v>68719.136378882919</c:v>
                </c:pt>
                <c:pt idx="21">
                  <c:v>90892.85282671731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744448"/>
        <c:axId val="572745984"/>
      </c:lineChart>
      <c:dateAx>
        <c:axId val="5727444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745984"/>
        <c:crosses val="autoZero"/>
        <c:auto val="1"/>
        <c:lblOffset val="100"/>
        <c:baseTimeUnit val="months"/>
      </c:dateAx>
      <c:valAx>
        <c:axId val="57274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74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'model4(3)turnover&amp;RSI'!买卖</c:f>
              <c:numCache>
                <c:formatCode>0.00_ </c:formatCode>
                <c:ptCount val="22"/>
                <c:pt idx="0">
                  <c:v>0</c:v>
                </c:pt>
                <c:pt idx="1">
                  <c:v>147.00321759524837</c:v>
                </c:pt>
                <c:pt idx="2">
                  <c:v>3941.4049128625688</c:v>
                </c:pt>
                <c:pt idx="3">
                  <c:v>18462.235418255019</c:v>
                </c:pt>
                <c:pt idx="4">
                  <c:v>7768.3212406942757</c:v>
                </c:pt>
                <c:pt idx="5">
                  <c:v>4758.5346329167469</c:v>
                </c:pt>
                <c:pt idx="6">
                  <c:v>4637.7716410941512</c:v>
                </c:pt>
                <c:pt idx="7">
                  <c:v>35033.044238754694</c:v>
                </c:pt>
                <c:pt idx="8">
                  <c:v>27591.982164722565</c:v>
                </c:pt>
                <c:pt idx="9">
                  <c:v>129603.04069628248</c:v>
                </c:pt>
                <c:pt idx="10">
                  <c:v>450137.50968326896</c:v>
                </c:pt>
                <c:pt idx="11">
                  <c:v>220114.31991095777</c:v>
                </c:pt>
                <c:pt idx="12">
                  <c:v>117774.16140422859</c:v>
                </c:pt>
                <c:pt idx="13">
                  <c:v>73386.686969169547</c:v>
                </c:pt>
                <c:pt idx="14">
                  <c:v>33073.038054563942</c:v>
                </c:pt>
                <c:pt idx="15">
                  <c:v>201952.33025575429</c:v>
                </c:pt>
                <c:pt idx="16">
                  <c:v>342885.61754752346</c:v>
                </c:pt>
                <c:pt idx="17">
                  <c:v>185040.20883362993</c:v>
                </c:pt>
                <c:pt idx="18">
                  <c:v>128356.36335387925</c:v>
                </c:pt>
                <c:pt idx="19">
                  <c:v>56580.359410749836</c:v>
                </c:pt>
                <c:pt idx="20">
                  <c:v>4850.8821732139995</c:v>
                </c:pt>
                <c:pt idx="21">
                  <c:v>9425.3370054228653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2767616"/>
        <c:axId val="57276608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'model4(3)turnover&amp;RSI'!时间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'model4(3)turnover&amp;RSI'!指数</c:f>
              <c:numCache>
                <c:formatCode>General</c:formatCode>
                <c:ptCount val="2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754560"/>
        <c:axId val="572764544"/>
      </c:lineChart>
      <c:dateAx>
        <c:axId val="5727545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764544"/>
        <c:crosses val="autoZero"/>
        <c:auto val="1"/>
        <c:lblOffset val="100"/>
        <c:baseTimeUnit val="months"/>
      </c:dateAx>
      <c:valAx>
        <c:axId val="57276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754560"/>
        <c:crosses val="autoZero"/>
        <c:crossBetween val="between"/>
      </c:valAx>
      <c:valAx>
        <c:axId val="57276608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767616"/>
        <c:crosses val="max"/>
        <c:crossBetween val="between"/>
      </c:valAx>
      <c:catAx>
        <c:axId val="572767616"/>
        <c:scaling>
          <c:orientation val="minMax"/>
        </c:scaling>
        <c:delete val="1"/>
        <c:axPos val="b"/>
        <c:majorTickMark val="out"/>
        <c:minorTickMark val="none"/>
        <c:tickLblPos val="nextTo"/>
        <c:crossAx val="572766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'model4(1)&amp;KDJ'!$I$1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'model4(1)&amp;KDJ'!资金</c:f>
              <c:numCache>
                <c:formatCode>0.00_ </c:formatCode>
                <c:ptCount val="22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414708.31310549635</c:v>
                </c:pt>
                <c:pt idx="8">
                  <c:v>567516.25428394822</c:v>
                </c:pt>
                <c:pt idx="9">
                  <c:v>926338.23693990195</c:v>
                </c:pt>
                <c:pt idx="10">
                  <c:v>1356587.0906965972</c:v>
                </c:pt>
                <c:pt idx="11">
                  <c:v>1801295.0225355588</c:v>
                </c:pt>
                <c:pt idx="12">
                  <c:v>1958537.0725533713</c:v>
                </c:pt>
                <c:pt idx="13">
                  <c:v>2171121.75764126</c:v>
                </c:pt>
                <c:pt idx="14">
                  <c:v>2423771.1068976154</c:v>
                </c:pt>
                <c:pt idx="15">
                  <c:v>2821149.9130855468</c:v>
                </c:pt>
                <c:pt idx="16">
                  <c:v>3215709.269005877</c:v>
                </c:pt>
                <c:pt idx="17">
                  <c:v>3529144.5880001546</c:v>
                </c:pt>
                <c:pt idx="18">
                  <c:v>3816714.1610717154</c:v>
                </c:pt>
                <c:pt idx="19">
                  <c:v>3964404.1849908344</c:v>
                </c:pt>
                <c:pt idx="20">
                  <c:v>4144535.0759777837</c:v>
                </c:pt>
                <c:pt idx="21">
                  <c:v>4298211.742695597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'model4(1)&amp;KDJ'!$J$1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'model4(1)&amp;KDJ'!资产</c:f>
              <c:numCache>
                <c:formatCode>0.00_ </c:formatCode>
                <c:ptCount val="22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392136.3838525769</c:v>
                </c:pt>
                <c:pt idx="8">
                  <c:v>540983.37609940453</c:v>
                </c:pt>
                <c:pt idx="9">
                  <c:v>844602.95478649356</c:v>
                </c:pt>
                <c:pt idx="10">
                  <c:v>1197003.2887036589</c:v>
                </c:pt>
                <c:pt idx="11">
                  <c:v>1688326.0877244023</c:v>
                </c:pt>
                <c:pt idx="12">
                  <c:v>2067062.1738466446</c:v>
                </c:pt>
                <c:pt idx="13">
                  <c:v>2172012.7835732978</c:v>
                </c:pt>
                <c:pt idx="14">
                  <c:v>2327043.5444385991</c:v>
                </c:pt>
                <c:pt idx="15">
                  <c:v>2514532.1272484688</c:v>
                </c:pt>
                <c:pt idx="16">
                  <c:v>2876575.9685285888</c:v>
                </c:pt>
                <c:pt idx="17">
                  <c:v>3328187.6480770046</c:v>
                </c:pt>
                <c:pt idx="18">
                  <c:v>3629624.4905932853</c:v>
                </c:pt>
                <c:pt idx="19">
                  <c:v>4108649.458237621</c:v>
                </c:pt>
                <c:pt idx="20">
                  <c:v>4153387.7782729845</c:v>
                </c:pt>
                <c:pt idx="21">
                  <c:v>4350612.5040530041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'model4(1)&amp;KDJ'!$K$1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'model4(1)&amp;KDJ'!金额</c:f>
              <c:numCache>
                <c:formatCode>0.00_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-26532.87818454369</c:v>
                </c:pt>
                <c:pt idx="9">
                  <c:v>-81735.282153408392</c:v>
                </c:pt>
                <c:pt idx="10">
                  <c:v>-159583.80199293839</c:v>
                </c:pt>
                <c:pt idx="11">
                  <c:v>-112968.93481115648</c:v>
                </c:pt>
                <c:pt idx="12">
                  <c:v>108525.10129327327</c:v>
                </c:pt>
                <c:pt idx="13">
                  <c:v>891.02593203773722</c:v>
                </c:pt>
                <c:pt idx="14">
                  <c:v>-96727.562459016219</c:v>
                </c:pt>
                <c:pt idx="15">
                  <c:v>-306617.785837078</c:v>
                </c:pt>
                <c:pt idx="16">
                  <c:v>-339133.3004772882</c:v>
                </c:pt>
                <c:pt idx="17">
                  <c:v>-200956.93992315</c:v>
                </c:pt>
                <c:pt idx="18">
                  <c:v>-187089.67047843011</c:v>
                </c:pt>
                <c:pt idx="19">
                  <c:v>144245.27324678656</c:v>
                </c:pt>
                <c:pt idx="20">
                  <c:v>8852.7022952008992</c:v>
                </c:pt>
                <c:pt idx="21">
                  <c:v>52400.761357407086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903424"/>
        <c:axId val="572904960"/>
      </c:lineChart>
      <c:dateAx>
        <c:axId val="57290342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904960"/>
        <c:crosses val="autoZero"/>
        <c:auto val="1"/>
        <c:lblOffset val="100"/>
        <c:baseTimeUnit val="months"/>
      </c:dateAx>
      <c:valAx>
        <c:axId val="5729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90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47625</xdr:rowOff>
    </xdr:from>
    <xdr:to>
      <xdr:col>21</xdr:col>
      <xdr:colOff>752475</xdr:colOff>
      <xdr:row>19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24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24">
        <v>245217.81577195294</v>
      </c>
      <c r="AA3" s="24">
        <f>-Z3</f>
        <v>-245217.81577195294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3953.9484548014116</v>
      </c>
      <c r="F4" s="30">
        <v>3930.3662572578642</v>
      </c>
      <c r="G4" s="30">
        <v>3930.3662572578642</v>
      </c>
      <c r="H4" s="30">
        <v>3953.9484548014116</v>
      </c>
      <c r="I4" s="30">
        <v>3953.9484548014116</v>
      </c>
      <c r="J4" s="30">
        <v>3953.9484548014116</v>
      </c>
      <c r="K4" s="30">
        <v>0</v>
      </c>
      <c r="L4" s="29">
        <v>0</v>
      </c>
      <c r="M4" s="27"/>
      <c r="P4" s="42">
        <v>44561</v>
      </c>
      <c r="Q4" s="35">
        <f>R4</f>
        <v>245217.81577195294</v>
      </c>
      <c r="R4" s="34">
        <f>VLOOKUP(P4,A:I,9,)</f>
        <v>245217.81577195294</v>
      </c>
      <c r="S4" s="34">
        <f>VLOOKUP(P4,A:J,10,)</f>
        <v>247884.08816460447</v>
      </c>
      <c r="T4" s="34">
        <f>VLOOKUP(P4,A:K,11,)</f>
        <v>2666.2723926515318</v>
      </c>
      <c r="U4" s="34">
        <f>VLOOKUP(P4,A:L,12,)</f>
        <v>0</v>
      </c>
      <c r="V4" s="33">
        <f>(S4-R4)/R4</f>
        <v>1.0873077815565837E-2</v>
      </c>
      <c r="W4" s="33">
        <f>V4</f>
        <v>1.0873077815565837E-2</v>
      </c>
      <c r="Y4" s="42">
        <v>44925</v>
      </c>
      <c r="Z4" s="27">
        <v>3511692.6815237701</v>
      </c>
      <c r="AA4" s="27">
        <f>-Z4</f>
        <v>-3511692.6815237701</v>
      </c>
      <c r="AB4" s="19"/>
      <c r="AC4" s="27"/>
      <c r="AD4" s="27"/>
      <c r="AE4" s="19"/>
      <c r="AF4" s="27"/>
      <c r="AG4" s="27"/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26388.788022123525</v>
      </c>
      <c r="F5" s="30">
        <v>27317.585944227252</v>
      </c>
      <c r="G5" s="30">
        <v>31247.952201485117</v>
      </c>
      <c r="H5" s="30">
        <v>30185.521826634624</v>
      </c>
      <c r="I5" s="30">
        <v>30342.736476924936</v>
      </c>
      <c r="J5" s="30">
        <v>30185.521826634624</v>
      </c>
      <c r="K5" s="30">
        <v>-157.21465029031242</v>
      </c>
      <c r="L5" s="29">
        <v>0</v>
      </c>
      <c r="M5" s="27"/>
      <c r="P5" s="42">
        <v>44925</v>
      </c>
      <c r="Q5" s="35">
        <f>R5-R4</f>
        <v>3511692.6815237701</v>
      </c>
      <c r="R5" s="34">
        <f>VLOOKUP(P5,A:I,9,)</f>
        <v>3756910.4972957228</v>
      </c>
      <c r="S5" s="34">
        <f>VLOOKUP(P5,A:J,10,)</f>
        <v>3575030.9949550489</v>
      </c>
      <c r="T5" s="34">
        <f>VLOOKUP(P5,A:K,11,)</f>
        <v>-181879.50234067393</v>
      </c>
      <c r="U5" s="34">
        <f>VLOOKUP(P5,A:L,12,)</f>
        <v>0</v>
      </c>
      <c r="V5" s="33">
        <f>(S5-R5)/R5</f>
        <v>-4.8411987049357008E-2</v>
      </c>
      <c r="W5" s="33">
        <v>-4.5572950047727101E-2</v>
      </c>
      <c r="Y5" s="42">
        <v>44925</v>
      </c>
      <c r="Z5" s="27"/>
      <c r="AA5" s="27">
        <v>3575030.9949550489</v>
      </c>
      <c r="AB5" s="19"/>
      <c r="AC5" s="27"/>
      <c r="AD5" s="27"/>
      <c r="AE5" s="19"/>
      <c r="AF5" s="27"/>
      <c r="AG5" s="27"/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87657.679798291982</v>
      </c>
      <c r="F6" s="30">
        <v>91215.067427983333</v>
      </c>
      <c r="G6" s="30">
        <v>122463.01962946844</v>
      </c>
      <c r="H6" s="30">
        <v>117686.96186391918</v>
      </c>
      <c r="I6" s="30">
        <v>118000.41627521692</v>
      </c>
      <c r="J6" s="30">
        <v>117686.96186391918</v>
      </c>
      <c r="K6" s="30">
        <v>-313.45441129774554</v>
      </c>
      <c r="L6" s="29">
        <v>0</v>
      </c>
      <c r="M6" s="27"/>
      <c r="Y6" s="27"/>
      <c r="Z6" s="27"/>
      <c r="AA6" s="28">
        <f>IRR(AA3:AA5)</f>
        <v>-4.5572950047727101E-2</v>
      </c>
      <c r="AB6" s="27"/>
      <c r="AC6" s="27"/>
      <c r="AD6" s="28"/>
      <c r="AE6" s="19"/>
    </row>
    <row r="7" spans="1:33" ht="14.1" customHeight="1" x14ac:dyDescent="0.2">
      <c r="A7" s="32">
        <v>44498</v>
      </c>
      <c r="B7" s="31">
        <v>0.99299997091293335</v>
      </c>
      <c r="C7" s="31">
        <v>36.299999239999998</v>
      </c>
      <c r="D7" s="29">
        <v>39.253623134275358</v>
      </c>
      <c r="E7" s="29">
        <v>34459.381729895649</v>
      </c>
      <c r="F7" s="30">
        <v>34702.298831101441</v>
      </c>
      <c r="G7" s="30">
        <v>157165.31846056989</v>
      </c>
      <c r="H7" s="30">
        <v>156065.15665986782</v>
      </c>
      <c r="I7" s="30">
        <v>152459.79800511256</v>
      </c>
      <c r="J7" s="30">
        <v>156065.15665986782</v>
      </c>
      <c r="K7" s="30">
        <v>3605.358654755255</v>
      </c>
      <c r="L7" s="29">
        <v>0</v>
      </c>
      <c r="M7" s="27"/>
      <c r="Y7" s="27"/>
      <c r="Z7" s="27"/>
      <c r="AA7" s="27"/>
      <c r="AG7" s="25"/>
    </row>
    <row r="8" spans="1:33" ht="14.1" customHeight="1" x14ac:dyDescent="0.2">
      <c r="A8" s="32">
        <v>44530</v>
      </c>
      <c r="B8" s="31">
        <v>1.0110000371932983</v>
      </c>
      <c r="C8" s="31">
        <v>35.450000000000003</v>
      </c>
      <c r="D8" s="29">
        <v>38.695499988749994</v>
      </c>
      <c r="E8" s="29">
        <v>41606.417199055955</v>
      </c>
      <c r="F8" s="30">
        <v>41153.724696748955</v>
      </c>
      <c r="G8" s="30">
        <v>198319.04315731884</v>
      </c>
      <c r="H8" s="30">
        <v>200500.56000818868</v>
      </c>
      <c r="I8" s="30">
        <v>194066.21520416852</v>
      </c>
      <c r="J8" s="30">
        <v>200500.56000818868</v>
      </c>
      <c r="K8" s="30">
        <v>6434.344804020162</v>
      </c>
      <c r="L8" s="29">
        <v>0</v>
      </c>
      <c r="M8" s="27"/>
    </row>
    <row r="9" spans="1:33" ht="14.1" customHeight="1" x14ac:dyDescent="0.2">
      <c r="A9" s="32">
        <v>44561</v>
      </c>
      <c r="B9" s="31">
        <v>0.99199998378753662</v>
      </c>
      <c r="C9" s="31">
        <v>34.630000000000003</v>
      </c>
      <c r="D9" s="29">
        <v>38.228579205136612</v>
      </c>
      <c r="E9" s="29">
        <v>51151.60056778443</v>
      </c>
      <c r="F9" s="30">
        <v>51564.11431831224</v>
      </c>
      <c r="G9" s="30">
        <v>249883.15747563107</v>
      </c>
      <c r="H9" s="30">
        <v>247884.08816460447</v>
      </c>
      <c r="I9" s="30">
        <v>245217.81577195294</v>
      </c>
      <c r="J9" s="30">
        <v>247884.08816460447</v>
      </c>
      <c r="K9" s="30">
        <v>2666.2723926515318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31.159999849999998</v>
      </c>
      <c r="D10" s="29">
        <v>37.710494996683174</v>
      </c>
      <c r="E10" s="29">
        <v>169490.49733354338</v>
      </c>
      <c r="F10" s="30">
        <v>190225.03086846921</v>
      </c>
      <c r="G10" s="30">
        <v>440108.18834410026</v>
      </c>
      <c r="H10" s="30">
        <v>392136.3838525769</v>
      </c>
      <c r="I10" s="30">
        <v>414708.31310549635</v>
      </c>
      <c r="J10" s="30">
        <v>392136.3838525769</v>
      </c>
      <c r="K10" s="30">
        <v>-22571.92925291945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30.969999309999999</v>
      </c>
      <c r="D11" s="29">
        <v>37.189770586238538</v>
      </c>
      <c r="E11" s="29">
        <v>152807.94117845185</v>
      </c>
      <c r="F11" s="30">
        <v>173251.62827558978</v>
      </c>
      <c r="G11" s="30">
        <v>613359.81661969004</v>
      </c>
      <c r="H11" s="30">
        <v>540983.37609940453</v>
      </c>
      <c r="I11" s="30">
        <v>567516.25428394822</v>
      </c>
      <c r="J11" s="30">
        <v>540983.37609940453</v>
      </c>
      <c r="K11" s="30">
        <v>-26532.87818454369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27.63999939</v>
      </c>
      <c r="D12" s="29">
        <v>36.340622369004151</v>
      </c>
      <c r="E12" s="29">
        <v>299018.3188799615</v>
      </c>
      <c r="F12" s="30">
        <v>377548.38446997904</v>
      </c>
      <c r="G12" s="30">
        <v>990908.20108966902</v>
      </c>
      <c r="H12" s="30">
        <v>784799.29101050121</v>
      </c>
      <c r="I12" s="30">
        <v>866534.57316390972</v>
      </c>
      <c r="J12" s="30">
        <v>784799.29101050121</v>
      </c>
      <c r="K12" s="30">
        <v>-81735.282153408509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25.129999160000001</v>
      </c>
      <c r="D13" s="29">
        <v>35.566653817730753</v>
      </c>
      <c r="E13" s="29">
        <v>430248.85375669535</v>
      </c>
      <c r="F13" s="30">
        <v>598398.97718994762</v>
      </c>
      <c r="G13" s="30">
        <v>1589307.1782796166</v>
      </c>
      <c r="H13" s="30">
        <v>1142711.8323850972</v>
      </c>
      <c r="I13" s="30">
        <v>1296783.4269206051</v>
      </c>
      <c r="J13" s="30">
        <v>1142711.8323850972</v>
      </c>
      <c r="K13" s="30">
        <v>-154071.59453550796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24.129999160000001</v>
      </c>
      <c r="D14" s="29">
        <v>34.740573439534039</v>
      </c>
      <c r="E14" s="29">
        <v>444707.93183896161</v>
      </c>
      <c r="F14" s="30">
        <v>595325.22667922615</v>
      </c>
      <c r="G14" s="30">
        <v>2184632.4049588428</v>
      </c>
      <c r="H14" s="30">
        <v>1631920.3606688436</v>
      </c>
      <c r="I14" s="30">
        <v>1741491.3587595667</v>
      </c>
      <c r="J14" s="30">
        <v>1631920.3606688436</v>
      </c>
      <c r="K14" s="30">
        <v>-109570.99809072306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27.809999470000001</v>
      </c>
      <c r="D15" s="29">
        <v>34.119366627533324</v>
      </c>
      <c r="E15" s="29">
        <v>157242.05001781249</v>
      </c>
      <c r="F15" s="30">
        <v>186085.25999274614</v>
      </c>
      <c r="G15" s="30">
        <v>2370717.664951589</v>
      </c>
      <c r="H15" s="30">
        <v>2003256.4947108692</v>
      </c>
      <c r="I15" s="30">
        <v>1898733.4087773792</v>
      </c>
      <c r="J15" s="30">
        <v>2003256.4947108692</v>
      </c>
      <c r="K15" s="30">
        <v>104523.08593348996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26.329999919999999</v>
      </c>
      <c r="D16" s="29">
        <v>33.666137024579427</v>
      </c>
      <c r="E16" s="29">
        <v>212584.68508788882</v>
      </c>
      <c r="F16" s="30">
        <v>265399.10779150203</v>
      </c>
      <c r="G16" s="30">
        <v>2636116.772743091</v>
      </c>
      <c r="H16" s="30">
        <v>2111529.5324532189</v>
      </c>
      <c r="I16" s="30">
        <v>2111318.0938652679</v>
      </c>
      <c r="J16" s="30">
        <v>2111529.5324532189</v>
      </c>
      <c r="K16" s="30">
        <v>211.43858795100823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25.18000031</v>
      </c>
      <c r="D17" s="29">
        <v>33.177616240465106</v>
      </c>
      <c r="E17" s="29">
        <v>252649.34925635549</v>
      </c>
      <c r="F17" s="30">
        <v>330260.59343891655</v>
      </c>
      <c r="G17" s="30">
        <v>2966377.3661820074</v>
      </c>
      <c r="H17" s="30">
        <v>2269278.6426948672</v>
      </c>
      <c r="I17" s="30">
        <v>2363967.4431216232</v>
      </c>
      <c r="J17" s="30">
        <v>2269278.6426948672</v>
      </c>
      <c r="K17" s="30">
        <v>-94688.800426756032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</v>
      </c>
      <c r="D18" s="29">
        <v>32.640066271698615</v>
      </c>
      <c r="E18" s="29">
        <v>397378.80618793133</v>
      </c>
      <c r="F18" s="30">
        <v>570946.57704363531</v>
      </c>
      <c r="G18" s="30">
        <v>3537323.9432256427</v>
      </c>
      <c r="H18" s="30">
        <v>2461977.3936424926</v>
      </c>
      <c r="I18" s="30">
        <v>2761346.2493095547</v>
      </c>
      <c r="J18" s="30">
        <v>2461977.3936424926</v>
      </c>
      <c r="K18" s="30">
        <v>-299368.8556670621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22.239999770000001</v>
      </c>
      <c r="D19" s="29">
        <v>32.234420440393677</v>
      </c>
      <c r="E19" s="29">
        <v>394559.35592032992</v>
      </c>
      <c r="F19" s="30">
        <v>574322.22611263557</v>
      </c>
      <c r="G19" s="30">
        <v>4111646.1693382785</v>
      </c>
      <c r="H19" s="30">
        <v>2824700.8222666993</v>
      </c>
      <c r="I19" s="30">
        <v>3155905.6052298844</v>
      </c>
      <c r="J19" s="30">
        <v>2824700.8222666993</v>
      </c>
      <c r="K19" s="30">
        <v>-331204.78296318511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22.809999470000001</v>
      </c>
      <c r="D20" s="29">
        <v>31.717901224590552</v>
      </c>
      <c r="E20" s="29">
        <v>313435.3189942778</v>
      </c>
      <c r="F20" s="30">
        <v>435326.81463816349</v>
      </c>
      <c r="G20" s="30">
        <v>4546972.9839764424</v>
      </c>
      <c r="H20" s="30">
        <v>3273820.6785529791</v>
      </c>
      <c r="I20" s="30">
        <v>3469340.924224162</v>
      </c>
      <c r="J20" s="30">
        <v>3273820.6785529791</v>
      </c>
      <c r="K20" s="30">
        <v>-195520.24567118287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22.739999770000001</v>
      </c>
      <c r="D21" s="29">
        <v>31.272433394847042</v>
      </c>
      <c r="E21" s="29">
        <v>287569.57307156065</v>
      </c>
      <c r="F21" s="30">
        <v>397744.9198539576</v>
      </c>
      <c r="G21" s="30">
        <v>4944717.9038303997</v>
      </c>
      <c r="H21" s="30">
        <v>3575030.9949550489</v>
      </c>
      <c r="I21" s="30">
        <v>3756910.4972957228</v>
      </c>
      <c r="J21" s="30">
        <v>3575030.9949550489</v>
      </c>
      <c r="K21" s="30">
        <v>-181879.50234067393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24.899999619999999</v>
      </c>
      <c r="D22" s="29">
        <v>31.014726063038534</v>
      </c>
      <c r="E22" s="29">
        <v>147690.02391911903</v>
      </c>
      <c r="F22" s="30">
        <v>187186.34809855712</v>
      </c>
      <c r="G22" s="30">
        <v>5131904.2519289572</v>
      </c>
      <c r="H22" s="30">
        <v>4049072.3250765675</v>
      </c>
      <c r="I22" s="30">
        <v>3904600.5212148419</v>
      </c>
      <c r="J22" s="30">
        <v>4049072.3250765675</v>
      </c>
      <c r="K22" s="30">
        <v>144471.80386172561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23.979999540000001</v>
      </c>
      <c r="D23" s="29">
        <v>30.732980897288492</v>
      </c>
      <c r="E23" s="29">
        <v>180130.89098694932</v>
      </c>
      <c r="F23" s="30">
        <v>236082.42239213682</v>
      </c>
      <c r="G23" s="30">
        <v>5367986.6743210936</v>
      </c>
      <c r="H23" s="30">
        <v>4095773.8939387267</v>
      </c>
      <c r="I23" s="30">
        <v>4084731.4122017911</v>
      </c>
      <c r="J23" s="30">
        <v>4095773.8939387267</v>
      </c>
      <c r="K23" s="30">
        <v>11042.481736935675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24.159999849999998</v>
      </c>
      <c r="D24" s="29">
        <v>30.397426021508249</v>
      </c>
      <c r="E24" s="29">
        <v>153676.66671781347</v>
      </c>
      <c r="F24" s="30">
        <v>199321.22075911172</v>
      </c>
      <c r="G24" s="30">
        <v>5567307.8950802051</v>
      </c>
      <c r="H24" s="30">
        <v>4292394.5410793964</v>
      </c>
      <c r="I24" s="30">
        <v>4238408.0789196044</v>
      </c>
      <c r="J24" s="30">
        <v>4292394.5410793964</v>
      </c>
      <c r="K24" s="30">
        <v>53986.462159791961</v>
      </c>
      <c r="L24" s="29">
        <v>0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24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391166.0852938749</v>
      </c>
      <c r="AB3" s="1">
        <f>-AA3</f>
        <v>-391166.0852938749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f>S4</f>
        <v>391166.0852938749</v>
      </c>
      <c r="S4" s="4">
        <f>VLOOKUP(Q4,A:I,9,)</f>
        <v>391166.0852938749</v>
      </c>
      <c r="T4" s="4">
        <f>VLOOKUP(Q4,A:J,10,)</f>
        <v>397335.57823758473</v>
      </c>
      <c r="U4" s="4">
        <f>VLOOKUP(Q4,A:K,11,)</f>
        <v>6169.4929437098326</v>
      </c>
      <c r="V4" s="4">
        <f>VLOOKUP(Q4,A:L,12,)</f>
        <v>0</v>
      </c>
      <c r="W4" s="9">
        <f t="shared" ref="W4" si="0">(T4-S4)/S4</f>
        <v>1.5772054826979239E-2</v>
      </c>
      <c r="X4" s="9">
        <f>W4</f>
        <v>1.5772054826979239E-2</v>
      </c>
      <c r="Z4" s="42">
        <v>44925</v>
      </c>
      <c r="AA4" s="7">
        <v>4929734.1316487892</v>
      </c>
      <c r="AB4" s="7">
        <f>-AA4</f>
        <v>-4929734.1316487892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f>S5-S4</f>
        <v>4929734.1316487892</v>
      </c>
      <c r="S5" s="4">
        <f>VLOOKUP(Q5,A:I,9,)</f>
        <v>5320900.2169426642</v>
      </c>
      <c r="T5" s="4">
        <f>VLOOKUP(Q5,A:J,10,)</f>
        <v>5016358.5236119805</v>
      </c>
      <c r="U5" s="4">
        <f>VLOOKUP(Q5,A:K,11,)</f>
        <v>-304541.69333068375</v>
      </c>
      <c r="V5" s="4">
        <f>VLOOKUP(Q5,A:L,12,)</f>
        <v>0</v>
      </c>
      <c r="W5" s="9">
        <f t="shared" ref="W5" si="1">(T5-S5)/S5</f>
        <v>-5.7234994251718997E-2</v>
      </c>
      <c r="X5" s="9">
        <v>-5.3511597687478707E-2</v>
      </c>
      <c r="Z5" s="42">
        <v>44925</v>
      </c>
      <c r="AA5" s="7"/>
      <c r="AB5" s="7">
        <v>5016358.5236119805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f>IRR(AB3:AB5)</f>
        <v>-5.3511597687478707E-2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68918.763459791298</v>
      </c>
      <c r="F7" s="18">
        <v>69404.597662202883</v>
      </c>
      <c r="G7" s="18">
        <v>310400.27066388191</v>
      </c>
      <c r="H7" s="18">
        <v>308227.45974060136</v>
      </c>
      <c r="I7" s="18">
        <v>300965.64755542373</v>
      </c>
      <c r="J7" s="18">
        <v>308227.45974060136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41606.417199055955</v>
      </c>
      <c r="F8" s="18">
        <v>41153.724696748955</v>
      </c>
      <c r="G8" s="18">
        <v>351553.99536063086</v>
      </c>
      <c r="H8" s="18">
        <v>355421.10238505044</v>
      </c>
      <c r="I8" s="18">
        <v>342572.06475447968</v>
      </c>
      <c r="J8" s="18">
        <v>355421.10238505044</v>
      </c>
      <c r="K8" s="18">
        <v>12849.037630570761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48594.020539395206</v>
      </c>
      <c r="F9" s="18">
        <v>48985.90860239663</v>
      </c>
      <c r="G9" s="18">
        <v>400539.90396302746</v>
      </c>
      <c r="H9" s="18">
        <v>397335.57823758473</v>
      </c>
      <c r="I9" s="18">
        <v>391166.0852938749</v>
      </c>
      <c r="J9" s="18">
        <v>397335.57823758473</v>
      </c>
      <c r="K9" s="18">
        <v>6169.4929437098326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31.159999849999998</v>
      </c>
      <c r="D10" s="17">
        <v>37.710494996683174</v>
      </c>
      <c r="E10" s="17">
        <v>161015.97246686619</v>
      </c>
      <c r="F10" s="18">
        <v>180713.77932504573</v>
      </c>
      <c r="G10" s="18">
        <v>581253.68328807317</v>
      </c>
      <c r="H10" s="18">
        <v>517897.01601136196</v>
      </c>
      <c r="I10" s="18">
        <v>552182.0577607411</v>
      </c>
      <c r="J10" s="18">
        <v>517897.01601136196</v>
      </c>
      <c r="K10" s="18">
        <v>-34285.041749379132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37.189770586238538</v>
      </c>
      <c r="E11" s="17">
        <v>305615.88235690369</v>
      </c>
      <c r="F11" s="18">
        <v>346503.25655117957</v>
      </c>
      <c r="G11" s="18">
        <v>927756.93983925274</v>
      </c>
      <c r="H11" s="18">
        <v>818281.64792394883</v>
      </c>
      <c r="I11" s="18">
        <v>857797.94011764484</v>
      </c>
      <c r="J11" s="18">
        <v>818281.64792394883</v>
      </c>
      <c r="K11" s="18">
        <v>-39516.292193696019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36.340622369004151</v>
      </c>
      <c r="E12" s="17">
        <v>598036.637759923</v>
      </c>
      <c r="F12" s="18">
        <v>755096.76893995807</v>
      </c>
      <c r="G12" s="18">
        <v>1682853.7087792107</v>
      </c>
      <c r="H12" s="18">
        <v>1332820.1301311103</v>
      </c>
      <c r="I12" s="18">
        <v>1455834.5778775678</v>
      </c>
      <c r="J12" s="18">
        <v>1332820.1301311103</v>
      </c>
      <c r="K12" s="18">
        <v>-123014.44774645753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35.566653817730753</v>
      </c>
      <c r="E13" s="17">
        <v>860497.70751339069</v>
      </c>
      <c r="F13" s="18">
        <v>1196797.9543798952</v>
      </c>
      <c r="G13" s="18">
        <v>2879651.6631591059</v>
      </c>
      <c r="H13" s="18">
        <v>2070469.4936326505</v>
      </c>
      <c r="I13" s="18">
        <v>2316332.2853909587</v>
      </c>
      <c r="J13" s="18">
        <v>2070469.4936326505</v>
      </c>
      <c r="K13" s="18">
        <v>-245862.79175830819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34.740573439534039</v>
      </c>
      <c r="E14" s="17">
        <v>889415.86367792322</v>
      </c>
      <c r="F14" s="18">
        <v>1190650.4533584523</v>
      </c>
      <c r="G14" s="18">
        <v>4070302.1165175582</v>
      </c>
      <c r="H14" s="18">
        <v>3040515.5956402789</v>
      </c>
      <c r="I14" s="18">
        <v>3205748.1490688818</v>
      </c>
      <c r="J14" s="18">
        <v>3040515.5956402789</v>
      </c>
      <c r="K14" s="18">
        <v>-165232.55342860287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34.119366627533324</v>
      </c>
      <c r="E15" s="17">
        <v>314484.10003562499</v>
      </c>
      <c r="F15" s="18">
        <v>372170.51998549228</v>
      </c>
      <c r="G15" s="18">
        <v>4442472.6365030501</v>
      </c>
      <c r="H15" s="18">
        <v>3753889.5049452391</v>
      </c>
      <c r="I15" s="18">
        <v>3520232.2491045068</v>
      </c>
      <c r="J15" s="18">
        <v>3753889.5049452391</v>
      </c>
      <c r="K15" s="18">
        <v>233657.25584073225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33.666137024579427</v>
      </c>
      <c r="E16" s="17">
        <v>201955.45083349437</v>
      </c>
      <c r="F16" s="18">
        <v>252129.15240192693</v>
      </c>
      <c r="G16" s="18">
        <v>4694601.788904977</v>
      </c>
      <c r="H16" s="18">
        <v>3760376.0284357653</v>
      </c>
      <c r="I16" s="18">
        <v>3722187.6999380011</v>
      </c>
      <c r="J16" s="18">
        <v>3760376.0284357653</v>
      </c>
      <c r="K16" s="18">
        <v>38188.328497764189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33.177616240465106</v>
      </c>
      <c r="E17" s="17">
        <v>240016.8817935377</v>
      </c>
      <c r="F17" s="18">
        <v>313747.56376697071</v>
      </c>
      <c r="G17" s="18">
        <v>5008349.3526719473</v>
      </c>
      <c r="H17" s="18">
        <v>3831387.1831490276</v>
      </c>
      <c r="I17" s="18">
        <v>3962204.5817315388</v>
      </c>
      <c r="J17" s="18">
        <v>3831387.1831490276</v>
      </c>
      <c r="K17" s="18">
        <v>-130817.39858251112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</v>
      </c>
      <c r="D18" s="17">
        <v>32.640066271698615</v>
      </c>
      <c r="E18" s="17">
        <v>377509.86587853474</v>
      </c>
      <c r="F18" s="18">
        <v>542399.24819145352</v>
      </c>
      <c r="G18" s="18">
        <v>5550748.6008634008</v>
      </c>
      <c r="H18" s="18">
        <v>3863320.9150351929</v>
      </c>
      <c r="I18" s="18">
        <v>4339714.4476100737</v>
      </c>
      <c r="J18" s="18">
        <v>3863320.9150351929</v>
      </c>
      <c r="K18" s="18">
        <v>-476393.53257488087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22.239999770000001</v>
      </c>
      <c r="D19" s="17">
        <v>32.234420440393677</v>
      </c>
      <c r="E19" s="17">
        <v>394559.35592032992</v>
      </c>
      <c r="F19" s="18">
        <v>574322.22611263557</v>
      </c>
      <c r="G19" s="18">
        <v>6125070.8269760367</v>
      </c>
      <c r="H19" s="18">
        <v>4207923.5150201302</v>
      </c>
      <c r="I19" s="18">
        <v>4734273.8035304034</v>
      </c>
      <c r="J19" s="18">
        <v>4207923.5150201302</v>
      </c>
      <c r="K19" s="18">
        <v>-526350.28851027321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22.809999470000001</v>
      </c>
      <c r="D20" s="17">
        <v>31.717901224590552</v>
      </c>
      <c r="E20" s="17">
        <v>313435.3189942778</v>
      </c>
      <c r="F20" s="18">
        <v>435326.81463816349</v>
      </c>
      <c r="G20" s="18">
        <v>6560397.6416142005</v>
      </c>
      <c r="H20" s="18">
        <v>4723486.4896567063</v>
      </c>
      <c r="I20" s="18">
        <v>5047709.1225246815</v>
      </c>
      <c r="J20" s="18">
        <v>4723486.4896567063</v>
      </c>
      <c r="K20" s="18">
        <v>-324222.63286797516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22.739999770000001</v>
      </c>
      <c r="D21" s="17">
        <v>31.272433394847042</v>
      </c>
      <c r="E21" s="17">
        <v>273191.09441798262</v>
      </c>
      <c r="F21" s="18">
        <v>377857.67386125971</v>
      </c>
      <c r="G21" s="18">
        <v>6938255.3154754601</v>
      </c>
      <c r="H21" s="18">
        <v>5016358.5236119805</v>
      </c>
      <c r="I21" s="18">
        <v>5320900.2169426642</v>
      </c>
      <c r="J21" s="18">
        <v>5016358.5236119805</v>
      </c>
      <c r="K21" s="18">
        <v>-304541.69333068375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24.899999619999999</v>
      </c>
      <c r="D22" s="17">
        <v>31.014726063038534</v>
      </c>
      <c r="E22" s="17">
        <v>140305.52272316307</v>
      </c>
      <c r="F22" s="18">
        <v>177827.03069362926</v>
      </c>
      <c r="G22" s="18">
        <v>7116082.346169089</v>
      </c>
      <c r="H22" s="18">
        <v>5614588.7912871493</v>
      </c>
      <c r="I22" s="18">
        <v>5461205.7396658277</v>
      </c>
      <c r="J22" s="18">
        <v>5614588.7912871493</v>
      </c>
      <c r="K22" s="18">
        <v>153383.05162132159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23.979999540000001</v>
      </c>
      <c r="D23" s="17">
        <v>30.732980897288492</v>
      </c>
      <c r="E23" s="17">
        <v>36026.178197389869</v>
      </c>
      <c r="F23" s="18">
        <v>47216.484478427374</v>
      </c>
      <c r="G23" s="18">
        <v>7163298.8306475161</v>
      </c>
      <c r="H23" s="18">
        <v>5465597.089761504</v>
      </c>
      <c r="I23" s="18">
        <v>5497231.9178632172</v>
      </c>
      <c r="J23" s="18">
        <v>5465597.089761504</v>
      </c>
      <c r="K23" s="18">
        <v>-31634.82810171321</v>
      </c>
      <c r="L23" s="17">
        <v>0</v>
      </c>
      <c r="M23" s="22">
        <v>2.145958526145586E-2</v>
      </c>
      <c r="N23" s="22">
        <v>4.119171367975881E-2</v>
      </c>
      <c r="O23" s="22">
        <v>52.096849935138493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24.159999849999998</v>
      </c>
      <c r="D24" s="17">
        <v>30.397426021508249</v>
      </c>
      <c r="E24" s="17">
        <v>30735.333343562696</v>
      </c>
      <c r="F24" s="18">
        <v>39864.244151822342</v>
      </c>
      <c r="G24" s="18">
        <v>7203163.0747993384</v>
      </c>
      <c r="H24" s="18">
        <v>5553638.9298849665</v>
      </c>
      <c r="I24" s="18">
        <v>5527967.2512067799</v>
      </c>
      <c r="J24" s="18">
        <v>5553638.9298849665</v>
      </c>
      <c r="K24" s="18">
        <v>25671.67867818661</v>
      </c>
      <c r="L24" s="17">
        <v>0</v>
      </c>
      <c r="M24" s="22">
        <v>1.7882987717879884E-2</v>
      </c>
      <c r="N24" s="22">
        <v>3.8659755280388813E-2</v>
      </c>
      <c r="O24" s="22">
        <v>46.257374337161167</v>
      </c>
      <c r="P24" s="1">
        <v>0.2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24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1479712.5784384708</v>
      </c>
      <c r="AB3" s="1">
        <f>-AA3</f>
        <v>-1479712.5784384708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f>S4</f>
        <v>1479712.5784384708</v>
      </c>
      <c r="S4" s="4">
        <f>VLOOKUP(Q4,A:I,9,)</f>
        <v>1479712.5784384708</v>
      </c>
      <c r="T4" s="4">
        <f>VLOOKUP(Q4,A:J,10,)</f>
        <v>1507227.6555012274</v>
      </c>
      <c r="U4" s="4">
        <f>VLOOKUP(Q4,A:K,11,)</f>
        <v>27515.077062756522</v>
      </c>
      <c r="V4" s="4">
        <f>VLOOKUP(Q4,A:L,12,)</f>
        <v>0</v>
      </c>
      <c r="W4" s="9">
        <f t="shared" ref="W4" si="0">(T4-S4)/S4</f>
        <v>1.8594879481117182E-2</v>
      </c>
      <c r="X4" s="9">
        <f>W4</f>
        <v>1.8594879481117182E-2</v>
      </c>
      <c r="Z4" s="42">
        <v>44925</v>
      </c>
      <c r="AA4" s="7">
        <v>44815025.469250679</v>
      </c>
      <c r="AB4" s="7">
        <f>-AA4</f>
        <v>-44815025.469250679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136414.52483783176</v>
      </c>
      <c r="F5" s="18">
        <v>141215.86422135794</v>
      </c>
      <c r="G5" s="18">
        <v>145148.19440231912</v>
      </c>
      <c r="H5" s="18">
        <v>140213.15579264026</v>
      </c>
      <c r="I5" s="18">
        <v>140370.44899987872</v>
      </c>
      <c r="J5" s="18">
        <v>140213.15579264026</v>
      </c>
      <c r="K5" s="18">
        <v>-157.2932072384574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f>S5-S4</f>
        <v>44815025.469250679</v>
      </c>
      <c r="S5" s="4">
        <f>VLOOKUP(Q5,A:I,9,)</f>
        <v>46294738.047689147</v>
      </c>
      <c r="T5" s="4">
        <f>VLOOKUP(Q5,A:J,10,)</f>
        <v>44494462.058331147</v>
      </c>
      <c r="U5" s="4">
        <f>VLOOKUP(Q5,A:K,11,)</f>
        <v>-1800275.9893580005</v>
      </c>
      <c r="V5" s="4">
        <f>VLOOKUP(Q5,A:L,12,)</f>
        <v>0</v>
      </c>
      <c r="W5" s="9">
        <f t="shared" ref="W5" si="1">(T5-S5)/S5</f>
        <v>-3.8887270244482207E-2</v>
      </c>
      <c r="X5" s="9">
        <v>-3.7726903588423899E-2</v>
      </c>
      <c r="Z5" s="42">
        <v>44925</v>
      </c>
      <c r="AA5" s="7"/>
      <c r="AB5" s="7">
        <v>44494462.058331147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825878.96456132864</v>
      </c>
      <c r="F6" s="18">
        <v>859395.38455913495</v>
      </c>
      <c r="G6" s="18">
        <v>1004543.5789614541</v>
      </c>
      <c r="H6" s="18">
        <v>965366.37938195735</v>
      </c>
      <c r="I6" s="18">
        <v>966249.41356120736</v>
      </c>
      <c r="J6" s="18">
        <v>965366.37938195735</v>
      </c>
      <c r="K6" s="18">
        <v>-883.03417925001122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f>IRR(AB3:AB5)</f>
        <v>-3.7726903588423899E-2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203560.10651875116</v>
      </c>
      <c r="F7" s="18">
        <v>204995.07802765022</v>
      </c>
      <c r="G7" s="18">
        <v>1209538.6569891043</v>
      </c>
      <c r="H7" s="18">
        <v>1201071.8512082491</v>
      </c>
      <c r="I7" s="18">
        <v>1169809.5200799585</v>
      </c>
      <c r="J7" s="18">
        <v>1201071.8512082491</v>
      </c>
      <c r="K7" s="18">
        <v>31262.331128290622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135033.62655146356</v>
      </c>
      <c r="F8" s="18">
        <v>133564.41304031899</v>
      </c>
      <c r="G8" s="18">
        <v>1343103.0700294233</v>
      </c>
      <c r="H8" s="18">
        <v>1357877.2537541802</v>
      </c>
      <c r="I8" s="18">
        <v>1304843.146631422</v>
      </c>
      <c r="J8" s="18">
        <v>1357877.2537541802</v>
      </c>
      <c r="K8" s="18">
        <v>53034.107122758171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174869.43180704885</v>
      </c>
      <c r="F9" s="18">
        <v>176279.67204130703</v>
      </c>
      <c r="G9" s="18">
        <v>1519382.7420707303</v>
      </c>
      <c r="H9" s="18">
        <v>1507227.6555012274</v>
      </c>
      <c r="I9" s="18">
        <v>1479712.5784384708</v>
      </c>
      <c r="J9" s="18">
        <v>1507227.6555012274</v>
      </c>
      <c r="K9" s="18">
        <v>27515.077062756522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31.159999849999998</v>
      </c>
      <c r="D10" s="17">
        <v>37.710494996683174</v>
      </c>
      <c r="E10" s="17">
        <v>1054734.3461826786</v>
      </c>
      <c r="F10" s="18">
        <v>1183764.7344074864</v>
      </c>
      <c r="G10" s="18">
        <v>2703147.4764782167</v>
      </c>
      <c r="H10" s="18">
        <v>2408504.3280713051</v>
      </c>
      <c r="I10" s="18">
        <v>2534446.9246211494</v>
      </c>
      <c r="J10" s="18">
        <v>2408504.3280713051</v>
      </c>
      <c r="K10" s="18">
        <v>-125942.59654984437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37.189770586238538</v>
      </c>
      <c r="E11" s="17">
        <v>1900860.8866457662</v>
      </c>
      <c r="F11" s="18">
        <v>2155171.0022201403</v>
      </c>
      <c r="G11" s="18">
        <v>4858318.478698357</v>
      </c>
      <c r="H11" s="18">
        <v>4285037.0395261841</v>
      </c>
      <c r="I11" s="18">
        <v>4435307.8112669159</v>
      </c>
      <c r="J11" s="18">
        <v>4285037.0395261841</v>
      </c>
      <c r="K11" s="18">
        <v>-150270.77174073178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36.340622369004151</v>
      </c>
      <c r="E12" s="17">
        <v>5203291.3127803681</v>
      </c>
      <c r="F12" s="18">
        <v>6569812.2992107878</v>
      </c>
      <c r="G12" s="18">
        <v>11428130.777909145</v>
      </c>
      <c r="H12" s="18">
        <v>9051079.5270598251</v>
      </c>
      <c r="I12" s="18">
        <v>9638599.1240472831</v>
      </c>
      <c r="J12" s="18">
        <v>9051079.5270598251</v>
      </c>
      <c r="K12" s="18">
        <v>-587519.59698745795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35.566653817730753</v>
      </c>
      <c r="E13" s="17">
        <v>8980717.4070862643</v>
      </c>
      <c r="F13" s="18">
        <v>12490566.944941571</v>
      </c>
      <c r="G13" s="18">
        <v>23918697.722850718</v>
      </c>
      <c r="H13" s="18">
        <v>17197543.229327358</v>
      </c>
      <c r="I13" s="18">
        <v>18619316.531133547</v>
      </c>
      <c r="J13" s="18">
        <v>17197543.229327358</v>
      </c>
      <c r="K13" s="18">
        <v>-1421773.3018061891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34.740573439534039</v>
      </c>
      <c r="E14" s="17">
        <v>9437213.0869505238</v>
      </c>
      <c r="F14" s="18">
        <v>12633485.076320736</v>
      </c>
      <c r="G14" s="18">
        <v>36552182.799171455</v>
      </c>
      <c r="H14" s="18">
        <v>27304479.784085762</v>
      </c>
      <c r="I14" s="18">
        <v>28056529.618084073</v>
      </c>
      <c r="J14" s="18">
        <v>27304479.784085762</v>
      </c>
      <c r="K14" s="18">
        <v>-752049.83399831131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34.119366627533324</v>
      </c>
      <c r="E15" s="17">
        <v>1984195.6523311967</v>
      </c>
      <c r="F15" s="18">
        <v>2348160.4557985645</v>
      </c>
      <c r="G15" s="18">
        <v>38900343.254970022</v>
      </c>
      <c r="H15" s="18">
        <v>32870791.163397416</v>
      </c>
      <c r="I15" s="18">
        <v>30040725.270415269</v>
      </c>
      <c r="J15" s="18">
        <v>32870791.163397416</v>
      </c>
      <c r="K15" s="18">
        <v>2830065.8929821476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33.666137024579427</v>
      </c>
      <c r="E16" s="17">
        <v>1481572.8763316646</v>
      </c>
      <c r="F16" s="18">
        <v>1849654.0300819378</v>
      </c>
      <c r="G16" s="18">
        <v>40749997.285051957</v>
      </c>
      <c r="H16" s="18">
        <v>32640747.786464393</v>
      </c>
      <c r="I16" s="18">
        <v>31522298.146746933</v>
      </c>
      <c r="J16" s="18">
        <v>32640747.786464393</v>
      </c>
      <c r="K16" s="18">
        <v>1118449.6397174597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33.177616240465106</v>
      </c>
      <c r="E17" s="17">
        <v>1919562.8374125573</v>
      </c>
      <c r="F17" s="18">
        <v>2509232.5141273416</v>
      </c>
      <c r="G17" s="18">
        <v>43259229.799179301</v>
      </c>
      <c r="H17" s="18">
        <v>33093310.17754392</v>
      </c>
      <c r="I17" s="18">
        <v>33441860.984159492</v>
      </c>
      <c r="J17" s="18">
        <v>33093310.17754392</v>
      </c>
      <c r="K17" s="18">
        <v>-348550.80661557242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</v>
      </c>
      <c r="D18" s="17">
        <v>32.640066271698615</v>
      </c>
      <c r="E18" s="17">
        <v>3786448.9729817593</v>
      </c>
      <c r="F18" s="18">
        <v>5440300.4050797839</v>
      </c>
      <c r="G18" s="18">
        <v>48699530.204259083</v>
      </c>
      <c r="H18" s="18">
        <v>33894872.046851009</v>
      </c>
      <c r="I18" s="18">
        <v>37228309.95714125</v>
      </c>
      <c r="J18" s="18">
        <v>33894872.046851009</v>
      </c>
      <c r="K18" s="18">
        <v>-3333437.9102902412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22.239999770000001</v>
      </c>
      <c r="D19" s="17">
        <v>32.234420440393677</v>
      </c>
      <c r="E19" s="17">
        <v>3943392.1825073613</v>
      </c>
      <c r="F19" s="18">
        <v>5740017.9281266369</v>
      </c>
      <c r="G19" s="18">
        <v>54439548.132385716</v>
      </c>
      <c r="H19" s="18">
        <v>37399968.294967815</v>
      </c>
      <c r="I19" s="18">
        <v>41171702.139648609</v>
      </c>
      <c r="J19" s="18">
        <v>37399968.294967815</v>
      </c>
      <c r="K19" s="18">
        <v>-3771733.8446807936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22.809999470000001</v>
      </c>
      <c r="D20" s="17">
        <v>31.717901224590552</v>
      </c>
      <c r="E20" s="17">
        <v>2792051.0280197761</v>
      </c>
      <c r="F20" s="18">
        <v>3877848.4959356119</v>
      </c>
      <c r="G20" s="18">
        <v>58317396.628321327</v>
      </c>
      <c r="H20" s="18">
        <v>41988527.240865454</v>
      </c>
      <c r="I20" s="18">
        <v>43963753.167668387</v>
      </c>
      <c r="J20" s="18">
        <v>41988527.240865454</v>
      </c>
      <c r="K20" s="18">
        <v>-1975225.9268029332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22.739999770000001</v>
      </c>
      <c r="D21" s="17">
        <v>31.272433394847042</v>
      </c>
      <c r="E21" s="17">
        <v>2330984.8800207577</v>
      </c>
      <c r="F21" s="18">
        <v>3224045.5218602996</v>
      </c>
      <c r="G21" s="18">
        <v>61541442.150181629</v>
      </c>
      <c r="H21" s="18">
        <v>44494462.058331147</v>
      </c>
      <c r="I21" s="18">
        <v>46294738.047689147</v>
      </c>
      <c r="J21" s="18">
        <v>44494462.058331147</v>
      </c>
      <c r="K21" s="18">
        <v>-1800275.9893580005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24.899999619999999</v>
      </c>
      <c r="D22" s="17">
        <v>31.014726063038534</v>
      </c>
      <c r="E22" s="17">
        <v>857929.88989966922</v>
      </c>
      <c r="F22" s="18">
        <v>1087363.64686936</v>
      </c>
      <c r="G22" s="18">
        <v>62628805.79705099</v>
      </c>
      <c r="H22" s="18">
        <v>49414126.19109492</v>
      </c>
      <c r="I22" s="18">
        <v>47152667.937588818</v>
      </c>
      <c r="J22" s="18">
        <v>49414126.19109492</v>
      </c>
      <c r="K22" s="18">
        <v>2261458.2535061017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23.979999540000001</v>
      </c>
      <c r="D23" s="17">
        <v>30.732980897288492</v>
      </c>
      <c r="E23" s="17">
        <v>243284.1097413268</v>
      </c>
      <c r="F23" s="18">
        <v>318852.03943952132</v>
      </c>
      <c r="G23" s="18">
        <v>62947657.836490512</v>
      </c>
      <c r="H23" s="18">
        <v>48029063.649621032</v>
      </c>
      <c r="I23" s="18">
        <v>47395952.047330149</v>
      </c>
      <c r="J23" s="18">
        <v>48029063.649621032</v>
      </c>
      <c r="K23" s="18">
        <v>633111.60229088366</v>
      </c>
      <c r="L23" s="17">
        <v>0</v>
      </c>
      <c r="M23" s="22">
        <v>2.145958526145586E-2</v>
      </c>
      <c r="N23" s="22">
        <v>4.119171367975881E-2</v>
      </c>
      <c r="O23" s="22">
        <v>52.096849935138493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24.159999849999998</v>
      </c>
      <c r="D24" s="17">
        <v>30.397426021508249</v>
      </c>
      <c r="E24" s="17">
        <v>191709.37258716812</v>
      </c>
      <c r="F24" s="18">
        <v>248650.2797799714</v>
      </c>
      <c r="G24" s="18">
        <v>63196308.116270483</v>
      </c>
      <c r="H24" s="18">
        <v>48724355.305436723</v>
      </c>
      <c r="I24" s="18">
        <v>47587661.419917315</v>
      </c>
      <c r="J24" s="18">
        <v>48724355.305436723</v>
      </c>
      <c r="K24" s="18">
        <v>1136693.8855194077</v>
      </c>
      <c r="L24" s="17">
        <v>0</v>
      </c>
      <c r="M24" s="22">
        <v>1.7882987717879884E-2</v>
      </c>
      <c r="N24" s="22">
        <v>3.8659755280388813E-2</v>
      </c>
      <c r="O24" s="22">
        <v>46.257374337161167</v>
      </c>
      <c r="P24" s="1">
        <v>0.2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24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19</v>
      </c>
      <c r="F1" s="14" t="s">
        <v>20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O1" s="44" t="s">
        <v>15</v>
      </c>
      <c r="P1" s="44" t="s">
        <v>16</v>
      </c>
      <c r="Q1" s="48" t="s">
        <v>17</v>
      </c>
      <c r="R1" s="11" t="s">
        <v>18</v>
      </c>
    </row>
    <row r="2" spans="1:36" ht="14.1" customHeight="1" x14ac:dyDescent="0.2">
      <c r="A2" s="5"/>
      <c r="B2" s="5"/>
      <c r="C2" s="23" t="s">
        <v>21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39715.271063418011</v>
      </c>
      <c r="AD3" s="1">
        <f>-AC3</f>
        <v>-39715.271063418011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147.00321759524837</v>
      </c>
      <c r="H4" s="18">
        <v>146.12645884219521</v>
      </c>
      <c r="I4" s="18">
        <v>146.12645884219521</v>
      </c>
      <c r="J4" s="18">
        <v>147.00321759524837</v>
      </c>
      <c r="K4" s="18">
        <v>147.00321759524837</v>
      </c>
      <c r="L4" s="18">
        <v>147.00321759524837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f>U4</f>
        <v>39715.271063418011</v>
      </c>
      <c r="U4" s="4">
        <f>VLOOKUP(S4,A:K,11,)</f>
        <v>39715.271063418011</v>
      </c>
      <c r="V4" s="4">
        <f>VLOOKUP(S4,A:L,12,)</f>
        <v>40317.612580751033</v>
      </c>
      <c r="W4" s="4">
        <f>VLOOKUP(S4,A:M,13,)</f>
        <v>602.34151733302133</v>
      </c>
      <c r="X4" s="4">
        <f>VLOOKUP(S4,A:N,14,)</f>
        <v>0</v>
      </c>
      <c r="Y4" s="9">
        <f t="shared" ref="Y4" si="0">(V4-U4)/U4</f>
        <v>1.5166496443425811E-2</v>
      </c>
      <c r="Z4" s="9">
        <f>Y4</f>
        <v>1.5166496443425811E-2</v>
      </c>
      <c r="AB4" s="42">
        <v>44925</v>
      </c>
      <c r="AC4" s="7">
        <v>1944948.3031127355</v>
      </c>
      <c r="AD4" s="7">
        <f>-AC4</f>
        <v>-1944948.3031127355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3941.4049128625688</v>
      </c>
      <c r="H5" s="18">
        <v>4080.1293093815416</v>
      </c>
      <c r="I5" s="18">
        <v>4226.2557682237366</v>
      </c>
      <c r="J5" s="18">
        <v>4082.5630721041293</v>
      </c>
      <c r="K5" s="18">
        <v>4088.4081304578172</v>
      </c>
      <c r="L5" s="18">
        <v>4082.5630721041293</v>
      </c>
      <c r="M5" s="18">
        <v>-5.8450583536878185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f>U5-U4</f>
        <v>1944948.3031127355</v>
      </c>
      <c r="U5" s="4">
        <f>VLOOKUP(S5,A:K,11,)</f>
        <v>1984663.5741761536</v>
      </c>
      <c r="V5" s="4">
        <f>VLOOKUP(S5,A:L,12,)</f>
        <v>1947501.5562835776</v>
      </c>
      <c r="W5" s="4">
        <f>VLOOKUP(S5,A:M,13,)</f>
        <v>-37162.017892576056</v>
      </c>
      <c r="X5" s="4">
        <f>VLOOKUP(S5,A:N,14,)</f>
        <v>0</v>
      </c>
      <c r="Y5" s="9">
        <f t="shared" ref="Y5" si="1">(V5-U5)/U5</f>
        <v>-1.8724593112967394E-2</v>
      </c>
      <c r="Z5" s="9">
        <v>-1.8363860705057022E-2</v>
      </c>
      <c r="AB5" s="42">
        <v>44925</v>
      </c>
      <c r="AC5" s="7"/>
      <c r="AD5" s="7">
        <v>1947501.5562835776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18462.235418255019</v>
      </c>
      <c r="H6" s="18">
        <v>19211.483265613962</v>
      </c>
      <c r="I6" s="18">
        <v>23437.739033837701</v>
      </c>
      <c r="J6" s="18">
        <v>22523.66721151803</v>
      </c>
      <c r="K6" s="18">
        <v>22550.643548712836</v>
      </c>
      <c r="L6" s="18">
        <v>22523.66721151803</v>
      </c>
      <c r="M6" s="18">
        <v>-26.976337194806547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AB6" s="7"/>
      <c r="AC6" s="7"/>
      <c r="AD6" s="8">
        <f>IRR(AD3:AD5)</f>
        <v>-1.8363860705057022E-2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3805620</v>
      </c>
      <c r="F7" s="17">
        <v>13885339.653614458</v>
      </c>
      <c r="G7" s="17">
        <v>7768.3212406942757</v>
      </c>
      <c r="H7" s="18">
        <v>7823.0830495919572</v>
      </c>
      <c r="I7" s="18">
        <v>31260.822083429659</v>
      </c>
      <c r="J7" s="18">
        <v>31041.995419560037</v>
      </c>
      <c r="K7" s="18">
        <v>30318.964789407113</v>
      </c>
      <c r="L7" s="18">
        <v>31041.995419560037</v>
      </c>
      <c r="M7" s="18">
        <v>723.03063015292355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3040778</v>
      </c>
      <c r="F8" s="17">
        <v>12014868.042857142</v>
      </c>
      <c r="G8" s="17">
        <v>4758.5346329167469</v>
      </c>
      <c r="H8" s="18">
        <v>4706.7600967921016</v>
      </c>
      <c r="I8" s="18">
        <v>35967.582180221762</v>
      </c>
      <c r="J8" s="18">
        <v>36363.226921957219</v>
      </c>
      <c r="K8" s="18">
        <v>35077.499422323861</v>
      </c>
      <c r="L8" s="18">
        <v>36363.226921957219</v>
      </c>
      <c r="M8" s="18">
        <v>1285.7274996333581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1988017</v>
      </c>
      <c r="F9" s="17">
        <v>10437349.492675781</v>
      </c>
      <c r="G9" s="17">
        <v>4637.7716410941512</v>
      </c>
      <c r="H9" s="18">
        <v>4675.1731017038546</v>
      </c>
      <c r="I9" s="18">
        <v>40642.755281925616</v>
      </c>
      <c r="J9" s="18">
        <v>40317.612580751033</v>
      </c>
      <c r="K9" s="18">
        <v>39715.271063418011</v>
      </c>
      <c r="L9" s="18">
        <v>40317.612580751033</v>
      </c>
      <c r="M9" s="18">
        <v>602.34151733302133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31.159999849999998</v>
      </c>
      <c r="D10" s="17">
        <v>37.710494996683174</v>
      </c>
      <c r="E10" s="17">
        <v>2257005</v>
      </c>
      <c r="F10" s="17">
        <v>9461572.5990646258</v>
      </c>
      <c r="G10" s="17">
        <v>35033.044238754694</v>
      </c>
      <c r="H10" s="18">
        <v>39318.793835497672</v>
      </c>
      <c r="I10" s="18">
        <v>79961.549117423288</v>
      </c>
      <c r="J10" s="18">
        <v>71245.738090291794</v>
      </c>
      <c r="K10" s="18">
        <v>74748.315302172705</v>
      </c>
      <c r="L10" s="18">
        <v>71245.738090291794</v>
      </c>
      <c r="M10" s="18">
        <v>-3502.5772118809109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37.189770586238538</v>
      </c>
      <c r="E11" s="17">
        <v>906904</v>
      </c>
      <c r="F11" s="17">
        <v>8699501.0544478521</v>
      </c>
      <c r="G11" s="17">
        <v>27591.982164722565</v>
      </c>
      <c r="H11" s="18">
        <v>31283.425458933656</v>
      </c>
      <c r="I11" s="18">
        <v>111244.97457635694</v>
      </c>
      <c r="J11" s="18">
        <v>98118.070812136808</v>
      </c>
      <c r="K11" s="18">
        <v>102340.29746689527</v>
      </c>
      <c r="L11" s="18">
        <v>98118.070812136808</v>
      </c>
      <c r="M11" s="18">
        <v>-4222.2266547584586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36.340622369004151</v>
      </c>
      <c r="E12" s="17">
        <v>1401901</v>
      </c>
      <c r="F12" s="17">
        <v>7836928.591733871</v>
      </c>
      <c r="G12" s="17">
        <v>129603.04069628248</v>
      </c>
      <c r="H12" s="18">
        <v>163640.20378604805</v>
      </c>
      <c r="I12" s="18">
        <v>274885.17836240499</v>
      </c>
      <c r="J12" s="18">
        <v>217709.06008334554</v>
      </c>
      <c r="K12" s="18">
        <v>231943.33816317774</v>
      </c>
      <c r="L12" s="18">
        <v>217709.06008334554</v>
      </c>
      <c r="M12" s="18">
        <v>-14234.278079832206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35.566653817730753</v>
      </c>
      <c r="E13" s="17">
        <v>2631500</v>
      </c>
      <c r="F13" s="17">
        <v>7310293.186280488</v>
      </c>
      <c r="G13" s="17">
        <v>450137.50968326896</v>
      </c>
      <c r="H13" s="18">
        <v>626060.52994070668</v>
      </c>
      <c r="I13" s="18">
        <v>900945.70830311161</v>
      </c>
      <c r="J13" s="18">
        <v>647779.94794497034</v>
      </c>
      <c r="K13" s="18">
        <v>682080.84784644668</v>
      </c>
      <c r="L13" s="18">
        <v>647779.94794497034</v>
      </c>
      <c r="M13" s="18">
        <v>-34300.899901476339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34.740573439534039</v>
      </c>
      <c r="E14" s="17">
        <v>1147010</v>
      </c>
      <c r="F14" s="17">
        <v>6847440.4204799104</v>
      </c>
      <c r="G14" s="17">
        <v>220114.31991095777</v>
      </c>
      <c r="H14" s="18">
        <v>294664.42582766194</v>
      </c>
      <c r="I14" s="18">
        <v>1195610.1341307736</v>
      </c>
      <c r="J14" s="18">
        <v>893120.74511078896</v>
      </c>
      <c r="K14" s="18">
        <v>902195.1677574045</v>
      </c>
      <c r="L14" s="18">
        <v>893120.74511078896</v>
      </c>
      <c r="M14" s="18">
        <v>-9074.4226466155378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34.119366627533324</v>
      </c>
      <c r="E15" s="17">
        <v>2764909</v>
      </c>
      <c r="F15" s="17">
        <v>6486059.213010204</v>
      </c>
      <c r="G15" s="17">
        <v>117774.16140422859</v>
      </c>
      <c r="H15" s="18">
        <v>139377.70108473441</v>
      </c>
      <c r="I15" s="18">
        <v>1334987.835215508</v>
      </c>
      <c r="J15" s="18">
        <v>1128064.7589514125</v>
      </c>
      <c r="K15" s="18">
        <v>1019969.329161633</v>
      </c>
      <c r="L15" s="18">
        <v>1128064.7589514125</v>
      </c>
      <c r="M15" s="18">
        <v>108095.42978977947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33.666137024579427</v>
      </c>
      <c r="E16" s="17">
        <v>2184000</v>
      </c>
      <c r="F16" s="17">
        <v>6139372.2173402254</v>
      </c>
      <c r="G16" s="17">
        <v>73386.686969169547</v>
      </c>
      <c r="H16" s="18">
        <v>91618.835276584359</v>
      </c>
      <c r="I16" s="18">
        <v>1426606.6704920924</v>
      </c>
      <c r="J16" s="18">
        <v>1142711.9417036478</v>
      </c>
      <c r="K16" s="18">
        <v>1093356.0161308027</v>
      </c>
      <c r="L16" s="18">
        <v>1142711.9417036478</v>
      </c>
      <c r="M16" s="18">
        <v>49355.925572845154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33.177616240465106</v>
      </c>
      <c r="E17" s="17">
        <v>719700</v>
      </c>
      <c r="F17" s="17">
        <v>5816280.4526384082</v>
      </c>
      <c r="G17" s="17">
        <v>33073.038054563942</v>
      </c>
      <c r="H17" s="18">
        <v>43232.730291520405</v>
      </c>
      <c r="I17" s="18">
        <v>1469839.4007836129</v>
      </c>
      <c r="J17" s="18">
        <v>1124427.1205732427</v>
      </c>
      <c r="K17" s="18">
        <v>1126429.0541853667</v>
      </c>
      <c r="L17" s="18">
        <v>1124427.1205732427</v>
      </c>
      <c r="M17" s="18">
        <v>-2001.9336121240631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</v>
      </c>
      <c r="D18" s="17">
        <v>32.640066271698615</v>
      </c>
      <c r="E18" s="17">
        <v>2128200</v>
      </c>
      <c r="F18" s="17">
        <v>5555987.6610887097</v>
      </c>
      <c r="G18" s="17">
        <v>201952.33025575429</v>
      </c>
      <c r="H18" s="18">
        <v>290161.40239491855</v>
      </c>
      <c r="I18" s="18">
        <v>1760000.8031785314</v>
      </c>
      <c r="J18" s="18">
        <v>1224960.5237644389</v>
      </c>
      <c r="K18" s="18">
        <v>1328381.384441121</v>
      </c>
      <c r="L18" s="18">
        <v>1224960.5237644389</v>
      </c>
      <c r="M18" s="18">
        <v>-103420.86067668209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22.239999770000001</v>
      </c>
      <c r="D19" s="17">
        <v>32.234420440393677</v>
      </c>
      <c r="E19" s="17">
        <v>3400007.75</v>
      </c>
      <c r="F19" s="17">
        <v>5444602.8119248468</v>
      </c>
      <c r="G19" s="17">
        <v>342885.61754752346</v>
      </c>
      <c r="H19" s="18">
        <v>499105.71937283693</v>
      </c>
      <c r="I19" s="18">
        <v>2259106.5225513685</v>
      </c>
      <c r="J19" s="18">
        <v>1552006.1282087194</v>
      </c>
      <c r="K19" s="18">
        <v>1671267.0019886445</v>
      </c>
      <c r="L19" s="18">
        <v>1552006.1282087194</v>
      </c>
      <c r="M19" s="18">
        <v>-119260.87377992505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22.809999470000001</v>
      </c>
      <c r="D20" s="17">
        <v>31.717901224590552</v>
      </c>
      <c r="E20" s="17">
        <v>2516800</v>
      </c>
      <c r="F20" s="17">
        <v>5287757.6291307472</v>
      </c>
      <c r="G20" s="17">
        <v>185040.20883362993</v>
      </c>
      <c r="H20" s="18">
        <v>257000.27983443465</v>
      </c>
      <c r="I20" s="18">
        <v>2516106.8023858033</v>
      </c>
      <c r="J20" s="18">
        <v>1811596.9697041714</v>
      </c>
      <c r="K20" s="18">
        <v>1856307.2108222744</v>
      </c>
      <c r="L20" s="18">
        <v>1811596.9697041714</v>
      </c>
      <c r="M20" s="18">
        <v>-44710.241118103033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22.739999770000001</v>
      </c>
      <c r="D21" s="17">
        <v>31.272433394847042</v>
      </c>
      <c r="E21" s="17">
        <v>2041800</v>
      </c>
      <c r="F21" s="17">
        <v>5162984.7923986483</v>
      </c>
      <c r="G21" s="17">
        <v>128356.36335387925</v>
      </c>
      <c r="H21" s="18">
        <v>177533.00848080261</v>
      </c>
      <c r="I21" s="18">
        <v>2693639.810866606</v>
      </c>
      <c r="J21" s="18">
        <v>1947501.5562835776</v>
      </c>
      <c r="K21" s="18">
        <v>1984663.5741761536</v>
      </c>
      <c r="L21" s="18">
        <v>1947501.5562835776</v>
      </c>
      <c r="M21" s="18">
        <v>-37162.017892576056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24.899999619999999</v>
      </c>
      <c r="D22" s="17">
        <v>31.014726063038534</v>
      </c>
      <c r="E22" s="17">
        <v>2396100</v>
      </c>
      <c r="F22" s="17">
        <v>5058906.2336463733</v>
      </c>
      <c r="G22" s="17">
        <v>56580.359410749836</v>
      </c>
      <c r="H22" s="18">
        <v>71711.484439884618</v>
      </c>
      <c r="I22" s="18">
        <v>2765351.2953064907</v>
      </c>
      <c r="J22" s="18">
        <v>2181862.102109842</v>
      </c>
      <c r="K22" s="18">
        <v>2041243.9335869034</v>
      </c>
      <c r="L22" s="18">
        <v>2181862.102109842</v>
      </c>
      <c r="M22" s="18">
        <v>140618.16852293862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23.979999540000001</v>
      </c>
      <c r="D23" s="17">
        <v>30.732980897288492</v>
      </c>
      <c r="E23" s="17">
        <v>699600</v>
      </c>
      <c r="F23" s="17">
        <v>4885493.1924261088</v>
      </c>
      <c r="G23" s="17">
        <v>4850.8821732139995</v>
      </c>
      <c r="H23" s="18">
        <v>6357.6436441108026</v>
      </c>
      <c r="I23" s="18">
        <v>2771708.9389506015</v>
      </c>
      <c r="J23" s="18">
        <v>2114813.9521390004</v>
      </c>
      <c r="K23" s="18">
        <v>2046094.8157601175</v>
      </c>
      <c r="L23" s="18">
        <v>2114813.9521390004</v>
      </c>
      <c r="M23" s="18">
        <v>68719.136378882919</v>
      </c>
      <c r="N23" s="17">
        <v>0</v>
      </c>
      <c r="O23" s="22">
        <v>2.145958526145586E-2</v>
      </c>
      <c r="P23" s="22">
        <v>4.119171367975881E-2</v>
      </c>
      <c r="Q23" s="22">
        <v>52.096849935138493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24.159999849999998</v>
      </c>
      <c r="D24" s="17">
        <v>30.397426021508249</v>
      </c>
      <c r="E24" s="17">
        <v>1673001</v>
      </c>
      <c r="F24" s="17">
        <v>4738143.9705710951</v>
      </c>
      <c r="G24" s="17">
        <v>9425.3370054228653</v>
      </c>
      <c r="H24" s="18">
        <v>12224.820580189935</v>
      </c>
      <c r="I24" s="18">
        <v>2783933.7595307915</v>
      </c>
      <c r="J24" s="18">
        <v>2146413.0055922577</v>
      </c>
      <c r="K24" s="18">
        <v>2055520.1527655404</v>
      </c>
      <c r="L24" s="18">
        <v>2146413.0055922577</v>
      </c>
      <c r="M24" s="18">
        <v>90892.85282671731</v>
      </c>
      <c r="N24" s="17">
        <v>0</v>
      </c>
      <c r="O24" s="22">
        <v>1.7882987717879884E-2</v>
      </c>
      <c r="P24" s="22">
        <v>3.8659755280388813E-2</v>
      </c>
      <c r="Q24" s="22">
        <v>46.257374337161167</v>
      </c>
      <c r="R24" s="1">
        <v>0.2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24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8" t="s">
        <v>22</v>
      </c>
      <c r="N1" s="48" t="s">
        <v>23</v>
      </c>
      <c r="O1" s="48" t="s">
        <v>24</v>
      </c>
      <c r="P1" s="48" t="s">
        <v>25</v>
      </c>
      <c r="Q1" s="11" t="s">
        <v>26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245217.81577195294</v>
      </c>
      <c r="AD3" s="1">
        <f>-AC3</f>
        <v>-245217.81577195294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f>U4</f>
        <v>245217.81577195294</v>
      </c>
      <c r="U4" s="4">
        <f>VLOOKUP(S4,A:I,9,)</f>
        <v>245217.81577195294</v>
      </c>
      <c r="V4" s="4">
        <f>VLOOKUP(S4,A:J,10,)</f>
        <v>247884.08816460447</v>
      </c>
      <c r="W4" s="4">
        <f>VLOOKUP(S4,A:K,11,)</f>
        <v>2666.2723926515318</v>
      </c>
      <c r="X4" s="4">
        <f>VLOOKUP(S4,A:L,12,)</f>
        <v>0</v>
      </c>
      <c r="Y4" s="9">
        <f t="shared" ref="Y4" si="0">(V4-U4)/U4</f>
        <v>1.0873077815565837E-2</v>
      </c>
      <c r="Z4" s="9">
        <f>Y4</f>
        <v>1.0873077815565837E-2</v>
      </c>
      <c r="AB4" s="42">
        <v>44925</v>
      </c>
      <c r="AC4" s="7">
        <v>3571496.3452997627</v>
      </c>
      <c r="AD4" s="7">
        <f>-AC4</f>
        <v>-3571496.3452997627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f>U5-U4</f>
        <v>3571496.3452997627</v>
      </c>
      <c r="U5" s="4">
        <f>VLOOKUP(S5,A:I,9,)</f>
        <v>3816714.1610717154</v>
      </c>
      <c r="V5" s="4">
        <f>VLOOKUP(S5,A:J,10,)</f>
        <v>3629624.4905932853</v>
      </c>
      <c r="W5" s="4">
        <f>VLOOKUP(S5,A:K,11,)</f>
        <v>-187089.67047843011</v>
      </c>
      <c r="X5" s="4">
        <f>VLOOKUP(S5,A:L,12,)</f>
        <v>0</v>
      </c>
      <c r="Y5" s="9">
        <f t="shared" ref="Y5" si="1">(V5-U5)/U5</f>
        <v>-4.9018517652340048E-2</v>
      </c>
      <c r="Z5" s="9">
        <v>-4.6188071097940209E-2</v>
      </c>
      <c r="AB5" s="42">
        <v>44925</v>
      </c>
      <c r="AC5" s="7"/>
      <c r="AD5" s="7">
        <v>3629624.4905932853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AB6" s="7"/>
      <c r="AC6" s="7"/>
      <c r="AD6" s="8">
        <f>IRR(AD3:AD5)</f>
        <v>-4.6188071097940209E-2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34459.381729895649</v>
      </c>
      <c r="F7" s="18">
        <v>34702.298831101441</v>
      </c>
      <c r="G7" s="18">
        <v>157165.31846056989</v>
      </c>
      <c r="H7" s="18">
        <v>156065.15665986782</v>
      </c>
      <c r="I7" s="18">
        <v>152459.79800511256</v>
      </c>
      <c r="J7" s="18">
        <v>156065.15665986782</v>
      </c>
      <c r="K7" s="18">
        <v>3605.358654755255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41606.417199055955</v>
      </c>
      <c r="F8" s="18">
        <v>41153.724696748955</v>
      </c>
      <c r="G8" s="18">
        <v>198319.04315731884</v>
      </c>
      <c r="H8" s="18">
        <v>200500.56000818868</v>
      </c>
      <c r="I8" s="18">
        <v>194066.21520416852</v>
      </c>
      <c r="J8" s="18">
        <v>200500.56000818868</v>
      </c>
      <c r="K8" s="18">
        <v>6434.344804020162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51151.60056778443</v>
      </c>
      <c r="F9" s="18">
        <v>51564.11431831224</v>
      </c>
      <c r="G9" s="18">
        <v>249883.15747563107</v>
      </c>
      <c r="H9" s="18">
        <v>247884.08816460447</v>
      </c>
      <c r="I9" s="18">
        <v>245217.81577195294</v>
      </c>
      <c r="J9" s="18">
        <v>247884.08816460447</v>
      </c>
      <c r="K9" s="18">
        <v>2666.2723926515318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31.159999849999998</v>
      </c>
      <c r="D10" s="17">
        <v>37.710494996683174</v>
      </c>
      <c r="E10" s="17">
        <v>169490.49733354338</v>
      </c>
      <c r="F10" s="18">
        <v>190225.03086846921</v>
      </c>
      <c r="G10" s="18">
        <v>440108.18834410026</v>
      </c>
      <c r="H10" s="18">
        <v>392136.3838525769</v>
      </c>
      <c r="I10" s="18">
        <v>414708.31310549635</v>
      </c>
      <c r="J10" s="18">
        <v>392136.3838525769</v>
      </c>
      <c r="K10" s="18">
        <v>-22571.92925291945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37.189770586238538</v>
      </c>
      <c r="E11" s="17">
        <v>152807.94117845185</v>
      </c>
      <c r="F11" s="18">
        <v>173251.62827558978</v>
      </c>
      <c r="G11" s="18">
        <v>613359.81661969004</v>
      </c>
      <c r="H11" s="18">
        <v>540983.37609940453</v>
      </c>
      <c r="I11" s="18">
        <v>567516.25428394822</v>
      </c>
      <c r="J11" s="18">
        <v>540983.37609940453</v>
      </c>
      <c r="K11" s="18">
        <v>-26532.87818454369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36.340622369004151</v>
      </c>
      <c r="E12" s="17">
        <v>358821.98265595379</v>
      </c>
      <c r="F12" s="18">
        <v>453058.06136397482</v>
      </c>
      <c r="G12" s="18">
        <v>1066417.8779836649</v>
      </c>
      <c r="H12" s="18">
        <v>844602.95478649356</v>
      </c>
      <c r="I12" s="18">
        <v>926338.23693990195</v>
      </c>
      <c r="J12" s="18">
        <v>844602.95478649356</v>
      </c>
      <c r="K12" s="18">
        <v>-81735.282153408392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35.566653817730753</v>
      </c>
      <c r="E13" s="17">
        <v>430248.85375669535</v>
      </c>
      <c r="F13" s="18">
        <v>598398.97718994762</v>
      </c>
      <c r="G13" s="18">
        <v>1664816.8551736125</v>
      </c>
      <c r="H13" s="18">
        <v>1197003.2887036589</v>
      </c>
      <c r="I13" s="18">
        <v>1356587.0906965972</v>
      </c>
      <c r="J13" s="18">
        <v>1197003.2887036589</v>
      </c>
      <c r="K13" s="18">
        <v>-159583.80199293839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34.740573439534039</v>
      </c>
      <c r="E14" s="17">
        <v>444707.93183896161</v>
      </c>
      <c r="F14" s="18">
        <v>595325.22667922615</v>
      </c>
      <c r="G14" s="18">
        <v>2260142.0818528384</v>
      </c>
      <c r="H14" s="18">
        <v>1688326.0877244023</v>
      </c>
      <c r="I14" s="18">
        <v>1801295.0225355588</v>
      </c>
      <c r="J14" s="18">
        <v>1688326.0877244023</v>
      </c>
      <c r="K14" s="18">
        <v>-112968.93481115648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34.119366627533324</v>
      </c>
      <c r="E15" s="17">
        <v>157242.05001781249</v>
      </c>
      <c r="F15" s="18">
        <v>186085.25999274614</v>
      </c>
      <c r="G15" s="18">
        <v>2446227.3418455846</v>
      </c>
      <c r="H15" s="18">
        <v>2067062.1738466446</v>
      </c>
      <c r="I15" s="18">
        <v>1958537.0725533713</v>
      </c>
      <c r="J15" s="18">
        <v>2067062.1738466446</v>
      </c>
      <c r="K15" s="18">
        <v>108525.10129327327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33.666137024579427</v>
      </c>
      <c r="E16" s="17">
        <v>212584.68508788882</v>
      </c>
      <c r="F16" s="18">
        <v>265399.10779150203</v>
      </c>
      <c r="G16" s="18">
        <v>2711626.4496370866</v>
      </c>
      <c r="H16" s="18">
        <v>2172012.7835732978</v>
      </c>
      <c r="I16" s="18">
        <v>2171121.75764126</v>
      </c>
      <c r="J16" s="18">
        <v>2172012.7835732978</v>
      </c>
      <c r="K16" s="18">
        <v>891.02593203773722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33.177616240465106</v>
      </c>
      <c r="E17" s="17">
        <v>252649.34925635549</v>
      </c>
      <c r="F17" s="18">
        <v>330260.59343891655</v>
      </c>
      <c r="G17" s="18">
        <v>3041887.043076003</v>
      </c>
      <c r="H17" s="18">
        <v>2327043.5444385991</v>
      </c>
      <c r="I17" s="18">
        <v>2423771.1068976154</v>
      </c>
      <c r="J17" s="18">
        <v>2327043.5444385991</v>
      </c>
      <c r="K17" s="18">
        <v>-96727.562459016219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</v>
      </c>
      <c r="D18" s="17">
        <v>32.640066271698615</v>
      </c>
      <c r="E18" s="17">
        <v>397378.80618793133</v>
      </c>
      <c r="F18" s="18">
        <v>570946.57704363531</v>
      </c>
      <c r="G18" s="18">
        <v>3612833.6201196383</v>
      </c>
      <c r="H18" s="18">
        <v>2514532.1272484688</v>
      </c>
      <c r="I18" s="18">
        <v>2821149.9130855468</v>
      </c>
      <c r="J18" s="18">
        <v>2514532.1272484688</v>
      </c>
      <c r="K18" s="18">
        <v>-306617.785837078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22.239999770000001</v>
      </c>
      <c r="D19" s="17">
        <v>32.234420440393677</v>
      </c>
      <c r="E19" s="17">
        <v>394559.35592032992</v>
      </c>
      <c r="F19" s="18">
        <v>574322.22611263557</v>
      </c>
      <c r="G19" s="18">
        <v>4187155.8462322736</v>
      </c>
      <c r="H19" s="18">
        <v>2876575.9685285888</v>
      </c>
      <c r="I19" s="18">
        <v>3215709.269005877</v>
      </c>
      <c r="J19" s="18">
        <v>2876575.9685285888</v>
      </c>
      <c r="K19" s="18">
        <v>-339133.3004772882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22.809999470000001</v>
      </c>
      <c r="D20" s="17">
        <v>31.717901224590552</v>
      </c>
      <c r="E20" s="17">
        <v>313435.3189942778</v>
      </c>
      <c r="F20" s="18">
        <v>435326.81463816349</v>
      </c>
      <c r="G20" s="18">
        <v>4622482.6608704375</v>
      </c>
      <c r="H20" s="18">
        <v>3328187.6480770046</v>
      </c>
      <c r="I20" s="18">
        <v>3529144.5880001546</v>
      </c>
      <c r="J20" s="18">
        <v>3328187.6480770046</v>
      </c>
      <c r="K20" s="18">
        <v>-200956.93992315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22.739999770000001</v>
      </c>
      <c r="D21" s="17">
        <v>31.272433394847042</v>
      </c>
      <c r="E21" s="17">
        <v>287569.57307156065</v>
      </c>
      <c r="F21" s="18">
        <v>397744.9198539576</v>
      </c>
      <c r="G21" s="18">
        <v>5020227.5807243949</v>
      </c>
      <c r="H21" s="18">
        <v>3629624.4905932853</v>
      </c>
      <c r="I21" s="18">
        <v>3816714.1610717154</v>
      </c>
      <c r="J21" s="18">
        <v>3629624.4905932853</v>
      </c>
      <c r="K21" s="18">
        <v>-187089.67047843011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24.899999619999999</v>
      </c>
      <c r="D22" s="17">
        <v>31.014726063038534</v>
      </c>
      <c r="E22" s="17">
        <v>147690.02391911903</v>
      </c>
      <c r="F22" s="18">
        <v>187186.34809855712</v>
      </c>
      <c r="G22" s="18">
        <v>5207413.9288229523</v>
      </c>
      <c r="H22" s="18">
        <v>4108649.458237621</v>
      </c>
      <c r="I22" s="18">
        <v>3964404.1849908344</v>
      </c>
      <c r="J22" s="18">
        <v>4108649.458237621</v>
      </c>
      <c r="K22" s="18">
        <v>144245.27324678656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23.979999540000001</v>
      </c>
      <c r="D23" s="17">
        <v>30.732980897288492</v>
      </c>
      <c r="E23" s="17">
        <v>180130.89098694932</v>
      </c>
      <c r="F23" s="18">
        <v>236082.42239213682</v>
      </c>
      <c r="G23" s="18">
        <v>5443496.3512150887</v>
      </c>
      <c r="H23" s="18">
        <v>4153387.7782729845</v>
      </c>
      <c r="I23" s="18">
        <v>4144535.0759777837</v>
      </c>
      <c r="J23" s="18">
        <v>4153387.7782729845</v>
      </c>
      <c r="K23" s="18">
        <v>8852.7022952008992</v>
      </c>
      <c r="L23" s="17">
        <v>0</v>
      </c>
      <c r="M23" s="21">
        <v>60.988998033047167</v>
      </c>
      <c r="N23" s="21">
        <v>38.329713449753399</v>
      </c>
      <c r="O23" s="21">
        <v>30.224689691495957</v>
      </c>
      <c r="P23" s="21">
        <v>54.539760966268283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24.159999849999998</v>
      </c>
      <c r="D24" s="17">
        <v>30.397426021508249</v>
      </c>
      <c r="E24" s="17">
        <v>153676.66671781347</v>
      </c>
      <c r="F24" s="18">
        <v>199321.22075911172</v>
      </c>
      <c r="G24" s="18">
        <v>5642817.5719742002</v>
      </c>
      <c r="H24" s="18">
        <v>4350612.5040530041</v>
      </c>
      <c r="I24" s="18">
        <v>4298211.742695597</v>
      </c>
      <c r="J24" s="18">
        <v>4350612.5040530041</v>
      </c>
      <c r="K24" s="18">
        <v>52400.761357407086</v>
      </c>
      <c r="L24" s="17">
        <v>0</v>
      </c>
      <c r="M24" s="21">
        <v>46.703307140045339</v>
      </c>
      <c r="N24" s="21">
        <v>41.120911346517381</v>
      </c>
      <c r="O24" s="21">
        <v>33.856763576503099</v>
      </c>
      <c r="P24" s="21">
        <v>55.649206886545954</v>
      </c>
      <c r="Q24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24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19</v>
      </c>
      <c r="F1" s="14" t="s">
        <v>20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178636.11802005771</v>
      </c>
      <c r="AD3" s="1">
        <f>-AC3</f>
        <v>-178636.11802005771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1055.7503809113296</v>
      </c>
      <c r="H4" s="18">
        <v>1049.4536589575841</v>
      </c>
      <c r="I4" s="18">
        <v>1049.4536589575841</v>
      </c>
      <c r="J4" s="18">
        <v>1055.7503809113296</v>
      </c>
      <c r="K4" s="18">
        <v>1055.7503809113296</v>
      </c>
      <c r="L4" s="18">
        <v>1055.7503809113296</v>
      </c>
      <c r="M4" s="18">
        <v>0</v>
      </c>
      <c r="N4" s="17">
        <v>0</v>
      </c>
      <c r="O4" s="7"/>
      <c r="S4" s="42">
        <v>44561</v>
      </c>
      <c r="T4" s="10">
        <f>U4</f>
        <v>178636.11802005771</v>
      </c>
      <c r="U4" s="4">
        <f>VLOOKUP(S4,A:K,11,)</f>
        <v>178636.11802005771</v>
      </c>
      <c r="V4" s="4">
        <f>VLOOKUP(S4,A:L,12,)</f>
        <v>180470.59515893529</v>
      </c>
      <c r="W4" s="4">
        <f>VLOOKUP(S4,A:M,13,)</f>
        <v>1834.4771388775844</v>
      </c>
      <c r="X4" s="4">
        <f>VLOOKUP(S4,A:N,14,)</f>
        <v>0</v>
      </c>
      <c r="Y4" s="9">
        <f t="shared" ref="Y4" si="0">(V4-U4)/U4</f>
        <v>1.0269351792964985E-2</v>
      </c>
      <c r="Z4" s="9">
        <f>Y4</f>
        <v>1.0269351792964985E-2</v>
      </c>
      <c r="AB4" s="42">
        <v>44925</v>
      </c>
      <c r="AC4" s="7">
        <v>10752398.792524347</v>
      </c>
      <c r="AD4" s="7">
        <f>-AC4</f>
        <v>-10752398.792524347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14153.22673255195</v>
      </c>
      <c r="H5" s="18">
        <v>14651.373429142806</v>
      </c>
      <c r="I5" s="18">
        <v>15700.82708810039</v>
      </c>
      <c r="J5" s="18">
        <v>15166.998967104977</v>
      </c>
      <c r="K5" s="18">
        <v>15208.977113463279</v>
      </c>
      <c r="L5" s="18">
        <v>15166.998967104977</v>
      </c>
      <c r="M5" s="18">
        <v>-41.978146358302183</v>
      </c>
      <c r="N5" s="17">
        <v>0</v>
      </c>
      <c r="O5" s="7"/>
      <c r="S5" s="42">
        <v>44925</v>
      </c>
      <c r="T5" s="10">
        <f>U5-U4</f>
        <v>10752398.792524347</v>
      </c>
      <c r="U5" s="4">
        <f>VLOOKUP(S5,A:K,11,)</f>
        <v>10931034.910544405</v>
      </c>
      <c r="V5" s="4">
        <f>VLOOKUP(S5,A:L,12,)</f>
        <v>10824178.850611808</v>
      </c>
      <c r="W5" s="4">
        <f>VLOOKUP(S5,A:M,13,)</f>
        <v>-106856.05993259698</v>
      </c>
      <c r="X5" s="4">
        <f>VLOOKUP(S5,A:N,14,)</f>
        <v>0</v>
      </c>
      <c r="Y5" s="9">
        <f t="shared" ref="Y5" si="1">(V5-U5)/U5</f>
        <v>-9.7754751317755302E-3</v>
      </c>
      <c r="Z5" s="9">
        <v>-9.6197799803419137E-3</v>
      </c>
      <c r="AB5" s="42">
        <v>44925</v>
      </c>
      <c r="AC5" s="7"/>
      <c r="AD5" s="7">
        <v>10824178.850611808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66296.209001915733</v>
      </c>
      <c r="H6" s="18">
        <v>68986.689908341039</v>
      </c>
      <c r="I6" s="18">
        <v>84687.516996441424</v>
      </c>
      <c r="J6" s="18">
        <v>81384.703833580206</v>
      </c>
      <c r="K6" s="18">
        <v>81505.186115379009</v>
      </c>
      <c r="L6" s="18">
        <v>81384.703833580206</v>
      </c>
      <c r="M6" s="18">
        <v>-120.48228179880243</v>
      </c>
      <c r="N6" s="17">
        <v>0</v>
      </c>
      <c r="O6" s="7"/>
      <c r="AB6" s="7"/>
      <c r="AC6" s="7"/>
      <c r="AD6" s="8">
        <f>IRR(AD3:AD5)</f>
        <v>-9.6197799803419137E-3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3805620</v>
      </c>
      <c r="F7" s="17">
        <v>13885339.653614458</v>
      </c>
      <c r="G7" s="17">
        <v>27895.335364311264</v>
      </c>
      <c r="H7" s="18">
        <v>28091.980041716575</v>
      </c>
      <c r="I7" s="18">
        <v>112779.49703815801</v>
      </c>
      <c r="J7" s="18">
        <v>111990.03727846616</v>
      </c>
      <c r="K7" s="18">
        <v>109400.52147969027</v>
      </c>
      <c r="L7" s="18">
        <v>111990.03727846616</v>
      </c>
      <c r="M7" s="18">
        <v>2589.5157987758867</v>
      </c>
      <c r="N7" s="17">
        <v>0</v>
      </c>
      <c r="O7" s="7"/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3040778</v>
      </c>
      <c r="F8" s="17">
        <v>12014868.042857142</v>
      </c>
      <c r="G8" s="17">
        <v>34174.930545493</v>
      </c>
      <c r="H8" s="18">
        <v>33803.095240597817</v>
      </c>
      <c r="I8" s="18">
        <v>146582.59227875582</v>
      </c>
      <c r="J8" s="18">
        <v>148195.00624571223</v>
      </c>
      <c r="K8" s="18">
        <v>143575.45202518327</v>
      </c>
      <c r="L8" s="18">
        <v>148195.00624571223</v>
      </c>
      <c r="M8" s="18">
        <v>4619.554220528953</v>
      </c>
      <c r="N8" s="17">
        <v>0</v>
      </c>
      <c r="O8" s="7"/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1988017</v>
      </c>
      <c r="F9" s="17">
        <v>10437349.492675781</v>
      </c>
      <c r="G9" s="17">
        <v>35060.665994874435</v>
      </c>
      <c r="H9" s="18">
        <v>35343.413878909516</v>
      </c>
      <c r="I9" s="18">
        <v>181926.00615766534</v>
      </c>
      <c r="J9" s="18">
        <v>180470.59515893529</v>
      </c>
      <c r="K9" s="18">
        <v>178636.11802005771</v>
      </c>
      <c r="L9" s="18">
        <v>180470.59515893529</v>
      </c>
      <c r="M9" s="18">
        <v>1834.4771388775844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31.159999849999998</v>
      </c>
      <c r="D10" s="17">
        <v>37.710494996683174</v>
      </c>
      <c r="E10" s="17">
        <v>2257005</v>
      </c>
      <c r="F10" s="17">
        <v>9461572.5990646258</v>
      </c>
      <c r="G10" s="17">
        <v>264843.10955613601</v>
      </c>
      <c r="H10" s="18">
        <v>297242.55626835563</v>
      </c>
      <c r="I10" s="18">
        <v>479168.56242602097</v>
      </c>
      <c r="J10" s="18">
        <v>426939.1760979183</v>
      </c>
      <c r="K10" s="18">
        <v>443479.22757619375</v>
      </c>
      <c r="L10" s="18">
        <v>426939.1760979183</v>
      </c>
      <c r="M10" s="18">
        <v>-16540.051478275447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37.189770586238538</v>
      </c>
      <c r="E11" s="17">
        <v>906904</v>
      </c>
      <c r="F11" s="17">
        <v>8699501.0544478521</v>
      </c>
      <c r="G11" s="17">
        <v>99080.299591503761</v>
      </c>
      <c r="H11" s="18">
        <v>112335.93687526176</v>
      </c>
      <c r="I11" s="18">
        <v>591504.49930128269</v>
      </c>
      <c r="J11" s="18">
        <v>521706.98558886215</v>
      </c>
      <c r="K11" s="18">
        <v>542559.52716769755</v>
      </c>
      <c r="L11" s="18">
        <v>521706.98558886215</v>
      </c>
      <c r="M11" s="18">
        <v>-20852.5415788354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36.340622369004151</v>
      </c>
      <c r="E12" s="17">
        <v>1401901</v>
      </c>
      <c r="F12" s="17">
        <v>7836928.591733871</v>
      </c>
      <c r="G12" s="17">
        <v>465392.73704574164</v>
      </c>
      <c r="H12" s="18">
        <v>587617.09541353618</v>
      </c>
      <c r="I12" s="18">
        <v>1179121.594714819</v>
      </c>
      <c r="J12" s="18">
        <v>933864.29795389576</v>
      </c>
      <c r="K12" s="18">
        <v>1007952.2642134392</v>
      </c>
      <c r="L12" s="18">
        <v>933864.29795389576</v>
      </c>
      <c r="M12" s="18">
        <v>-74087.966259543435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35.566653817730753</v>
      </c>
      <c r="E13" s="17">
        <v>2631500</v>
      </c>
      <c r="F13" s="17">
        <v>7310293.186280488</v>
      </c>
      <c r="G13" s="17">
        <v>1616402.8756808292</v>
      </c>
      <c r="H13" s="18">
        <v>2248126.4484234462</v>
      </c>
      <c r="I13" s="18">
        <v>3427248.0431382651</v>
      </c>
      <c r="J13" s="18">
        <v>2464191.2809153222</v>
      </c>
      <c r="K13" s="18">
        <v>2624355.1398942685</v>
      </c>
      <c r="L13" s="18">
        <v>2464191.2809153222</v>
      </c>
      <c r="M13" s="18">
        <v>-160163.85897894623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34.740573439534039</v>
      </c>
      <c r="E14" s="17">
        <v>1147010</v>
      </c>
      <c r="F14" s="17">
        <v>6847440.4204799104</v>
      </c>
      <c r="G14" s="17">
        <v>790410.51240753022</v>
      </c>
      <c r="H14" s="18">
        <v>1058113.1654720588</v>
      </c>
      <c r="I14" s="18">
        <v>4485361.2086103242</v>
      </c>
      <c r="J14" s="18">
        <v>3350564.728725289</v>
      </c>
      <c r="K14" s="18">
        <v>3414765.6523017986</v>
      </c>
      <c r="L14" s="18">
        <v>3350564.728725289</v>
      </c>
      <c r="M14" s="18">
        <v>-64200.92357650958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34.119366627533324</v>
      </c>
      <c r="E15" s="17">
        <v>2764909</v>
      </c>
      <c r="F15" s="17">
        <v>6486059.213010204</v>
      </c>
      <c r="G15" s="17">
        <v>422916.30686063902</v>
      </c>
      <c r="H15" s="18">
        <v>500492.65389518265</v>
      </c>
      <c r="I15" s="18">
        <v>4985853.8625055067</v>
      </c>
      <c r="J15" s="18">
        <v>4213046.6564635765</v>
      </c>
      <c r="K15" s="18">
        <v>3837681.9591624374</v>
      </c>
      <c r="L15" s="18">
        <v>4213046.6564635765</v>
      </c>
      <c r="M15" s="18">
        <v>375364.69730113912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33.666137024579427</v>
      </c>
      <c r="E16" s="17">
        <v>2184000</v>
      </c>
      <c r="F16" s="17">
        <v>6139372.2173402254</v>
      </c>
      <c r="G16" s="17">
        <v>554789.30818798032</v>
      </c>
      <c r="H16" s="18">
        <v>692620.85998566169</v>
      </c>
      <c r="I16" s="18">
        <v>5678474.7224911684</v>
      </c>
      <c r="J16" s="18">
        <v>4548458.2473000102</v>
      </c>
      <c r="K16" s="18">
        <v>4392471.2673504176</v>
      </c>
      <c r="L16" s="18">
        <v>4548458.2473000102</v>
      </c>
      <c r="M16" s="18">
        <v>155986.97994959261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33.177616240465106</v>
      </c>
      <c r="E17" s="17">
        <v>719700</v>
      </c>
      <c r="F17" s="17">
        <v>5816280.4526384082</v>
      </c>
      <c r="G17" s="17">
        <v>250025.83792445474</v>
      </c>
      <c r="H17" s="18">
        <v>326831.16679713997</v>
      </c>
      <c r="I17" s="18">
        <v>6005305.8892883081</v>
      </c>
      <c r="J17" s="18">
        <v>4594058.9193989662</v>
      </c>
      <c r="K17" s="18">
        <v>4642497.1052748719</v>
      </c>
      <c r="L17" s="18">
        <v>4594058.9193989662</v>
      </c>
      <c r="M17" s="18">
        <v>-48438.185875905678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</v>
      </c>
      <c r="D18" s="17">
        <v>32.640066271698615</v>
      </c>
      <c r="E18" s="17">
        <v>2128200</v>
      </c>
      <c r="F18" s="17">
        <v>5555987.6610887097</v>
      </c>
      <c r="G18" s="17">
        <v>1526720.9655698179</v>
      </c>
      <c r="H18" s="18">
        <v>2193564.6688228305</v>
      </c>
      <c r="I18" s="18">
        <v>8198870.5581111386</v>
      </c>
      <c r="J18" s="18">
        <v>5706413.7442452544</v>
      </c>
      <c r="K18" s="18">
        <v>6169218.0708446894</v>
      </c>
      <c r="L18" s="18">
        <v>5706413.7442452544</v>
      </c>
      <c r="M18" s="18">
        <v>-462804.32659943495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22.239999770000001</v>
      </c>
      <c r="D19" s="17">
        <v>32.234420440393677</v>
      </c>
      <c r="E19" s="17">
        <v>3400007.75</v>
      </c>
      <c r="F19" s="17">
        <v>5444602.8119248468</v>
      </c>
      <c r="G19" s="17">
        <v>2462542.1623867596</v>
      </c>
      <c r="H19" s="18">
        <v>3584486.5300412835</v>
      </c>
      <c r="I19" s="18">
        <v>11783357.088152422</v>
      </c>
      <c r="J19" s="18">
        <v>8095166.0442423308</v>
      </c>
      <c r="K19" s="18">
        <v>8631760.2332314495</v>
      </c>
      <c r="L19" s="18">
        <v>8095166.0442423308</v>
      </c>
      <c r="M19" s="18">
        <v>-536594.18898911867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22.809999470000001</v>
      </c>
      <c r="D20" s="17">
        <v>31.717901224590552</v>
      </c>
      <c r="E20" s="17">
        <v>2516800</v>
      </c>
      <c r="F20" s="17">
        <v>5287757.6291307472</v>
      </c>
      <c r="G20" s="17">
        <v>1328925.1361687968</v>
      </c>
      <c r="H20" s="18">
        <v>1845729.2824473034</v>
      </c>
      <c r="I20" s="18">
        <v>13629086.370599724</v>
      </c>
      <c r="J20" s="18">
        <v>9812942.5767630897</v>
      </c>
      <c r="K20" s="18">
        <v>9960685.3694002461</v>
      </c>
      <c r="L20" s="18">
        <v>9812942.5767630897</v>
      </c>
      <c r="M20" s="18">
        <v>-147742.79263715632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22.739999770000001</v>
      </c>
      <c r="D21" s="17">
        <v>31.272433394847042</v>
      </c>
      <c r="E21" s="17">
        <v>2041800</v>
      </c>
      <c r="F21" s="17">
        <v>5162984.7923986483</v>
      </c>
      <c r="G21" s="17">
        <v>970349.54114415869</v>
      </c>
      <c r="H21" s="18">
        <v>1342115.5665055888</v>
      </c>
      <c r="I21" s="18">
        <v>14971201.937105313</v>
      </c>
      <c r="J21" s="18">
        <v>10824178.850611808</v>
      </c>
      <c r="K21" s="18">
        <v>10931034.910544405</v>
      </c>
      <c r="L21" s="18">
        <v>10824178.850611808</v>
      </c>
      <c r="M21" s="18">
        <v>-106856.05993259698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24.899999619999999</v>
      </c>
      <c r="D22" s="17">
        <v>31.014726063038534</v>
      </c>
      <c r="E22" s="17">
        <v>2396100</v>
      </c>
      <c r="F22" s="17">
        <v>5058906.2336463733</v>
      </c>
      <c r="G22" s="17">
        <v>427736.68836834806</v>
      </c>
      <c r="H22" s="18">
        <v>542125.09767951048</v>
      </c>
      <c r="I22" s="18">
        <v>15513327.034784824</v>
      </c>
      <c r="J22" s="18">
        <v>12240014.638386695</v>
      </c>
      <c r="K22" s="18">
        <v>11358771.598912753</v>
      </c>
      <c r="L22" s="18">
        <v>12240014.638386695</v>
      </c>
      <c r="M22" s="18">
        <v>881243.03947394155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23.979999540000001</v>
      </c>
      <c r="D23" s="17">
        <v>30.732980897288492</v>
      </c>
      <c r="E23" s="17">
        <v>699600</v>
      </c>
      <c r="F23" s="17">
        <v>4885493.1924261088</v>
      </c>
      <c r="G23" s="17">
        <v>174190.76894722995</v>
      </c>
      <c r="H23" s="18">
        <v>228297.20358397876</v>
      </c>
      <c r="I23" s="18">
        <v>15741624.238368802</v>
      </c>
      <c r="J23" s="18">
        <v>12010859.474023988</v>
      </c>
      <c r="K23" s="18">
        <v>11532962.367859984</v>
      </c>
      <c r="L23" s="18">
        <v>12010859.474023988</v>
      </c>
      <c r="M23" s="18">
        <v>477897.10616400465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24.159999849999998</v>
      </c>
      <c r="D24" s="17">
        <v>30.397426021508249</v>
      </c>
      <c r="E24" s="17">
        <v>1673001</v>
      </c>
      <c r="F24" s="17">
        <v>4738143.9705710951</v>
      </c>
      <c r="G24" s="17">
        <v>338455.28337654838</v>
      </c>
      <c r="H24" s="18">
        <v>438982.19356136594</v>
      </c>
      <c r="I24" s="18">
        <v>16180606.431930168</v>
      </c>
      <c r="J24" s="18">
        <v>12475248.006517993</v>
      </c>
      <c r="K24" s="18">
        <v>11871417.651236532</v>
      </c>
      <c r="L24" s="18">
        <v>12475248.006517993</v>
      </c>
      <c r="M24" s="18">
        <v>603830.35528146103</v>
      </c>
      <c r="N24" s="17">
        <v>0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24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1">
        <v>905989.43478514929</v>
      </c>
      <c r="AA3" s="1">
        <f>-Z3</f>
        <v>-905989.43478514929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7"/>
      <c r="P4" s="42">
        <v>44561</v>
      </c>
      <c r="Q4" s="10">
        <f>R4</f>
        <v>905989.43478514929</v>
      </c>
      <c r="R4" s="4">
        <f>VLOOKUP(P4,A:I,9,)</f>
        <v>905989.43478514929</v>
      </c>
      <c r="S4" s="4">
        <f>VLOOKUP(P4,A:J,10,)</f>
        <v>918450.58148294676</v>
      </c>
      <c r="T4" s="4">
        <f>VLOOKUP(P4,A:K,11,)</f>
        <v>12461.146697797463</v>
      </c>
      <c r="U4" s="4">
        <f>VLOOKUP(P4,A:L,12,)</f>
        <v>0</v>
      </c>
      <c r="V4" s="9">
        <f t="shared" ref="V4" si="0">(S4-R4)/R4</f>
        <v>1.3754185445609043E-2</v>
      </c>
      <c r="W4" s="9">
        <f>V4</f>
        <v>1.3754185445609043E-2</v>
      </c>
      <c r="Y4" s="42">
        <v>44925</v>
      </c>
      <c r="Z4" s="7">
        <v>31618375.975981474</v>
      </c>
      <c r="AA4" s="7">
        <f>-Z4</f>
        <v>-31618375.975981474</v>
      </c>
      <c r="AB4" s="6"/>
      <c r="AC4" s="7"/>
      <c r="AD4" s="7"/>
      <c r="AE4" s="6"/>
      <c r="AF4" s="7"/>
      <c r="AG4" s="7"/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68207.262418915881</v>
      </c>
      <c r="F5" s="18">
        <v>70607.932110678972</v>
      </c>
      <c r="G5" s="18">
        <v>74540.26229164016</v>
      </c>
      <c r="H5" s="18">
        <v>72005.893373724393</v>
      </c>
      <c r="I5" s="18">
        <v>72163.186580962836</v>
      </c>
      <c r="J5" s="18">
        <v>72005.893373724393</v>
      </c>
      <c r="K5" s="18">
        <v>-157.29320723844285</v>
      </c>
      <c r="L5" s="17">
        <v>0</v>
      </c>
      <c r="M5" s="7"/>
      <c r="P5" s="42">
        <v>44925</v>
      </c>
      <c r="Q5" s="10">
        <f>R5-R4</f>
        <v>31618375.975981474</v>
      </c>
      <c r="R5" s="4">
        <f>VLOOKUP(P5,A:I,9,)</f>
        <v>32524365.410766624</v>
      </c>
      <c r="S5" s="4">
        <f>VLOOKUP(P5,A:J,10,)</f>
        <v>31520670.812874004</v>
      </c>
      <c r="T5" s="4">
        <f>VLOOKUP(P5,A:K,11,)</f>
        <v>-1003694.5978926197</v>
      </c>
      <c r="U5" s="4">
        <f>VLOOKUP(P5,A:L,12,)</f>
        <v>0</v>
      </c>
      <c r="V5" s="9">
        <f t="shared" ref="V5" si="1">(S5-R5)/R5</f>
        <v>-3.0859774978433986E-2</v>
      </c>
      <c r="W5" s="9">
        <v>-3.0047919023080905E-2</v>
      </c>
      <c r="Y5" s="42">
        <v>44925</v>
      </c>
      <c r="Z5" s="7"/>
      <c r="AA5" s="7">
        <v>31520670.812874004</v>
      </c>
      <c r="AB5" s="6"/>
      <c r="AC5" s="7"/>
      <c r="AD5" s="7"/>
      <c r="AE5" s="19"/>
      <c r="AF5" s="7"/>
      <c r="AG5" s="7"/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412939.48228066432</v>
      </c>
      <c r="F6" s="18">
        <v>429697.69227956748</v>
      </c>
      <c r="G6" s="18">
        <v>504237.95457120764</v>
      </c>
      <c r="H6" s="18">
        <v>484572.67434293055</v>
      </c>
      <c r="I6" s="18">
        <v>485102.66886162717</v>
      </c>
      <c r="J6" s="18">
        <v>484572.67434293055</v>
      </c>
      <c r="K6" s="18">
        <v>-529.99451869662153</v>
      </c>
      <c r="L6" s="17">
        <v>0</v>
      </c>
      <c r="M6" s="7"/>
      <c r="Y6" s="7"/>
      <c r="Z6" s="7"/>
      <c r="AA6" s="8">
        <f>IRR(AA3:AA5)</f>
        <v>-3.0047919023080905E-2</v>
      </c>
      <c r="AB6" s="7"/>
      <c r="AC6" s="7"/>
      <c r="AD6" s="8"/>
      <c r="AE6" s="19"/>
    </row>
    <row r="7" spans="1:33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101780.05325937558</v>
      </c>
      <c r="F7" s="18">
        <v>102497.53901382511</v>
      </c>
      <c r="G7" s="18">
        <v>606735.49358503276</v>
      </c>
      <c r="H7" s="18">
        <v>602488.32748178183</v>
      </c>
      <c r="I7" s="18">
        <v>586882.72212100273</v>
      </c>
      <c r="J7" s="18">
        <v>602488.32748178183</v>
      </c>
      <c r="K7" s="18">
        <v>15605.605360779096</v>
      </c>
      <c r="L7" s="17">
        <v>0</v>
      </c>
      <c r="M7" s="7"/>
      <c r="Y7" s="7"/>
      <c r="Z7" s="7"/>
      <c r="AA7" s="7"/>
      <c r="AG7" s="2"/>
    </row>
    <row r="8" spans="1:33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135033.62655146356</v>
      </c>
      <c r="F8" s="18">
        <v>133564.41304031899</v>
      </c>
      <c r="G8" s="18">
        <v>740299.90662535175</v>
      </c>
      <c r="H8" s="18">
        <v>748443.23313242593</v>
      </c>
      <c r="I8" s="18">
        <v>721916.34867246635</v>
      </c>
      <c r="J8" s="18">
        <v>748443.23313242593</v>
      </c>
      <c r="K8" s="18">
        <v>26526.884459959576</v>
      </c>
      <c r="L8" s="17">
        <v>0</v>
      </c>
      <c r="M8" s="7"/>
    </row>
    <row r="9" spans="1:33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184073.086112683</v>
      </c>
      <c r="F9" s="18">
        <v>185557.54951716529</v>
      </c>
      <c r="G9" s="18">
        <v>925857.45614251704</v>
      </c>
      <c r="H9" s="18">
        <v>918450.58148294676</v>
      </c>
      <c r="I9" s="18">
        <v>905989.43478514929</v>
      </c>
      <c r="J9" s="18">
        <v>918450.58148294676</v>
      </c>
      <c r="K9" s="18">
        <v>12461.146697797463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31.159999849999998</v>
      </c>
      <c r="D10" s="17">
        <v>37.710494996683174</v>
      </c>
      <c r="E10" s="17">
        <v>1110246.6801922934</v>
      </c>
      <c r="F10" s="18">
        <v>1246068.1414815646</v>
      </c>
      <c r="G10" s="18">
        <v>2171925.5976240817</v>
      </c>
      <c r="H10" s="18">
        <v>1935185.6484507315</v>
      </c>
      <c r="I10" s="18">
        <v>2016236.1149774427</v>
      </c>
      <c r="J10" s="18">
        <v>1935185.6484507315</v>
      </c>
      <c r="K10" s="18">
        <v>-81050.466526711127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37.189770586238538</v>
      </c>
      <c r="E11" s="17">
        <v>950430.4433228831</v>
      </c>
      <c r="F11" s="18">
        <v>1077585.5011100702</v>
      </c>
      <c r="G11" s="18">
        <v>3249511.0987341516</v>
      </c>
      <c r="H11" s="18">
        <v>2866068.8836022676</v>
      </c>
      <c r="I11" s="18">
        <v>2966666.5583003256</v>
      </c>
      <c r="J11" s="18">
        <v>2866068.8836022676</v>
      </c>
      <c r="K11" s="18">
        <v>-100597.67469805805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36.340622369004151</v>
      </c>
      <c r="E12" s="17">
        <v>2601645.6563901841</v>
      </c>
      <c r="F12" s="18">
        <v>3284906.1496053939</v>
      </c>
      <c r="G12" s="18">
        <v>6534417.248339545</v>
      </c>
      <c r="H12" s="18">
        <v>5175258.4326422429</v>
      </c>
      <c r="I12" s="18">
        <v>5568312.2146905102</v>
      </c>
      <c r="J12" s="18">
        <v>5175258.4326422429</v>
      </c>
      <c r="K12" s="18">
        <v>-393053.78204826731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35.566653817730753</v>
      </c>
      <c r="E13" s="17">
        <v>4490358.7035431322</v>
      </c>
      <c r="F13" s="18">
        <v>6245283.4724707855</v>
      </c>
      <c r="G13" s="18">
        <v>12779700.720810331</v>
      </c>
      <c r="H13" s="18">
        <v>9188604.5866968539</v>
      </c>
      <c r="I13" s="18">
        <v>10058670.918233642</v>
      </c>
      <c r="J13" s="18">
        <v>9188604.5866968539</v>
      </c>
      <c r="K13" s="18">
        <v>-870066.33153678849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34.740573439534039</v>
      </c>
      <c r="E14" s="17">
        <v>4718606.5434752619</v>
      </c>
      <c r="F14" s="18">
        <v>6316742.5381603679</v>
      </c>
      <c r="G14" s="18">
        <v>19096443.2589707</v>
      </c>
      <c r="H14" s="18">
        <v>14265042.713791789</v>
      </c>
      <c r="I14" s="18">
        <v>14777277.461708903</v>
      </c>
      <c r="J14" s="18">
        <v>14265042.713791789</v>
      </c>
      <c r="K14" s="18">
        <v>-512234.74791711383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34.119366627533324</v>
      </c>
      <c r="E15" s="17">
        <v>992097.82616559835</v>
      </c>
      <c r="F15" s="18">
        <v>1174080.2278992822</v>
      </c>
      <c r="G15" s="18">
        <v>20270523.486869983</v>
      </c>
      <c r="H15" s="18">
        <v>17128592.926349465</v>
      </c>
      <c r="I15" s="18">
        <v>15769375.287874501</v>
      </c>
      <c r="J15" s="18">
        <v>17128592.926349465</v>
      </c>
      <c r="K15" s="18">
        <v>1359217.6384749636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33.666137024579427</v>
      </c>
      <c r="E16" s="17">
        <v>1559550.3961385945</v>
      </c>
      <c r="F16" s="18">
        <v>1947004.2421915135</v>
      </c>
      <c r="G16" s="18">
        <v>22217527.729061496</v>
      </c>
      <c r="H16" s="18">
        <v>17796239.689789973</v>
      </c>
      <c r="I16" s="18">
        <v>17328925.684013095</v>
      </c>
      <c r="J16" s="18">
        <v>17796239.689789973</v>
      </c>
      <c r="K16" s="18">
        <v>467314.00577687845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33.177616240465106</v>
      </c>
      <c r="E17" s="17">
        <v>2020592.460434271</v>
      </c>
      <c r="F17" s="18">
        <v>2641297.3832919388</v>
      </c>
      <c r="G17" s="18">
        <v>24858825.112353433</v>
      </c>
      <c r="H17" s="18">
        <v>19017000.855342031</v>
      </c>
      <c r="I17" s="18">
        <v>19349518.144447364</v>
      </c>
      <c r="J17" s="18">
        <v>19017000.855342031</v>
      </c>
      <c r="K17" s="18">
        <v>-332517.28910533339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</v>
      </c>
      <c r="D18" s="17">
        <v>32.640066271698615</v>
      </c>
      <c r="E18" s="17">
        <v>3985735.7610334312</v>
      </c>
      <c r="F18" s="18">
        <v>5726632.0053471411</v>
      </c>
      <c r="G18" s="18">
        <v>30585457.117700573</v>
      </c>
      <c r="H18" s="18">
        <v>21287477.541379735</v>
      </c>
      <c r="I18" s="18">
        <v>23335253.905480795</v>
      </c>
      <c r="J18" s="18">
        <v>21287477.541379735</v>
      </c>
      <c r="K18" s="18">
        <v>-2047776.3641010597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22.239999770000001</v>
      </c>
      <c r="D19" s="17">
        <v>32.234420440393677</v>
      </c>
      <c r="E19" s="17">
        <v>3943392.1825073613</v>
      </c>
      <c r="F19" s="18">
        <v>5740017.9281266369</v>
      </c>
      <c r="G19" s="18">
        <v>36325475.04582721</v>
      </c>
      <c r="H19" s="18">
        <v>24955600.507737815</v>
      </c>
      <c r="I19" s="18">
        <v>27278646.087988157</v>
      </c>
      <c r="J19" s="18">
        <v>24955600.507737815</v>
      </c>
      <c r="K19" s="18">
        <v>-2323045.5802503414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22.809999470000001</v>
      </c>
      <c r="D20" s="17">
        <v>31.717901224590552</v>
      </c>
      <c r="E20" s="17">
        <v>2792051.0280197761</v>
      </c>
      <c r="F20" s="18">
        <v>3877848.4959356119</v>
      </c>
      <c r="G20" s="18">
        <v>40203323.541762821</v>
      </c>
      <c r="H20" s="18">
        <v>28946394.100295544</v>
      </c>
      <c r="I20" s="18">
        <v>30070697.116007932</v>
      </c>
      <c r="J20" s="18">
        <v>28946394.100295544</v>
      </c>
      <c r="K20" s="18">
        <v>-1124303.0157123879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22.739999770000001</v>
      </c>
      <c r="D21" s="17">
        <v>31.272433394847042</v>
      </c>
      <c r="E21" s="17">
        <v>2453668.2947586924</v>
      </c>
      <c r="F21" s="18">
        <v>3393732.1282739993</v>
      </c>
      <c r="G21" s="18">
        <v>43597055.670036823</v>
      </c>
      <c r="H21" s="18">
        <v>31520670.812874004</v>
      </c>
      <c r="I21" s="18">
        <v>32524365.410766624</v>
      </c>
      <c r="J21" s="18">
        <v>31520670.812874004</v>
      </c>
      <c r="K21" s="18">
        <v>-1003694.5978926197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24.899999619999999</v>
      </c>
      <c r="D22" s="17">
        <v>31.014726063038534</v>
      </c>
      <c r="E22" s="17">
        <v>903084.09463123081</v>
      </c>
      <c r="F22" s="18">
        <v>1144593.3124940631</v>
      </c>
      <c r="G22" s="18">
        <v>44741648.982530884</v>
      </c>
      <c r="H22" s="18">
        <v>35301159.916489385</v>
      </c>
      <c r="I22" s="18">
        <v>33427449.505397856</v>
      </c>
      <c r="J22" s="18">
        <v>35301159.916489385</v>
      </c>
      <c r="K22" s="18">
        <v>1873710.4110915288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23.979999540000001</v>
      </c>
      <c r="D23" s="17">
        <v>30.732980897288492</v>
      </c>
      <c r="E23" s="17">
        <v>1216420.548706634</v>
      </c>
      <c r="F23" s="18">
        <v>1594260.1971976068</v>
      </c>
      <c r="G23" s="18">
        <v>46335909.179728493</v>
      </c>
      <c r="H23" s="18">
        <v>35354299.234405242</v>
      </c>
      <c r="I23" s="18">
        <v>34643870.054104492</v>
      </c>
      <c r="J23" s="18">
        <v>35354299.234405242</v>
      </c>
      <c r="K23" s="18">
        <v>710429.18030074984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24.159999849999998</v>
      </c>
      <c r="D24" s="17">
        <v>30.397426021508249</v>
      </c>
      <c r="E24" s="17">
        <v>958546.8629358405</v>
      </c>
      <c r="F24" s="18">
        <v>1243251.3988998567</v>
      </c>
      <c r="G24" s="18">
        <v>47579160.578628346</v>
      </c>
      <c r="H24" s="18">
        <v>36683534.121998131</v>
      </c>
      <c r="I24" s="18">
        <v>35602416.917040333</v>
      </c>
      <c r="J24" s="18">
        <v>36683534.121998131</v>
      </c>
      <c r="K24" s="18">
        <v>1081117.2049577981</v>
      </c>
      <c r="L24" s="17">
        <v>0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model4(1)</vt:lpstr>
      <vt:lpstr>model4(1)&amp;RSI</vt:lpstr>
      <vt:lpstr>model4(3)&amp;RSI</vt:lpstr>
      <vt:lpstr>model4(3)turnover&amp;RSI</vt:lpstr>
      <vt:lpstr>model4(1)&amp;KDJ</vt:lpstr>
      <vt:lpstr>model4(3)turnover</vt:lpstr>
      <vt:lpstr>model4(3)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2023-04-26T13:11:33Z</dcterms:modified>
</cp:coreProperties>
</file>