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580" yWindow="0" windowWidth="22220" windowHeight="16360" tabRatio="657" activeTab="1"/>
  </bookViews>
  <sheets>
    <sheet name="GO-Bayes" sheetId="1" r:id="rId1"/>
    <sheet name="GO-summary" sheetId="13" r:id="rId2"/>
    <sheet name="GO dataset-notes" sheetId="12" r:id="rId3"/>
    <sheet name="taxonomy-Bayes" sheetId="3" r:id="rId4"/>
    <sheet name="taxonomy-Bayes x-val" sheetId="8" r:id="rId5"/>
    <sheet name="taxonomy-notes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8" i="1" l="1"/>
  <c r="C54" i="1"/>
  <c r="B91" i="1"/>
  <c r="D91" i="1"/>
  <c r="C317" i="1"/>
  <c r="D298" i="1"/>
  <c r="C298" i="1"/>
  <c r="C279" i="1"/>
  <c r="C91" i="1"/>
  <c r="C35" i="1"/>
  <c r="C73" i="1"/>
  <c r="B73" i="1"/>
  <c r="B317" i="1"/>
  <c r="C211" i="1"/>
  <c r="B298" i="1"/>
  <c r="D106" i="1"/>
  <c r="C16" i="1"/>
  <c r="B35" i="1"/>
  <c r="B123" i="1"/>
  <c r="C119" i="1"/>
  <c r="B211" i="1"/>
  <c r="B191" i="1"/>
  <c r="B169" i="1"/>
  <c r="C152" i="1"/>
  <c r="B152" i="1"/>
  <c r="B258" i="1"/>
  <c r="B279" i="1"/>
  <c r="B16" i="1"/>
  <c r="B245" i="1"/>
  <c r="C106" i="1"/>
  <c r="C137" i="1"/>
  <c r="B137" i="1"/>
  <c r="B106" i="1"/>
  <c r="B24" i="9"/>
  <c r="C307" i="8"/>
  <c r="O242" i="3"/>
  <c r="D202" i="8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C259" i="8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<sst xmlns="http://schemas.openxmlformats.org/spreadsheetml/2006/main" count="1819" uniqueCount="531">
  <si>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</si>
  <si>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</si>
  <si>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</si>
  <si>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</si>
  <si>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</si>
  <si>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</si>
  <si>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</si>
  <si>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</si>
  <si>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</si>
  <si>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</si>
  <si>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</si>
  <si>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</si>
  <si>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</si>
  <si>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</si>
  <si>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</si>
  <si>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</si>
  <si>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</si>
  <si>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</si>
  <si>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</si>
  <si>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</si>
  <si>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</si>
  <si>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</si>
  <si>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</si>
  <si>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</si>
  <si>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</si>
  <si>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</si>
  <si>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</si>
  <si>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</si>
  <si>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</si>
  <si>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</si>
  <si>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</si>
  <si>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</si>
  <si>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</si>
  <si>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</si>
  <si>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</si>
  <si>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</si>
  <si>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</si>
  <si>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</si>
  <si>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</si>
  <si>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</si>
  <si>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</si>
  <si>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</si>
  <si>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</si>
  <si>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</si>
  <si>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</si>
  <si>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</si>
  <si>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</si>
  <si>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</si>
  <si>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</si>
  <si>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</si>
  <si>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</si>
  <si>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</si>
  <si>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</si>
  <si>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</si>
  <si>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</si>
  <si>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</si>
  <si>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</si>
  <si>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</si>
  <si>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</si>
  <si>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</si>
  <si>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</si>
  <si>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</si>
  <si>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</si>
  <si>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</si>
  <si>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</si>
  <si>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</si>
  <si>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</si>
  <si>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</si>
  <si>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</si>
  <si>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</si>
  <si>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</si>
  <si>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</si>
  <si>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</si>
  <si>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</si>
  <si>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</si>
  <si>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</si>
  <si>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</si>
  <si>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</si>
  <si>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</si>
  <si>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</si>
  <si>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</si>
  <si>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</si>
  <si>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</si>
  <si>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</si>
  <si>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</si>
  <si>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</si>
  <si>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</si>
  <si>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</si>
  <si>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</si>
  <si>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</si>
  <si>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</si>
  <si>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</si>
  <si>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</si>
  <si>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</si>
  <si>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</si>
  <si>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</si>
  <si>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</si>
  <si>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</si>
  <si>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</si>
  <si>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</si>
  <si>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</si>
  <si>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</si>
  <si>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</si>
  <si>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</si>
  <si>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</si>
  <si>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</si>
  <si>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</si>
  <si>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</si>
  <si>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</si>
  <si>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</si>
  <si>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</si>
  <si>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</si>
  <si>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</si>
  <si>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</si>
  <si>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</si>
  <si>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</si>
  <si>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</si>
  <si>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</si>
  <si>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</si>
  <si>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</si>
  <si>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</si>
  <si>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</si>
  <si>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</si>
  <si>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</si>
  <si>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</si>
  <si>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</si>
  <si>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</si>
  <si>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</si>
  <si>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</si>
  <si>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</si>
  <si>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</si>
  <si>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</si>
  <si>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</si>
  <si>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</si>
  <si>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</si>
  <si>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</si>
  <si>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</si>
  <si>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</si>
  <si>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</si>
  <si>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</si>
  <si>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</si>
  <si>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</si>
  <si>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</si>
  <si>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</si>
  <si>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</si>
  <si>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</si>
  <si>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</si>
  <si>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</si>
  <si>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</si>
  <si>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</si>
  <si>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</si>
  <si>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</si>
  <si>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</si>
  <si>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</si>
  <si>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</si>
  <si>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</si>
  <si>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</si>
  <si>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</si>
  <si>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</si>
  <si>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</si>
  <si>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</si>
  <si>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</si>
  <si>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</si>
  <si>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</si>
  <si>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</si>
  <si>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</si>
  <si>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</si>
  <si>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</si>
  <si>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</si>
  <si>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</si>
  <si>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</si>
  <si>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</si>
  <si>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</si>
  <si>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</si>
  <si>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</si>
  <si>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</si>
  <si>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</si>
  <si>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</si>
  <si>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</si>
  <si>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</si>
  <si>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</si>
  <si>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</si>
  <si>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</si>
  <si>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</si>
  <si>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</si>
  <si>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</si>
  <si>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</si>
  <si>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</si>
  <si>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</si>
  <si>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</si>
  <si>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</si>
  <si>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</si>
  <si>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</si>
  <si>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</si>
  <si>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</si>
  <si>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</si>
  <si>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</si>
  <si>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</si>
  <si>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</si>
  <si>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</si>
  <si>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</si>
  <si>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</si>
  <si>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</si>
  <si>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</si>
  <si>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</si>
  <si>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</si>
  <si>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</si>
  <si>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</si>
  <si>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</si>
  <si>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</si>
  <si>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</si>
  <si>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</si>
  <si>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</si>
  <si>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</si>
  <si>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</si>
  <si>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</si>
  <si>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</si>
  <si>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</si>
  <si>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</si>
  <si>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</si>
  <si>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</si>
  <si>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</si>
  <si>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</si>
  <si>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</si>
  <si>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</si>
  <si>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</si>
  <si>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</si>
  <si>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</si>
  <si>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</si>
  <si>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</si>
  <si>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</si>
  <si>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</si>
  <si>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</si>
  <si>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</si>
  <si>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</si>
  <si>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</si>
  <si>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</si>
  <si>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</si>
  <si>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</si>
  <si>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</si>
  <si>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</si>
  <si>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</si>
  <si>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</si>
  <si>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</si>
  <si>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</si>
  <si>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</si>
  <si>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</si>
  <si>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</si>
  <si>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</si>
  <si>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</si>
  <si>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</si>
  <si>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</si>
  <si>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</si>
  <si>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</si>
  <si>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</si>
  <si>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</si>
  <si>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</si>
  <si>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</si>
  <si>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</si>
  <si>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</si>
  <si>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</si>
  <si>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</si>
  <si>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</si>
  <si>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</si>
  <si>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</si>
  <si>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</si>
  <si>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</si>
  <si>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</si>
  <si>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</si>
  <si>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</si>
  <si>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</si>
  <si>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</si>
  <si>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</si>
  <si>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</si>
  <si>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</si>
  <si>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</si>
  <si>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</si>
  <si>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</si>
  <si>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</si>
  <si>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</si>
  <si>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</si>
  <si>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</si>
  <si>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</si>
  <si>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</si>
  <si>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</si>
  <si>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</si>
  <si>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</si>
  <si>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</si>
  <si>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</si>
  <si>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</si>
  <si>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</si>
  <si>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</si>
  <si>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</si>
  <si>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</si>
  <si>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</si>
  <si>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</si>
  <si>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</si>
  <si>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</si>
  <si>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</si>
  <si>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</si>
  <si>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</si>
  <si>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</si>
  <si>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</si>
  <si>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</si>
  <si>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</si>
  <si>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</si>
  <si>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</si>
  <si>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</si>
  <si>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</si>
  <si>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</si>
  <si>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</si>
  <si>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</si>
  <si>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</si>
  <si>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</si>
  <si>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</si>
  <si>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</si>
  <si>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</si>
  <si>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</si>
  <si>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</si>
  <si>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</si>
  <si>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</si>
  <si>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</si>
  <si>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</si>
  <si>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</si>
  <si>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</si>
  <si>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</si>
  <si>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</si>
  <si>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</si>
  <si>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</si>
  <si>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</si>
  <si>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</si>
  <si>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</si>
  <si>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</si>
  <si>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</si>
  <si>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</si>
  <si>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</si>
  <si>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</si>
  <si>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</si>
  <si>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</si>
  <si>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</si>
  <si>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</si>
  <si>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</si>
  <si>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</si>
  <si>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</si>
  <si>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</si>
  <si>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</si>
  <si>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</si>
  <si>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</si>
  <si>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</si>
  <si>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</si>
  <si>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</si>
  <si>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</si>
  <si>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</si>
  <si>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</si>
  <si>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</si>
  <si>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</si>
  <si>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</si>
  <si>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</si>
  <si>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</si>
  <si>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</si>
  <si>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</si>
  <si>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</si>
  <si>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</si>
  <si>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</si>
  <si>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</si>
  <si>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</si>
  <si>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</si>
  <si>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</si>
  <si>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</si>
  <si>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</si>
  <si>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</si>
  <si>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</si>
  <si>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</si>
  <si>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</si>
  <si>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</si>
  <si>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</si>
  <si>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</si>
  <si>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</si>
  <si>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</si>
  <si>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</si>
  <si>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</si>
  <si>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</si>
  <si>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</si>
  <si>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</si>
  <si>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</si>
  <si>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</si>
  <si>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</si>
  <si>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</si>
  <si>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</si>
  <si>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</si>
  <si>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</si>
  <si>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</si>
  <si>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</si>
  <si>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</si>
  <si>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</si>
  <si>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</si>
  <si>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</si>
  <si>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</si>
  <si>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</si>
  <si>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</si>
  <si>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</si>
  <si>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</si>
  <si>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</si>
  <si>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</si>
  <si>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</si>
  <si>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</si>
  <si>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</si>
  <si>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</si>
  <si>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</si>
  <si>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</si>
  <si>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</si>
  <si>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</si>
  <si>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</si>
  <si>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</si>
  <si>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</si>
  <si>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</si>
  <si>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</si>
  <si>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</si>
  <si>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</si>
  <si>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</si>
  <si>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</si>
  <si>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</si>
  <si>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</si>
  <si>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</si>
  <si>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</si>
  <si>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</si>
  <si>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</si>
  <si>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</si>
  <si>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</si>
  <si>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</si>
  <si>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</si>
  <si>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</si>
  <si>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</si>
  <si>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</si>
  <si>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</si>
  <si>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</si>
  <si>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</si>
  <si>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</si>
  <si>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</si>
  <si>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</si>
  <si>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</si>
  <si>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</si>
  <si>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</si>
  <si>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</si>
  <si>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</si>
  <si>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</si>
  <si>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</si>
  <si>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</si>
  <si>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</si>
  <si>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</si>
  <si>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</si>
  <si>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</si>
  <si>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</si>
  <si>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</si>
  <si>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</si>
  <si>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</si>
  <si>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</si>
  <si>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</si>
  <si>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</si>
  <si>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</si>
  <si>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</si>
  <si>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</si>
  <si>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</si>
  <si>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</si>
  <si>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</si>
  <si>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</si>
  <si>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</si>
  <si>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</si>
  <si>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</si>
  <si>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</si>
  <si>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Dataset: P3</t>
  </si>
  <si>
    <t>Dataset: P4</t>
  </si>
  <si>
    <t>Fraction of train data</t>
  </si>
  <si>
    <t>Fraction of test data</t>
  </si>
  <si>
    <t>alpha</t>
  </si>
  <si>
    <t xml:space="preserve">alpha 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</si>
  <si>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</si>
  <si>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</si>
  <si>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</si>
  <si>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</si>
  <si>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</si>
  <si>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</si>
  <si>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</si>
  <si>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</si>
  <si>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</si>
  <si>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</si>
  <si>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</si>
  <si>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</si>
  <si>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</si>
  <si>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</si>
  <si>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</si>
  <si>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</si>
  <si>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</si>
  <si>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</si>
  <si>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</si>
  <si>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</si>
  <si>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</si>
  <si>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</si>
  <si>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</si>
  <si>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</si>
  <si>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Max F1 - pruned</t>
  </si>
  <si>
    <t>Max Precision - pruned</t>
  </si>
  <si>
    <t>Max Recall - pruned</t>
  </si>
  <si>
    <t>Best Thresh % - pruned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</si>
  <si>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</si>
  <si>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</si>
  <si>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</si>
  <si>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</si>
  <si>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</si>
  <si>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</si>
  <si>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Best F1 (F-max)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</si>
  <si>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</si>
  <si>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</si>
  <si>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</si>
  <si>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</si>
  <si>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</si>
  <si>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</si>
  <si>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</si>
  <si>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</si>
  <si>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</si>
  <si>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</si>
  <si>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</si>
  <si>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</si>
  <si>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</si>
  <si>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</si>
  <si>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</si>
  <si>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</si>
  <si>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In Uniprot dataset, there are only 77/6815 cases where more than 1 parent is predicted but the child is never predicted</t>
  </si>
  <si>
    <t>H1/Train: Uniprot human</t>
  </si>
  <si>
    <t>Pubmed GO + Uniprot</t>
  </si>
  <si>
    <t>Pubmed Gene + Uniprot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</si>
</sst>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6" fillId="0" borderId="0" xfId="0" applyFont="1"/>
    <xf numFmtId="0" fontId="7" fillId="0" borderId="0" xfId="0" applyFont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</cellXfs>
  <cellStyles count="1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showRuler="0" topLeftCell="A169" zoomScale="150" zoomScaleNormal="150" zoomScalePageLayoutView="150" workbookViewId="0">
      <selection activeCell="C253" sqref="C253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492</v>
      </c>
      <c r="B1" s="4" t="s">
        <v>219</v>
      </c>
    </row>
    <row r="2" spans="1:13" s="5" customFormat="1">
      <c r="B2" s="5" t="s">
        <v>304</v>
      </c>
      <c r="C2" s="5" t="s">
        <v>296</v>
      </c>
      <c r="D2" s="5" t="s">
        <v>299</v>
      </c>
    </row>
    <row r="3" spans="1:13" s="1" customFormat="1">
      <c r="A3" s="1" t="s">
        <v>291</v>
      </c>
      <c r="B3" s="26">
        <v>10</v>
      </c>
      <c r="C3" s="26">
        <v>10</v>
      </c>
      <c r="D3" s="26">
        <v>10</v>
      </c>
    </row>
    <row r="4" spans="1:13">
      <c r="A4" s="1" t="s">
        <v>461</v>
      </c>
      <c r="B4" s="26">
        <v>3</v>
      </c>
      <c r="C4" s="26">
        <v>3</v>
      </c>
      <c r="D4" s="26">
        <v>3</v>
      </c>
      <c r="E4" s="2"/>
      <c r="F4" s="2"/>
      <c r="G4" s="1"/>
      <c r="H4" s="2"/>
      <c r="I4" s="2"/>
      <c r="J4" s="2"/>
      <c r="K4" s="2"/>
      <c r="L4" s="2"/>
      <c r="M4" s="2"/>
    </row>
    <row r="5" spans="1:13">
      <c r="A5" s="1" t="s">
        <v>482</v>
      </c>
      <c r="B5" s="26"/>
      <c r="C5" s="26"/>
      <c r="D5" s="26"/>
      <c r="E5" s="2"/>
      <c r="F5" s="2"/>
      <c r="G5" s="1"/>
      <c r="H5" s="2"/>
      <c r="I5" s="2"/>
      <c r="J5" s="2"/>
      <c r="K5" s="2"/>
      <c r="L5" s="2"/>
      <c r="M5" s="2"/>
    </row>
    <row r="6" spans="1:13">
      <c r="A6" s="1"/>
      <c r="B6" s="1"/>
      <c r="C6" s="1"/>
      <c r="D6" s="1"/>
      <c r="E6" s="2"/>
      <c r="F6" s="2"/>
      <c r="G6" s="1"/>
      <c r="H6" s="2"/>
      <c r="I6" s="2"/>
      <c r="J6" s="2"/>
      <c r="K6" s="2"/>
      <c r="L6" s="2"/>
      <c r="M6" s="2"/>
    </row>
    <row r="7" spans="1:13">
      <c r="A7" s="1" t="s">
        <v>462</v>
      </c>
      <c r="B7" s="1">
        <v>0.57232841863100004</v>
      </c>
      <c r="C7" s="1">
        <v>0.37404382107400003</v>
      </c>
      <c r="D7" s="1">
        <v>0.221841076118</v>
      </c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463</v>
      </c>
      <c r="B8" s="1">
        <v>0.60534428895900005</v>
      </c>
      <c r="C8" s="1">
        <v>0.51190817936800004</v>
      </c>
      <c r="D8" s="1">
        <v>0.25200624512099901</v>
      </c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464</v>
      </c>
      <c r="B9" s="1">
        <v>0.54296284867900002</v>
      </c>
      <c r="C9" s="1">
        <v>0.294687157719</v>
      </c>
      <c r="D9" s="1">
        <v>0.19817603953066601</v>
      </c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 t="s">
        <v>465</v>
      </c>
      <c r="B10" s="1">
        <v>9.1</v>
      </c>
      <c r="C10" s="1">
        <v>1</v>
      </c>
      <c r="D10" s="1">
        <v>34.6</v>
      </c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476</v>
      </c>
      <c r="B11" s="1">
        <v>0.57284340380099996</v>
      </c>
      <c r="C11" s="1">
        <v>0.40000483500799999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477</v>
      </c>
      <c r="B12" s="1">
        <v>0.60534428895900005</v>
      </c>
      <c r="C12" s="1">
        <v>0.47671588843200002</v>
      </c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478</v>
      </c>
      <c r="B13" s="1">
        <v>0.543889753325</v>
      </c>
      <c r="C13" s="1">
        <v>0.34467395561600001</v>
      </c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479</v>
      </c>
      <c r="B14" s="1">
        <v>9.1</v>
      </c>
      <c r="C14" s="1">
        <v>2.1</v>
      </c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03" customFormat="1">
      <c r="A15" s="102" t="s">
        <v>474</v>
      </c>
      <c r="B15" s="102">
        <v>1</v>
      </c>
      <c r="C15" s="102">
        <v>1</v>
      </c>
      <c r="D15" s="102">
        <v>1</v>
      </c>
      <c r="G15" s="102"/>
    </row>
    <row r="16" spans="1:13">
      <c r="A16" s="1" t="s">
        <v>466</v>
      </c>
      <c r="B16" s="1">
        <f>102766.184485/(60*60)</f>
        <v>28.546162356944446</v>
      </c>
      <c r="C16" s="1">
        <f>307623.181039/(60*60)</f>
        <v>85.450883621944442</v>
      </c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B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4" customFormat="1">
      <c r="A18" s="4" t="s">
        <v>511</v>
      </c>
      <c r="B18" s="4" t="s">
        <v>512</v>
      </c>
    </row>
    <row r="19" spans="1:13" s="5" customFormat="1">
      <c r="B19" s="5" t="s">
        <v>304</v>
      </c>
      <c r="C19" s="5" t="s">
        <v>296</v>
      </c>
      <c r="D19" s="5" t="s">
        <v>299</v>
      </c>
    </row>
    <row r="20" spans="1:13">
      <c r="A20" s="1" t="s">
        <v>291</v>
      </c>
      <c r="B20" s="1">
        <v>10</v>
      </c>
      <c r="C20">
        <v>5</v>
      </c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461</v>
      </c>
      <c r="B21" s="1">
        <v>3</v>
      </c>
      <c r="C21">
        <v>3</v>
      </c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482</v>
      </c>
      <c r="B22" s="81">
        <v>1</v>
      </c>
      <c r="C22" s="10">
        <v>1</v>
      </c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483</v>
      </c>
      <c r="B23" s="86"/>
      <c r="C23" s="108">
        <v>65918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484</v>
      </c>
      <c r="B24" s="86"/>
      <c r="C24" s="108">
        <v>8351</v>
      </c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B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462</v>
      </c>
      <c r="B26" s="1">
        <v>0.54334475660899995</v>
      </c>
      <c r="C26">
        <v>0.36154761508099997</v>
      </c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463</v>
      </c>
      <c r="B27" s="1">
        <v>0.60286606219600003</v>
      </c>
      <c r="C27">
        <v>0.50670366055600002</v>
      </c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 t="s">
        <v>464</v>
      </c>
      <c r="B28" s="1">
        <v>0.49452047210400002</v>
      </c>
      <c r="C28">
        <v>0.28105462600800002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465</v>
      </c>
      <c r="B29" s="1">
        <v>13</v>
      </c>
      <c r="C29">
        <v>1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476</v>
      </c>
      <c r="B30" s="1">
        <v>0.55433625440699996</v>
      </c>
      <c r="C30">
        <v>0.39842475725499998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477</v>
      </c>
      <c r="B31" s="1">
        <v>0.58418873646400005</v>
      </c>
      <c r="C31">
        <v>0.49287125225700001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478</v>
      </c>
      <c r="B32" s="1">
        <v>0.52955716715900003</v>
      </c>
      <c r="C32">
        <v>0.33478607116800002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479</v>
      </c>
      <c r="B33" s="1">
        <v>8.5</v>
      </c>
      <c r="C33">
        <v>2.4</v>
      </c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02" t="s">
        <v>474</v>
      </c>
      <c r="B34" s="1">
        <v>1</v>
      </c>
      <c r="C34">
        <v>1</v>
      </c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466</v>
      </c>
      <c r="B35" s="1">
        <f>38269.5294571/(60*60)</f>
        <v>10.630424849194444</v>
      </c>
      <c r="C35">
        <f>82249.328444/(60*60)</f>
        <v>22.84703567888889</v>
      </c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4" customFormat="1">
      <c r="A37" s="4" t="s">
        <v>528</v>
      </c>
      <c r="C37" s="4" t="s">
        <v>512</v>
      </c>
    </row>
    <row r="38" spans="1:13" s="5" customFormat="1">
      <c r="B38" s="5" t="s">
        <v>304</v>
      </c>
      <c r="C38" s="5" t="s">
        <v>296</v>
      </c>
      <c r="D38" s="5" t="s">
        <v>299</v>
      </c>
    </row>
    <row r="39" spans="1:13">
      <c r="A39" s="1" t="s">
        <v>291</v>
      </c>
      <c r="B39" s="1"/>
      <c r="C39">
        <v>5</v>
      </c>
      <c r="D39" s="3"/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 t="s">
        <v>461</v>
      </c>
      <c r="B40" s="1"/>
      <c r="C40">
        <v>3</v>
      </c>
      <c r="D40" s="3"/>
      <c r="E40" s="2"/>
      <c r="F40" s="2"/>
      <c r="G40" s="3"/>
      <c r="H40" s="2"/>
      <c r="I40" s="2"/>
      <c r="J40" s="2"/>
      <c r="K40" s="2"/>
      <c r="L40" s="2"/>
      <c r="M40" s="2"/>
    </row>
    <row r="41" spans="1:13">
      <c r="A41" s="1" t="s">
        <v>482</v>
      </c>
      <c r="B41" s="1"/>
      <c r="D41" s="3"/>
      <c r="E41" s="2"/>
      <c r="F41" s="2"/>
      <c r="G41" s="3"/>
      <c r="H41" s="2"/>
      <c r="I41" s="2"/>
      <c r="J41" s="2"/>
      <c r="K41" s="2"/>
      <c r="L41" s="2"/>
      <c r="M41" s="2"/>
    </row>
    <row r="42" spans="1:13">
      <c r="A42" s="1" t="s">
        <v>483</v>
      </c>
      <c r="B42" s="1"/>
      <c r="C42">
        <v>19252</v>
      </c>
      <c r="D42" s="3"/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484</v>
      </c>
      <c r="B43" s="1"/>
      <c r="C43">
        <v>2229</v>
      </c>
      <c r="D43" s="3"/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/>
      <c r="B44" s="1"/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462</v>
      </c>
      <c r="B45" s="1"/>
      <c r="C45">
        <v>0.36403529024100001</v>
      </c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463</v>
      </c>
      <c r="B46" s="1"/>
      <c r="C46">
        <v>0.53418588580299997</v>
      </c>
      <c r="D46" s="3"/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464</v>
      </c>
      <c r="B47" s="1"/>
      <c r="C47">
        <v>0.27610331008299999</v>
      </c>
      <c r="D47" s="3"/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465</v>
      </c>
      <c r="B48" s="1"/>
      <c r="C48">
        <v>1</v>
      </c>
      <c r="D48" s="3"/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476</v>
      </c>
      <c r="B49" s="1"/>
      <c r="C49">
        <v>0.40556372286999998</v>
      </c>
      <c r="D49" s="3"/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477</v>
      </c>
      <c r="B50" s="1"/>
      <c r="C50">
        <v>0.50018986494899997</v>
      </c>
      <c r="D50" s="3"/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478</v>
      </c>
      <c r="B51" s="1"/>
      <c r="C51">
        <v>0.34179689241299999</v>
      </c>
      <c r="D51" s="3"/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479</v>
      </c>
      <c r="B52" s="1"/>
      <c r="C52">
        <v>1.6</v>
      </c>
      <c r="D52" s="3"/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02" t="s">
        <v>474</v>
      </c>
      <c r="B53" s="1"/>
      <c r="C53">
        <v>1</v>
      </c>
      <c r="D53" s="3"/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466</v>
      </c>
      <c r="B54" s="1"/>
      <c r="C54">
        <f>21890.6608701/(60*60)</f>
        <v>6.0807391305833338</v>
      </c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 s="4" customFormat="1">
      <c r="A57" s="4" t="s">
        <v>523</v>
      </c>
      <c r="B57" s="4" t="s">
        <v>524</v>
      </c>
    </row>
    <row r="58" spans="1:13" s="5" customFormat="1">
      <c r="B58" s="5" t="s">
        <v>304</v>
      </c>
      <c r="C58" s="5" t="s">
        <v>296</v>
      </c>
      <c r="D58" s="5" t="s">
        <v>299</v>
      </c>
    </row>
    <row r="59" spans="1:13">
      <c r="A59" s="1" t="s">
        <v>291</v>
      </c>
      <c r="B59" s="1">
        <v>5</v>
      </c>
      <c r="C59">
        <v>5</v>
      </c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461</v>
      </c>
      <c r="B60" s="1">
        <v>3</v>
      </c>
      <c r="C60">
        <v>3</v>
      </c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 t="s">
        <v>483</v>
      </c>
      <c r="B61" s="1">
        <v>62240</v>
      </c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484</v>
      </c>
      <c r="B62" s="1">
        <v>7308</v>
      </c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 t="s">
        <v>462</v>
      </c>
      <c r="B64" s="1">
        <v>0.64805276266599998</v>
      </c>
      <c r="C64">
        <v>0.37767025855899999</v>
      </c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 t="s">
        <v>463</v>
      </c>
      <c r="B65" s="1">
        <v>0.70243964447999996</v>
      </c>
      <c r="C65">
        <v>0.52676407527799995</v>
      </c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464</v>
      </c>
      <c r="B66" s="1">
        <v>0.60204252691399995</v>
      </c>
      <c r="C66">
        <v>0.294501958003</v>
      </c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465</v>
      </c>
      <c r="B67" s="1">
        <v>6.8</v>
      </c>
      <c r="C67">
        <v>1.2</v>
      </c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476</v>
      </c>
      <c r="B68" s="1">
        <v>0.64962673023600004</v>
      </c>
      <c r="C68">
        <v>0.40246566695699998</v>
      </c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477</v>
      </c>
      <c r="B69" s="1">
        <v>0.71565352077599997</v>
      </c>
      <c r="C69">
        <v>0.463761201638</v>
      </c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478</v>
      </c>
      <c r="B70" s="1">
        <v>0.59529483547299999</v>
      </c>
      <c r="C70">
        <v>0.35601713587</v>
      </c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479</v>
      </c>
      <c r="B71" s="1">
        <v>8.8000000000000007</v>
      </c>
      <c r="C71">
        <v>2.2000000000000002</v>
      </c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02" t="s">
        <v>474</v>
      </c>
      <c r="B72" s="1">
        <v>1</v>
      </c>
      <c r="C72">
        <v>1</v>
      </c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466</v>
      </c>
      <c r="B73" s="1">
        <f>15342.5640671/(60*60)</f>
        <v>4.2618233519722226</v>
      </c>
      <c r="C73">
        <f>39076.0317781/(60*60)</f>
        <v>10.854453271694444</v>
      </c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 s="4" customFormat="1">
      <c r="A75" s="4" t="s">
        <v>525</v>
      </c>
      <c r="C75" s="4" t="s">
        <v>524</v>
      </c>
    </row>
    <row r="76" spans="1:13" s="5" customFormat="1">
      <c r="B76" s="5" t="s">
        <v>304</v>
      </c>
      <c r="C76" s="5" t="s">
        <v>296</v>
      </c>
      <c r="D76" s="5" t="s">
        <v>299</v>
      </c>
    </row>
    <row r="77" spans="1:13">
      <c r="A77" s="1" t="s">
        <v>291</v>
      </c>
      <c r="B77" s="1">
        <v>5</v>
      </c>
      <c r="C77">
        <v>5</v>
      </c>
      <c r="D77" s="3">
        <v>5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1" t="s">
        <v>461</v>
      </c>
      <c r="B78" s="1">
        <v>5</v>
      </c>
      <c r="C78">
        <v>3</v>
      </c>
      <c r="D78" s="3">
        <v>5</v>
      </c>
      <c r="E78" s="2"/>
      <c r="F78" s="2"/>
      <c r="G78" s="3"/>
      <c r="H78" s="2"/>
      <c r="I78" s="2"/>
      <c r="J78" s="2"/>
      <c r="K78" s="2"/>
      <c r="L78" s="2"/>
      <c r="M78" s="2"/>
    </row>
    <row r="79" spans="1:13">
      <c r="A79" s="1" t="s">
        <v>483</v>
      </c>
      <c r="B79" s="1">
        <v>4583</v>
      </c>
      <c r="C79">
        <v>4616</v>
      </c>
      <c r="D79" s="3">
        <v>8649</v>
      </c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 t="s">
        <v>484</v>
      </c>
      <c r="B80" s="1">
        <v>636</v>
      </c>
      <c r="C80">
        <v>796</v>
      </c>
      <c r="D80" s="3">
        <v>1200</v>
      </c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1"/>
      <c r="D81" s="3"/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462</v>
      </c>
      <c r="B82" s="1">
        <v>0.64969930593000003</v>
      </c>
      <c r="C82">
        <v>0.37692168634200002</v>
      </c>
      <c r="D82" s="3">
        <v>0.33053819339099999</v>
      </c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 t="s">
        <v>463</v>
      </c>
      <c r="B83" s="1">
        <v>0.70583675124599998</v>
      </c>
      <c r="C83">
        <v>0.54919246156299995</v>
      </c>
      <c r="D83" s="3">
        <v>0.34849253161900001</v>
      </c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464</v>
      </c>
      <c r="B84" s="1">
        <v>0.602202921951</v>
      </c>
      <c r="C84">
        <v>0.28713442019000002</v>
      </c>
      <c r="D84" s="3">
        <v>0.31436486208100001</v>
      </c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 t="s">
        <v>465</v>
      </c>
      <c r="B85" s="1">
        <v>12.2</v>
      </c>
      <c r="C85">
        <v>1.2</v>
      </c>
      <c r="D85" s="3">
        <v>1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 t="s">
        <v>476</v>
      </c>
      <c r="B86" s="1">
        <v>0.65499221150700004</v>
      </c>
      <c r="C86">
        <v>0.41682058483599999</v>
      </c>
      <c r="D86" s="3">
        <v>0.335492816059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 t="s">
        <v>477</v>
      </c>
      <c r="B87" s="1">
        <v>0.70853610610499995</v>
      </c>
      <c r="C87">
        <v>0.473330008887</v>
      </c>
      <c r="D87" s="3">
        <v>0.34849253161900001</v>
      </c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 t="s">
        <v>478</v>
      </c>
      <c r="B88" s="1">
        <v>0.609533856767</v>
      </c>
      <c r="C88">
        <v>0.37308812155299997</v>
      </c>
      <c r="D88" s="3">
        <v>0.32345259782300001</v>
      </c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 t="s">
        <v>479</v>
      </c>
      <c r="B89" s="1">
        <v>13</v>
      </c>
      <c r="C89">
        <v>1.8</v>
      </c>
      <c r="D89" s="3">
        <v>1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02" t="s">
        <v>474</v>
      </c>
      <c r="B90" s="1">
        <v>1</v>
      </c>
      <c r="C90">
        <v>1</v>
      </c>
      <c r="D90" s="3">
        <v>1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466</v>
      </c>
      <c r="B91" s="1">
        <f>2973.51055908/(60*60)</f>
        <v>0.82597515529999999</v>
      </c>
      <c r="C91">
        <f>3786.9177022/(60*60)</f>
        <v>1.0519215839444445</v>
      </c>
      <c r="D91" s="3">
        <f>17027.715533/(60*60)</f>
        <v>4.7299209813888883</v>
      </c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491</v>
      </c>
      <c r="C95" s="4" t="s">
        <v>219</v>
      </c>
    </row>
    <row r="96" spans="1:13" s="5" customFormat="1">
      <c r="B96" s="5" t="s">
        <v>304</v>
      </c>
      <c r="C96" s="5" t="s">
        <v>296</v>
      </c>
      <c r="D96" s="5" t="s">
        <v>299</v>
      </c>
    </row>
    <row r="97" spans="1:13">
      <c r="A97" s="1" t="s">
        <v>461</v>
      </c>
      <c r="B97" s="26">
        <v>3</v>
      </c>
      <c r="C97" s="26">
        <v>3</v>
      </c>
      <c r="D97" s="26">
        <v>3</v>
      </c>
      <c r="E97" s="2"/>
      <c r="F97" s="2"/>
      <c r="G97" s="3"/>
      <c r="H97" s="2"/>
      <c r="I97" s="2"/>
      <c r="J97" s="2"/>
      <c r="K97" s="2"/>
      <c r="L97" s="2"/>
      <c r="M97" s="2"/>
    </row>
    <row r="98" spans="1:13" s="1" customFormat="1">
      <c r="A98" s="1" t="s">
        <v>472</v>
      </c>
      <c r="B98" s="79">
        <v>0.2</v>
      </c>
      <c r="C98" s="79">
        <v>0.2</v>
      </c>
      <c r="D98" s="79">
        <v>0.2</v>
      </c>
      <c r="E98" s="3"/>
      <c r="F98" s="3"/>
      <c r="G98" s="6"/>
      <c r="H98" s="3"/>
      <c r="I98" s="3"/>
      <c r="J98" s="3"/>
      <c r="K98" s="3"/>
      <c r="L98" s="3"/>
      <c r="M98" s="3"/>
    </row>
    <row r="99" spans="1:13" s="1" customFormat="1">
      <c r="A99" s="1" t="s">
        <v>473</v>
      </c>
      <c r="B99" s="80">
        <v>0.1</v>
      </c>
      <c r="C99" s="80">
        <v>0.1</v>
      </c>
      <c r="D99" s="80">
        <v>0.1</v>
      </c>
      <c r="E99" s="3"/>
      <c r="F99" s="3"/>
      <c r="G99" s="6"/>
      <c r="H99" s="3"/>
      <c r="I99" s="3"/>
      <c r="J99" s="3"/>
      <c r="K99" s="3"/>
      <c r="L99" s="3"/>
      <c r="M99" s="3"/>
    </row>
    <row r="100" spans="1:13">
      <c r="A100" s="1"/>
      <c r="B100" s="26"/>
      <c r="C100" s="26"/>
      <c r="D100" s="2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29</v>
      </c>
      <c r="B101" s="1">
        <v>0.54123569231599999</v>
      </c>
      <c r="C101" s="1">
        <v>0.332173751485</v>
      </c>
      <c r="D101" s="3">
        <v>0.28263653123400001</v>
      </c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467</v>
      </c>
      <c r="B102" s="1">
        <v>0.69026655235699996</v>
      </c>
      <c r="C102" s="1">
        <v>0.56665696099100005</v>
      </c>
      <c r="D102" s="3">
        <v>0.448743637054</v>
      </c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468</v>
      </c>
      <c r="B103" s="1">
        <v>0.44513052206300002</v>
      </c>
      <c r="C103" s="1">
        <v>0.234950855629</v>
      </c>
      <c r="D103" s="3">
        <v>0.20627989225099999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469</v>
      </c>
      <c r="B104" s="1">
        <v>41</v>
      </c>
      <c r="C104" s="1">
        <v>1</v>
      </c>
      <c r="D104" s="3">
        <v>1</v>
      </c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474</v>
      </c>
      <c r="B105" s="1">
        <v>1</v>
      </c>
      <c r="C105" s="1">
        <v>1</v>
      </c>
      <c r="D105" s="3">
        <v>1</v>
      </c>
      <c r="E105" s="2"/>
      <c r="F105" s="2"/>
      <c r="G105" s="3"/>
      <c r="H105" s="2"/>
      <c r="I105" s="2"/>
      <c r="J105" s="2"/>
      <c r="K105" s="2"/>
      <c r="L105" s="2"/>
      <c r="M105" s="2"/>
    </row>
    <row r="106" spans="1:13" s="1" customFormat="1">
      <c r="A106" s="1" t="s">
        <v>466</v>
      </c>
      <c r="B106" s="1">
        <f>19974.843426/(60*60)</f>
        <v>5.5485676183333332</v>
      </c>
      <c r="C106" s="1">
        <f>67321.9787359/(60*60)</f>
        <v>18.700549648861113</v>
      </c>
      <c r="D106" s="3">
        <f>327632.954097/(60*60)</f>
        <v>91.009153915833338</v>
      </c>
      <c r="E106" s="3"/>
      <c r="F106" s="3"/>
      <c r="G106" s="6"/>
      <c r="H106" s="3"/>
      <c r="I106" s="3"/>
      <c r="J106" s="3"/>
      <c r="K106" s="3"/>
      <c r="L106" s="3"/>
      <c r="M106" s="3"/>
    </row>
    <row r="107" spans="1:13" s="1" customFormat="1">
      <c r="D107" s="3"/>
      <c r="E107" s="3"/>
      <c r="F107" s="3"/>
      <c r="G107" s="6"/>
      <c r="H107" s="3"/>
      <c r="I107" s="3"/>
      <c r="J107" s="3"/>
      <c r="K107" s="3"/>
      <c r="L107" s="3"/>
      <c r="M107" s="3"/>
    </row>
    <row r="108" spans="1:13" s="1" customFormat="1">
      <c r="A108" s="1" t="s">
        <v>461</v>
      </c>
      <c r="B108" s="26">
        <v>3</v>
      </c>
      <c r="C108" s="1">
        <v>3</v>
      </c>
      <c r="D108" s="3"/>
      <c r="E108" s="3"/>
      <c r="F108" s="3"/>
      <c r="G108" s="6"/>
      <c r="H108" s="3"/>
      <c r="I108" s="3"/>
      <c r="J108" s="3"/>
      <c r="K108" s="3"/>
      <c r="L108" s="3"/>
      <c r="M108" s="3"/>
    </row>
    <row r="109" spans="1:13" s="1" customFormat="1">
      <c r="A109" s="1" t="s">
        <v>472</v>
      </c>
      <c r="B109" s="82">
        <v>1</v>
      </c>
      <c r="C109" s="81">
        <v>0.5</v>
      </c>
      <c r="D109" s="3"/>
      <c r="E109" s="3"/>
      <c r="F109" s="3"/>
      <c r="G109" s="6"/>
      <c r="H109" s="3"/>
      <c r="I109" s="3"/>
      <c r="J109" s="3"/>
      <c r="K109" s="3"/>
      <c r="L109" s="3"/>
      <c r="M109" s="3"/>
    </row>
    <row r="110" spans="1:13" s="1" customFormat="1">
      <c r="A110" s="1" t="s">
        <v>473</v>
      </c>
      <c r="B110" s="82">
        <v>1</v>
      </c>
      <c r="C110" s="81">
        <v>0.1</v>
      </c>
      <c r="D110" s="3"/>
      <c r="E110" s="3"/>
      <c r="F110" s="3"/>
      <c r="G110" s="6"/>
      <c r="H110" s="3"/>
      <c r="I110" s="3"/>
      <c r="J110" s="3"/>
      <c r="K110" s="3"/>
      <c r="L110" s="3"/>
      <c r="M110" s="3"/>
    </row>
    <row r="111" spans="1:13" s="1" customFormat="1">
      <c r="A111" s="1" t="s">
        <v>483</v>
      </c>
      <c r="B111" s="85"/>
      <c r="C111" s="1">
        <v>15611</v>
      </c>
      <c r="D111" s="3"/>
      <c r="E111" s="3"/>
      <c r="F111" s="3"/>
      <c r="G111" s="6"/>
      <c r="H111" s="3"/>
      <c r="I111" s="3"/>
      <c r="J111" s="3"/>
      <c r="K111" s="3"/>
      <c r="L111" s="3"/>
      <c r="M111" s="3"/>
    </row>
    <row r="112" spans="1:13" s="1" customFormat="1">
      <c r="A112" s="1" t="s">
        <v>484</v>
      </c>
      <c r="B112" s="85">
        <v>15560</v>
      </c>
      <c r="C112" s="1">
        <v>16479</v>
      </c>
      <c r="D112" s="3"/>
      <c r="E112" s="3"/>
      <c r="F112" s="3"/>
      <c r="G112" s="6"/>
      <c r="H112" s="3"/>
      <c r="I112" s="3"/>
      <c r="J112" s="3"/>
      <c r="K112" s="3"/>
      <c r="L112" s="3"/>
      <c r="M112" s="3"/>
    </row>
    <row r="113" spans="1:13" s="1" customFormat="1">
      <c r="B113" s="26"/>
      <c r="D113" s="3"/>
      <c r="E113" s="3"/>
      <c r="F113" s="3"/>
      <c r="G113" s="6"/>
      <c r="H113" s="3"/>
      <c r="I113" s="3"/>
      <c r="J113" s="3"/>
      <c r="K113" s="3"/>
      <c r="L113" s="3"/>
      <c r="M113" s="3"/>
    </row>
    <row r="114" spans="1:13" s="1" customFormat="1">
      <c r="A114" s="1" t="s">
        <v>29</v>
      </c>
      <c r="B114" s="1">
        <v>0.53949972234200005</v>
      </c>
      <c r="C114" s="1">
        <v>0.32936155917600002</v>
      </c>
      <c r="D114" s="3"/>
      <c r="E114" s="3"/>
      <c r="F114" s="3"/>
      <c r="G114" s="6"/>
      <c r="H114" s="3"/>
      <c r="I114" s="3"/>
      <c r="J114" s="3"/>
      <c r="K114" s="3"/>
      <c r="L114" s="3"/>
      <c r="M114" s="3"/>
    </row>
    <row r="115" spans="1:13" s="1" customFormat="1">
      <c r="A115" s="1" t="s">
        <v>467</v>
      </c>
      <c r="B115" s="1">
        <v>0.62910681138699998</v>
      </c>
      <c r="C115" s="1">
        <v>0.57406045536899997</v>
      </c>
      <c r="D115" s="3"/>
      <c r="E115" s="3"/>
      <c r="F115" s="3"/>
      <c r="G115" s="6"/>
      <c r="H115" s="3"/>
      <c r="I115" s="3"/>
      <c r="J115" s="3"/>
      <c r="K115" s="3"/>
      <c r="L115" s="3"/>
      <c r="M115" s="3"/>
    </row>
    <row r="116" spans="1:13" s="1" customFormat="1">
      <c r="A116" s="1" t="s">
        <v>468</v>
      </c>
      <c r="B116" s="1">
        <v>0.47223651840199998</v>
      </c>
      <c r="C116" s="1">
        <v>0.23092676289</v>
      </c>
      <c r="D116" s="3"/>
      <c r="E116" s="3"/>
      <c r="F116" s="3"/>
      <c r="G116" s="6"/>
      <c r="H116" s="3"/>
      <c r="I116" s="3"/>
      <c r="J116" s="3"/>
      <c r="K116" s="3"/>
      <c r="L116" s="3"/>
      <c r="M116" s="3"/>
    </row>
    <row r="117" spans="1:13" s="1" customFormat="1">
      <c r="A117" s="1" t="s">
        <v>469</v>
      </c>
      <c r="B117" s="1">
        <v>25</v>
      </c>
      <c r="C117" s="1">
        <v>1</v>
      </c>
      <c r="D117" s="3"/>
      <c r="E117" s="3"/>
      <c r="F117" s="3"/>
      <c r="G117" s="6"/>
      <c r="H117" s="3"/>
      <c r="I117" s="3"/>
      <c r="J117" s="3"/>
      <c r="K117" s="3"/>
      <c r="L117" s="3"/>
      <c r="M117" s="3"/>
    </row>
    <row r="118" spans="1:13" s="1" customFormat="1">
      <c r="A118" s="1" t="s">
        <v>500</v>
      </c>
      <c r="B118" s="1">
        <v>0.54205124155100004</v>
      </c>
      <c r="C118" s="1">
        <v>1</v>
      </c>
      <c r="D118" s="3"/>
      <c r="E118" s="3"/>
      <c r="F118" s="3"/>
      <c r="G118" s="6"/>
      <c r="H118" s="3"/>
      <c r="I118" s="3"/>
      <c r="J118" s="3"/>
      <c r="K118" s="3"/>
      <c r="L118" s="3"/>
      <c r="M118" s="3"/>
    </row>
    <row r="119" spans="1:13" s="1" customFormat="1">
      <c r="A119" s="1" t="s">
        <v>501</v>
      </c>
      <c r="B119" s="1">
        <v>0.62910681138699998</v>
      </c>
      <c r="C119" s="1">
        <f>117478.644801/(60*60)</f>
        <v>32.632956889166664</v>
      </c>
      <c r="D119" s="3"/>
      <c r="E119" s="3"/>
      <c r="F119" s="3"/>
      <c r="G119" s="6"/>
      <c r="H119" s="3"/>
      <c r="I119" s="3"/>
      <c r="J119" s="3"/>
      <c r="K119" s="3"/>
      <c r="L119" s="3"/>
      <c r="M119" s="3"/>
    </row>
    <row r="120" spans="1:13" s="1" customFormat="1">
      <c r="A120" s="1" t="s">
        <v>502</v>
      </c>
      <c r="B120" s="1">
        <v>0.47616034732000001</v>
      </c>
      <c r="D120" s="3"/>
      <c r="E120" s="3"/>
      <c r="F120" s="3"/>
      <c r="G120" s="6"/>
      <c r="H120" s="3"/>
      <c r="I120" s="3"/>
      <c r="J120" s="3"/>
      <c r="K120" s="3"/>
      <c r="L120" s="3"/>
      <c r="M120" s="3"/>
    </row>
    <row r="121" spans="1:13" s="1" customFormat="1">
      <c r="A121" s="1" t="s">
        <v>503</v>
      </c>
      <c r="B121" s="1">
        <v>25</v>
      </c>
      <c r="D121" s="3"/>
      <c r="E121" s="3"/>
      <c r="F121" s="3"/>
      <c r="G121" s="6"/>
      <c r="H121" s="3"/>
      <c r="I121" s="3"/>
      <c r="J121" s="3"/>
      <c r="K121" s="3"/>
      <c r="L121" s="3"/>
      <c r="M121" s="3"/>
    </row>
    <row r="122" spans="1:13" s="1" customFormat="1">
      <c r="A122" s="1" t="s">
        <v>474</v>
      </c>
      <c r="B122" s="1">
        <v>2</v>
      </c>
      <c r="D122" s="3"/>
      <c r="E122" s="3"/>
      <c r="F122" s="3"/>
      <c r="G122" s="6"/>
      <c r="H122" s="3"/>
      <c r="I122" s="3"/>
      <c r="J122" s="3"/>
      <c r="K122" s="3"/>
      <c r="L122" s="3"/>
      <c r="M122" s="3"/>
    </row>
    <row r="123" spans="1:13" s="1" customFormat="1">
      <c r="A123" s="1" t="s">
        <v>466</v>
      </c>
      <c r="B123" s="1">
        <f>35573.6815958/(60*60)</f>
        <v>9.8815782210555554</v>
      </c>
      <c r="D123" s="3"/>
      <c r="E123" s="3"/>
      <c r="F123" s="3"/>
      <c r="G123" s="6"/>
      <c r="H123" s="3"/>
      <c r="I123" s="3"/>
      <c r="J123" s="3"/>
      <c r="K123" s="3"/>
      <c r="L123" s="3"/>
      <c r="M123" s="3"/>
    </row>
    <row r="124" spans="1:13" s="1" customFormat="1">
      <c r="D124" s="3"/>
      <c r="E124" s="3"/>
      <c r="F124" s="3"/>
      <c r="G124" s="6"/>
      <c r="H124" s="3"/>
      <c r="I124" s="3"/>
      <c r="J124" s="3"/>
      <c r="K124" s="3"/>
      <c r="L124" s="3"/>
      <c r="M124" s="3"/>
    </row>
    <row r="125" spans="1:13">
      <c r="A125" s="1"/>
      <c r="B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 s="4" customFormat="1">
      <c r="A126" s="4" t="s">
        <v>490</v>
      </c>
      <c r="C126" s="4" t="s">
        <v>219</v>
      </c>
    </row>
    <row r="127" spans="1:13" s="5" customFormat="1">
      <c r="B127" s="5" t="s">
        <v>304</v>
      </c>
      <c r="C127" s="5" t="s">
        <v>296</v>
      </c>
      <c r="D127" s="5" t="s">
        <v>299</v>
      </c>
    </row>
    <row r="128" spans="1:13">
      <c r="A128" s="1" t="s">
        <v>461</v>
      </c>
      <c r="B128" s="26">
        <v>3</v>
      </c>
      <c r="C128" s="26">
        <v>3</v>
      </c>
      <c r="D128" s="26">
        <v>3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472</v>
      </c>
      <c r="B129" s="79">
        <v>0.2</v>
      </c>
      <c r="C129" s="79">
        <v>0.2</v>
      </c>
      <c r="D129" s="79">
        <v>0.2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473</v>
      </c>
      <c r="B130" s="80">
        <v>0.1</v>
      </c>
      <c r="C130" s="80">
        <v>0.1</v>
      </c>
      <c r="D130" s="80">
        <v>0.1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 s="1" customFormat="1">
      <c r="A132" s="1" t="s">
        <v>29</v>
      </c>
      <c r="B132" s="1">
        <v>0.58701127993400004</v>
      </c>
      <c r="C132" s="1">
        <v>0.37201945201999997</v>
      </c>
      <c r="D132" s="3">
        <v>0.303088379751</v>
      </c>
      <c r="E132" s="3"/>
      <c r="F132" s="3"/>
      <c r="G132" s="6"/>
      <c r="H132" s="3"/>
      <c r="I132" s="3"/>
      <c r="J132" s="3"/>
      <c r="K132" s="3"/>
      <c r="L132" s="3"/>
      <c r="M132" s="3"/>
    </row>
    <row r="133" spans="1:13">
      <c r="A133" s="1" t="s">
        <v>467</v>
      </c>
      <c r="B133" s="1">
        <v>0.63869553760599995</v>
      </c>
      <c r="C133" s="1">
        <v>0.51737629308599997</v>
      </c>
      <c r="D133" s="3">
        <v>0.32761940948000001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468</v>
      </c>
      <c r="B134" s="1">
        <v>0.54306555258800004</v>
      </c>
      <c r="C134" s="1">
        <v>0.29042465982600002</v>
      </c>
      <c r="D134" s="3">
        <v>0.28197504514600003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469</v>
      </c>
      <c r="B135" s="1">
        <v>13</v>
      </c>
      <c r="C135" s="1">
        <v>1</v>
      </c>
      <c r="D135" s="3">
        <v>3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>
      <c r="A136" s="1" t="s">
        <v>474</v>
      </c>
      <c r="B136" s="1">
        <v>1</v>
      </c>
      <c r="C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>
      <c r="A137" s="1" t="s">
        <v>466</v>
      </c>
      <c r="B137" s="1">
        <f>48495.66765/(60*60)</f>
        <v>13.471018791666667</v>
      </c>
      <c r="C137" s="1">
        <f>55646.4552431/(60*60)</f>
        <v>15.457348678638889</v>
      </c>
      <c r="D137" s="3"/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/>
      <c r="B138" s="1"/>
      <c r="D138" s="3"/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 t="s">
        <v>461</v>
      </c>
      <c r="B139" s="1">
        <v>3</v>
      </c>
      <c r="C139">
        <v>3</v>
      </c>
      <c r="D139" s="3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 t="s">
        <v>472</v>
      </c>
      <c r="B140" s="81">
        <v>0.2</v>
      </c>
      <c r="C140" s="81">
        <v>0.2</v>
      </c>
      <c r="D140" s="2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473</v>
      </c>
      <c r="B141" s="81">
        <v>1</v>
      </c>
      <c r="C141" s="81">
        <v>1</v>
      </c>
      <c r="D141" s="2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0.58411354119000003</v>
      </c>
      <c r="C143">
        <v>0.37247357138499998</v>
      </c>
      <c r="D143" s="3"/>
      <c r="E143" s="2"/>
      <c r="F143" s="2"/>
      <c r="G143" s="3"/>
      <c r="H143" s="2"/>
      <c r="I143" s="2"/>
      <c r="J143" s="2"/>
      <c r="K143" s="2"/>
      <c r="L143" s="2"/>
      <c r="M143" s="2"/>
    </row>
    <row r="144" spans="1:13" s="1" customFormat="1">
      <c r="A144" s="1" t="s">
        <v>467</v>
      </c>
      <c r="B144" s="1">
        <v>0.62570359615399995</v>
      </c>
      <c r="C144">
        <v>0.52278472510899998</v>
      </c>
      <c r="D144" s="3"/>
      <c r="E144" s="3"/>
      <c r="F144" s="3"/>
      <c r="G144" s="6"/>
      <c r="H144" s="3"/>
      <c r="I144" s="3"/>
      <c r="J144" s="3"/>
      <c r="K144" s="3"/>
      <c r="L144" s="3"/>
      <c r="M144" s="3"/>
    </row>
    <row r="145" spans="1:13">
      <c r="A145" s="1" t="s">
        <v>468</v>
      </c>
      <c r="B145" s="1">
        <v>0.54770780850800005</v>
      </c>
      <c r="C145">
        <v>0.28929532886800002</v>
      </c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469</v>
      </c>
      <c r="B146" s="1">
        <v>10</v>
      </c>
      <c r="C146">
        <v>1</v>
      </c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488</v>
      </c>
      <c r="B147" s="1">
        <v>0.58480186572199999</v>
      </c>
      <c r="C147">
        <v>0.40163892943099999</v>
      </c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487</v>
      </c>
      <c r="B148" s="1">
        <v>0.62570359615399995</v>
      </c>
      <c r="C148">
        <v>0.50742618513100002</v>
      </c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486</v>
      </c>
      <c r="B149" s="1">
        <v>0.54891945177500001</v>
      </c>
      <c r="C149">
        <v>0.33235101547200002</v>
      </c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485</v>
      </c>
      <c r="B150" s="1">
        <v>10</v>
      </c>
      <c r="C150">
        <v>3</v>
      </c>
      <c r="D150" s="3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474</v>
      </c>
      <c r="B151" s="1">
        <v>1</v>
      </c>
      <c r="C151">
        <v>1</v>
      </c>
      <c r="D151" s="3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 t="s">
        <v>466</v>
      </c>
      <c r="B152" s="1">
        <f>62705.809418/(60*60)</f>
        <v>17.418280393888889</v>
      </c>
      <c r="C152">
        <f>86001.47382/(60*60)</f>
        <v>23.889298283333332</v>
      </c>
      <c r="D152" s="3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>
      <c r="A154" s="1" t="s">
        <v>461</v>
      </c>
      <c r="B154" s="26">
        <v>3</v>
      </c>
      <c r="C154" s="26">
        <v>3</v>
      </c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>
      <c r="A155" s="1" t="s">
        <v>472</v>
      </c>
      <c r="B155" s="82">
        <v>0.5</v>
      </c>
      <c r="C155" s="82">
        <v>1</v>
      </c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 t="s">
        <v>473</v>
      </c>
      <c r="B156" s="82">
        <v>1</v>
      </c>
      <c r="C156" s="82">
        <v>1</v>
      </c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 t="s">
        <v>483</v>
      </c>
      <c r="B157" s="85">
        <v>152574</v>
      </c>
      <c r="C157" s="85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 t="s">
        <v>484</v>
      </c>
      <c r="B158" s="85">
        <v>15560</v>
      </c>
      <c r="C158" s="85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29</v>
      </c>
      <c r="B160" s="1">
        <v>0.58328682582000002</v>
      </c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467</v>
      </c>
      <c r="B161" s="1">
        <v>0.632411026928</v>
      </c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A162" s="1" t="s">
        <v>468</v>
      </c>
      <c r="B162" s="1">
        <v>0.54124424583800002</v>
      </c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 t="s">
        <v>469</v>
      </c>
      <c r="B163" s="1">
        <v>17</v>
      </c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 t="s">
        <v>488</v>
      </c>
      <c r="B164" s="1">
        <v>0.58355527655299999</v>
      </c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 t="s">
        <v>487</v>
      </c>
      <c r="B165" s="1">
        <v>0.632411026928</v>
      </c>
    </row>
    <row r="166" spans="1:13">
      <c r="A166" s="1" t="s">
        <v>486</v>
      </c>
      <c r="B166" s="1">
        <v>0.54170672049400004</v>
      </c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485</v>
      </c>
      <c r="B167" s="1">
        <v>17</v>
      </c>
    </row>
    <row r="168" spans="1:13">
      <c r="A168" s="1" t="s">
        <v>474</v>
      </c>
      <c r="B168" s="1">
        <v>1</v>
      </c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466</v>
      </c>
      <c r="B169" s="1">
        <f>80494.262604/(60*60)</f>
        <v>22.359517390000001</v>
      </c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</row>
    <row r="171" spans="1:13">
      <c r="A171" s="1"/>
      <c r="B171" s="1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 s="35" customFormat="1">
      <c r="A174" s="4" t="s">
        <v>493</v>
      </c>
      <c r="B174" s="4"/>
      <c r="C174" s="4" t="s">
        <v>489</v>
      </c>
      <c r="D174" s="96"/>
      <c r="E174" s="97"/>
      <c r="F174" s="97"/>
      <c r="G174" s="96"/>
      <c r="H174" s="97"/>
      <c r="I174" s="97"/>
      <c r="J174" s="97"/>
      <c r="K174" s="97"/>
      <c r="L174" s="97"/>
      <c r="M174" s="97"/>
    </row>
    <row r="175" spans="1:13" s="100" customFormat="1">
      <c r="A175" s="5"/>
      <c r="B175" s="5" t="s">
        <v>304</v>
      </c>
      <c r="C175" s="5" t="s">
        <v>296</v>
      </c>
      <c r="D175" s="98" t="s">
        <v>299</v>
      </c>
      <c r="E175" s="99"/>
      <c r="F175" s="99"/>
      <c r="G175" s="98"/>
      <c r="H175" s="99"/>
      <c r="I175" s="99"/>
      <c r="J175" s="99"/>
      <c r="K175" s="99"/>
      <c r="L175" s="99"/>
      <c r="M175" s="99"/>
    </row>
    <row r="176" spans="1:13">
      <c r="A176" s="1" t="s">
        <v>461</v>
      </c>
      <c r="B176" s="1">
        <v>3</v>
      </c>
      <c r="D176" s="3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472</v>
      </c>
      <c r="B177" s="81">
        <v>1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 t="s">
        <v>473</v>
      </c>
      <c r="B178" s="81">
        <v>1</v>
      </c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483</v>
      </c>
      <c r="B179" s="86">
        <v>13584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484</v>
      </c>
      <c r="B180" s="86">
        <v>20823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/>
      <c r="B181" s="1"/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29</v>
      </c>
      <c r="B182" s="1">
        <v>0.54444648013200003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467</v>
      </c>
      <c r="B183" s="1">
        <v>0.51564172049599999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468</v>
      </c>
      <c r="B184" s="1">
        <v>0.57665983132599996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469</v>
      </c>
      <c r="B185" s="1">
        <v>1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514</v>
      </c>
      <c r="B186" s="1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515</v>
      </c>
      <c r="B187" s="1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516</v>
      </c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517</v>
      </c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 s="12" customFormat="1">
      <c r="A190" s="12" t="s">
        <v>474</v>
      </c>
      <c r="B190" s="12">
        <v>1</v>
      </c>
    </row>
    <row r="191" spans="1:13" s="12" customFormat="1">
      <c r="A191" s="12" t="s">
        <v>466</v>
      </c>
      <c r="B191" s="12">
        <f>71257.057503/(60*60)</f>
        <v>19.793627084166669</v>
      </c>
    </row>
    <row r="192" spans="1:13" s="12" customFormat="1">
      <c r="C192" s="25"/>
    </row>
    <row r="193" spans="1:13" s="12" customFormat="1">
      <c r="A193" s="25"/>
      <c r="B193" s="25"/>
      <c r="C193" s="25"/>
    </row>
    <row r="194" spans="1:13" s="4" customFormat="1">
      <c r="A194" s="4" t="s">
        <v>494</v>
      </c>
      <c r="C194" s="4" t="s">
        <v>489</v>
      </c>
    </row>
    <row r="195" spans="1:13" s="100" customFormat="1">
      <c r="A195" s="5"/>
      <c r="B195" s="5" t="s">
        <v>304</v>
      </c>
      <c r="C195" s="5" t="s">
        <v>296</v>
      </c>
      <c r="D195" s="98" t="s">
        <v>299</v>
      </c>
      <c r="E195" s="99"/>
      <c r="F195" s="99"/>
      <c r="G195" s="98"/>
      <c r="H195" s="99"/>
      <c r="I195" s="99"/>
      <c r="J195" s="99"/>
      <c r="K195" s="99"/>
      <c r="L195" s="99"/>
      <c r="M195" s="99"/>
    </row>
    <row r="196" spans="1:13">
      <c r="A196" s="1" t="s">
        <v>461</v>
      </c>
      <c r="B196" s="1">
        <v>3</v>
      </c>
      <c r="C196">
        <v>3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472</v>
      </c>
      <c r="B197" s="81">
        <v>0.2</v>
      </c>
      <c r="C197" s="10">
        <v>0.5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473</v>
      </c>
      <c r="B198" s="81">
        <v>1</v>
      </c>
      <c r="C198" s="10">
        <v>1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 t="s">
        <v>483</v>
      </c>
      <c r="B199" s="86">
        <v>61029</v>
      </c>
      <c r="C199">
        <v>110922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484</v>
      </c>
      <c r="B200" s="86">
        <v>20823</v>
      </c>
      <c r="C200">
        <v>24064</v>
      </c>
      <c r="D200" s="3"/>
      <c r="E200" s="2"/>
      <c r="F200" s="2"/>
      <c r="G200" s="3"/>
      <c r="H200" s="2"/>
      <c r="I200" s="2"/>
      <c r="J200" s="2"/>
      <c r="K200" s="2"/>
      <c r="L200" s="2"/>
      <c r="M200" s="2"/>
    </row>
    <row r="201" spans="1:13">
      <c r="A201" s="1"/>
      <c r="B201" s="1"/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 t="s">
        <v>29</v>
      </c>
      <c r="B202" s="1">
        <v>0.57622570056800004</v>
      </c>
      <c r="C202" s="1">
        <v>0.34365936343100001</v>
      </c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 t="s">
        <v>467</v>
      </c>
      <c r="B203" s="1">
        <v>0.589396971115</v>
      </c>
      <c r="C203" s="1">
        <v>0.52669084960599999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 t="s">
        <v>468</v>
      </c>
      <c r="B204" s="1">
        <v>0.56363023988299998</v>
      </c>
      <c r="C204" s="1">
        <v>0.25503247252599998</v>
      </c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 t="s">
        <v>469</v>
      </c>
      <c r="B205" s="1">
        <v>3</v>
      </c>
      <c r="C205" s="1">
        <v>2</v>
      </c>
    </row>
    <row r="206" spans="1:13" s="12" customFormat="1">
      <c r="A206" s="1" t="s">
        <v>514</v>
      </c>
      <c r="C206" s="1">
        <v>0.38357532447199999</v>
      </c>
    </row>
    <row r="207" spans="1:13" s="12" customFormat="1">
      <c r="A207" s="1" t="s">
        <v>515</v>
      </c>
      <c r="C207" s="1">
        <v>0.51365541473300003</v>
      </c>
    </row>
    <row r="208" spans="1:13" s="12" customFormat="1">
      <c r="A208" s="1" t="s">
        <v>516</v>
      </c>
      <c r="C208" s="1">
        <v>0.30606598648799999</v>
      </c>
    </row>
    <row r="209" spans="1:3" s="12" customFormat="1">
      <c r="A209" s="1" t="s">
        <v>517</v>
      </c>
      <c r="C209" s="1">
        <v>4</v>
      </c>
    </row>
    <row r="210" spans="1:3" s="12" customFormat="1">
      <c r="A210" s="12" t="s">
        <v>474</v>
      </c>
      <c r="B210" s="12">
        <v>1</v>
      </c>
      <c r="C210" s="12">
        <v>1</v>
      </c>
    </row>
    <row r="211" spans="1:3" s="12" customFormat="1">
      <c r="A211" s="12" t="s">
        <v>466</v>
      </c>
      <c r="B211" s="12">
        <f>59078.7621992/(60*60)</f>
        <v>16.410767277555554</v>
      </c>
      <c r="C211" s="12">
        <f>153526.70817/(60*60)</f>
        <v>42.646307825000001</v>
      </c>
    </row>
    <row r="212" spans="1:3" s="12" customFormat="1"/>
    <row r="213" spans="1:3" s="12" customFormat="1">
      <c r="A213" s="1" t="s">
        <v>461</v>
      </c>
      <c r="B213" s="12">
        <v>3</v>
      </c>
      <c r="C213" s="12">
        <v>3</v>
      </c>
    </row>
    <row r="214" spans="1:3" s="12" customFormat="1">
      <c r="A214" s="1" t="s">
        <v>472</v>
      </c>
      <c r="B214" s="107">
        <v>1</v>
      </c>
      <c r="C214" s="107">
        <v>1</v>
      </c>
    </row>
    <row r="215" spans="1:3" s="12" customFormat="1">
      <c r="A215" s="1" t="s">
        <v>473</v>
      </c>
      <c r="B215" s="107">
        <v>1</v>
      </c>
      <c r="C215" s="107">
        <v>1</v>
      </c>
    </row>
    <row r="216" spans="1:3" s="12" customFormat="1">
      <c r="A216" s="1" t="s">
        <v>483</v>
      </c>
      <c r="B216" s="12">
        <v>305148</v>
      </c>
      <c r="C216" s="12">
        <v>221845</v>
      </c>
    </row>
    <row r="217" spans="1:3" s="12" customFormat="1">
      <c r="A217" s="1" t="s">
        <v>484</v>
      </c>
      <c r="B217" s="12">
        <v>20823</v>
      </c>
    </row>
    <row r="218" spans="1:3" s="12" customFormat="1">
      <c r="A218" s="1"/>
    </row>
    <row r="219" spans="1:3" s="12" customFormat="1">
      <c r="A219" s="1" t="s">
        <v>29</v>
      </c>
      <c r="B219" s="12">
        <v>0.56615836214600002</v>
      </c>
      <c r="C219" s="12">
        <v>0.36469801495562099</v>
      </c>
    </row>
    <row r="220" spans="1:3" s="12" customFormat="1">
      <c r="A220" s="1" t="s">
        <v>467</v>
      </c>
      <c r="B220" s="12">
        <v>0.57224914217900003</v>
      </c>
      <c r="C220" s="12">
        <v>0.48342461575064599</v>
      </c>
    </row>
    <row r="221" spans="1:3" s="12" customFormat="1">
      <c r="A221" s="1" t="s">
        <v>468</v>
      </c>
      <c r="B221" s="12">
        <v>0.56019587206800003</v>
      </c>
      <c r="C221" s="12">
        <v>0.29279023756912498</v>
      </c>
    </row>
    <row r="222" spans="1:3" s="12" customFormat="1">
      <c r="A222" s="1" t="s">
        <v>469</v>
      </c>
      <c r="B222" s="12">
        <v>9</v>
      </c>
      <c r="C222" s="12">
        <v>3</v>
      </c>
    </row>
    <row r="223" spans="1:3" s="12" customFormat="1">
      <c r="A223" s="1" t="s">
        <v>514</v>
      </c>
      <c r="B223" s="12">
        <v>0.56618173750900003</v>
      </c>
      <c r="C223" s="12">
        <v>0.38849284401799999</v>
      </c>
    </row>
    <row r="224" spans="1:3" s="12" customFormat="1">
      <c r="A224" s="1" t="s">
        <v>515</v>
      </c>
      <c r="B224" s="12">
        <v>0.57224914217900003</v>
      </c>
      <c r="C224" s="12">
        <v>0.45432970324100003</v>
      </c>
    </row>
    <row r="225" spans="1:13" s="12" customFormat="1">
      <c r="A225" s="1" t="s">
        <v>516</v>
      </c>
      <c r="B225" s="12">
        <v>0.56024164512200003</v>
      </c>
      <c r="C225" s="12">
        <v>0.33932176973799999</v>
      </c>
    </row>
    <row r="226" spans="1:13" s="12" customFormat="1">
      <c r="A226" s="1" t="s">
        <v>517</v>
      </c>
      <c r="B226" s="12">
        <v>9</v>
      </c>
      <c r="C226" s="12">
        <v>7</v>
      </c>
    </row>
    <row r="227" spans="1:13" s="12" customFormat="1">
      <c r="A227" s="12" t="s">
        <v>474</v>
      </c>
      <c r="B227" s="12">
        <v>1</v>
      </c>
      <c r="C227" s="12">
        <v>1</v>
      </c>
    </row>
    <row r="228" spans="1:13" s="12" customFormat="1">
      <c r="A228" s="12" t="s">
        <v>466</v>
      </c>
      <c r="B228" s="12">
        <f>113330.489251/(60*60)</f>
        <v>31.480691458611112</v>
      </c>
    </row>
    <row r="229" spans="1:13" s="12" customFormat="1"/>
    <row r="230" spans="1:13" s="12" customFormat="1"/>
    <row r="231" spans="1:13" s="12" customFormat="1">
      <c r="C231" s="25"/>
    </row>
    <row r="232" spans="1:13">
      <c r="A232" s="1"/>
      <c r="B232" s="1"/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 s="35" customFormat="1">
      <c r="A233" s="4" t="s">
        <v>470</v>
      </c>
      <c r="B233" s="4"/>
      <c r="C233" s="4"/>
      <c r="D233" s="96"/>
      <c r="E233" s="97"/>
      <c r="F233" s="97"/>
      <c r="G233" s="96"/>
      <c r="H233" s="97"/>
      <c r="I233" s="97"/>
      <c r="J233" s="97"/>
      <c r="K233" s="97"/>
      <c r="L233" s="97"/>
      <c r="M233" s="97"/>
    </row>
    <row r="234" spans="1:13" s="100" customFormat="1">
      <c r="A234" s="5"/>
      <c r="B234" s="5" t="s">
        <v>304</v>
      </c>
      <c r="C234" s="5" t="s">
        <v>296</v>
      </c>
      <c r="D234" s="98" t="s">
        <v>299</v>
      </c>
      <c r="E234" s="99"/>
      <c r="F234" s="99"/>
      <c r="G234" s="98"/>
      <c r="H234" s="99"/>
      <c r="I234" s="99"/>
      <c r="J234" s="99"/>
      <c r="K234" s="99"/>
      <c r="L234" s="99"/>
      <c r="M234" s="99"/>
    </row>
    <row r="235" spans="1:13">
      <c r="A235" s="1" t="s">
        <v>291</v>
      </c>
      <c r="B235" s="26">
        <v>10</v>
      </c>
      <c r="C235" s="26">
        <v>10</v>
      </c>
      <c r="D235" s="26">
        <v>10</v>
      </c>
      <c r="E235" s="2"/>
      <c r="F235" s="2"/>
      <c r="G235" s="3"/>
      <c r="H235" s="2"/>
      <c r="I235" s="2"/>
      <c r="J235" s="2"/>
      <c r="K235" s="2"/>
      <c r="L235" s="2"/>
      <c r="M235" s="2"/>
    </row>
    <row r="236" spans="1:13">
      <c r="A236" s="1" t="s">
        <v>461</v>
      </c>
      <c r="B236" s="26">
        <v>3</v>
      </c>
      <c r="C236" s="26">
        <v>3</v>
      </c>
      <c r="D236" s="26">
        <v>3</v>
      </c>
      <c r="E236" s="2"/>
      <c r="F236" s="2"/>
      <c r="G236" s="3"/>
      <c r="H236" s="2"/>
      <c r="I236" s="2"/>
      <c r="J236" s="2"/>
      <c r="K236" s="2"/>
      <c r="L236" s="2"/>
      <c r="M236" s="2"/>
    </row>
    <row r="237" spans="1:13">
      <c r="A237" s="1" t="s">
        <v>472</v>
      </c>
      <c r="B237" s="82">
        <v>0.5</v>
      </c>
      <c r="C237" s="82">
        <v>0.5</v>
      </c>
      <c r="D237" s="82">
        <v>0.2</v>
      </c>
      <c r="E237" s="2"/>
      <c r="F237" s="2"/>
      <c r="G237" s="3"/>
      <c r="H237" s="2"/>
      <c r="I237" s="2"/>
      <c r="J237" s="2"/>
      <c r="K237" s="2"/>
      <c r="L237" s="2"/>
      <c r="M237" s="2"/>
    </row>
    <row r="238" spans="1:13">
      <c r="A238" s="1" t="s">
        <v>473</v>
      </c>
      <c r="B238" s="82">
        <v>1</v>
      </c>
      <c r="C238" s="82">
        <v>1</v>
      </c>
      <c r="D238" s="82">
        <v>0.5</v>
      </c>
      <c r="E238" s="2"/>
      <c r="F238" s="2"/>
      <c r="G238" s="3"/>
      <c r="H238" s="2"/>
      <c r="I238" s="2"/>
      <c r="J238" s="2"/>
      <c r="K238" s="2"/>
      <c r="L238" s="2"/>
      <c r="M238" s="2"/>
    </row>
    <row r="239" spans="1:13">
      <c r="A239" s="1"/>
      <c r="B239" s="1"/>
      <c r="C239" s="1"/>
      <c r="D239" s="3"/>
      <c r="E239" s="2"/>
      <c r="F239" s="2"/>
      <c r="G239" s="3"/>
      <c r="H239" s="2"/>
      <c r="I239" s="2"/>
      <c r="J239" s="2"/>
      <c r="K239" s="2"/>
      <c r="L239" s="2"/>
      <c r="M239" s="2"/>
    </row>
    <row r="240" spans="1:13">
      <c r="A240" s="1" t="s">
        <v>462</v>
      </c>
      <c r="B240" s="1">
        <v>0.50165249455399996</v>
      </c>
      <c r="D240" s="3"/>
      <c r="E240" s="2"/>
      <c r="F240" s="2"/>
      <c r="G240" s="3"/>
      <c r="H240" s="2"/>
      <c r="I240" s="2"/>
      <c r="J240" s="2"/>
      <c r="K240" s="2"/>
      <c r="L240" s="2"/>
      <c r="M240" s="2"/>
    </row>
    <row r="241" spans="1:13">
      <c r="A241" s="1" t="s">
        <v>463</v>
      </c>
      <c r="B241" s="1">
        <v>0.52525057706699996</v>
      </c>
      <c r="D241" s="3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 t="s">
        <v>464</v>
      </c>
      <c r="B242" s="1">
        <v>0.48030851514099998</v>
      </c>
      <c r="D242" s="3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 t="s">
        <v>465</v>
      </c>
      <c r="B243" s="1">
        <v>36.4</v>
      </c>
      <c r="D243" s="3"/>
      <c r="E243" s="2"/>
      <c r="F243" s="2"/>
      <c r="G243" s="3"/>
      <c r="H243" s="2"/>
      <c r="I243" s="2"/>
      <c r="J243" s="2"/>
      <c r="K243" s="2"/>
      <c r="L243" s="2"/>
      <c r="M243" s="2"/>
    </row>
    <row r="244" spans="1:13">
      <c r="A244" s="1" t="s">
        <v>475</v>
      </c>
      <c r="B244" s="1">
        <v>1</v>
      </c>
      <c r="D244" s="3"/>
      <c r="E244" s="2"/>
      <c r="F244" s="2"/>
      <c r="G244" s="3"/>
      <c r="H244" s="2"/>
      <c r="I244" s="2"/>
      <c r="J244" s="2"/>
      <c r="K244" s="2"/>
      <c r="L244" s="2"/>
      <c r="M244" s="2"/>
    </row>
    <row r="245" spans="1:13" s="12" customFormat="1">
      <c r="A245" s="12" t="s">
        <v>466</v>
      </c>
      <c r="B245" s="12">
        <f>316654.886956/(60*60)</f>
        <v>87.95969082111111</v>
      </c>
      <c r="C245" s="25"/>
    </row>
    <row r="246" spans="1:13" s="12" customFormat="1">
      <c r="C246" s="25"/>
    </row>
    <row r="247" spans="1:13" s="1" customFormat="1">
      <c r="C247"/>
      <c r="D247" s="26"/>
    </row>
    <row r="248" spans="1:13">
      <c r="A248" s="1" t="s">
        <v>291</v>
      </c>
      <c r="B248" s="26">
        <v>10</v>
      </c>
      <c r="D248" s="26"/>
      <c r="E248" s="2"/>
      <c r="F248" s="2"/>
      <c r="G248" s="1"/>
      <c r="H248" s="2"/>
      <c r="I248" s="2"/>
      <c r="J248" s="2"/>
      <c r="K248" s="2"/>
      <c r="L248" s="2"/>
      <c r="M248" s="2"/>
    </row>
    <row r="249" spans="1:13">
      <c r="A249" s="1" t="s">
        <v>461</v>
      </c>
      <c r="B249" s="26">
        <v>3</v>
      </c>
      <c r="D249" s="82"/>
      <c r="E249" s="2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472</v>
      </c>
      <c r="B250" s="82">
        <v>1</v>
      </c>
      <c r="D250" s="82"/>
      <c r="E250" s="2"/>
      <c r="F250" s="2"/>
      <c r="G250" s="1"/>
      <c r="H250" s="2"/>
      <c r="I250" s="2"/>
      <c r="J250" s="2"/>
      <c r="K250" s="2"/>
      <c r="L250" s="2"/>
      <c r="M250" s="2"/>
    </row>
    <row r="251" spans="1:13" s="1" customFormat="1">
      <c r="A251" s="1" t="s">
        <v>473</v>
      </c>
      <c r="B251" s="82">
        <v>1</v>
      </c>
      <c r="C251"/>
      <c r="E251" s="3"/>
      <c r="F251" s="3"/>
      <c r="H251" s="3"/>
      <c r="I251" s="3"/>
      <c r="J251" s="3"/>
      <c r="K251" s="3"/>
      <c r="L251" s="3"/>
      <c r="M251" s="3"/>
    </row>
    <row r="252" spans="1:13">
      <c r="A252" s="1"/>
      <c r="B252" s="1"/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 t="s">
        <v>462</v>
      </c>
      <c r="B253" s="1">
        <v>0.568054526575</v>
      </c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>
      <c r="A254" s="1" t="s">
        <v>463</v>
      </c>
      <c r="B254" s="1">
        <v>0.59659852084599996</v>
      </c>
      <c r="D254" s="1"/>
      <c r="E254" s="2"/>
      <c r="F254" s="2"/>
      <c r="G254" s="1"/>
      <c r="H254" s="2"/>
      <c r="I254" s="2"/>
      <c r="J254" s="2"/>
      <c r="K254" s="2"/>
      <c r="L254" s="2"/>
      <c r="M254" s="2"/>
    </row>
    <row r="255" spans="1:13">
      <c r="A255" s="1" t="s">
        <v>464</v>
      </c>
      <c r="B255" s="1">
        <v>0.54316311400899997</v>
      </c>
      <c r="D255" s="1"/>
      <c r="E255" s="2"/>
      <c r="F255" s="2"/>
      <c r="G255" s="1"/>
      <c r="H255" s="2"/>
      <c r="I255" s="2"/>
      <c r="J255" s="2"/>
      <c r="K255" s="2"/>
      <c r="L255" s="2"/>
      <c r="M255" s="2"/>
    </row>
    <row r="256" spans="1:13">
      <c r="A256" s="1" t="s">
        <v>465</v>
      </c>
      <c r="B256" s="1">
        <v>10</v>
      </c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475</v>
      </c>
      <c r="B257" s="1">
        <v>1</v>
      </c>
      <c r="D257" s="1"/>
      <c r="E257" s="2"/>
      <c r="F257" s="2"/>
      <c r="G257" s="1"/>
      <c r="H257" s="2"/>
      <c r="I257" s="2"/>
      <c r="J257" s="2"/>
      <c r="K257" s="2"/>
      <c r="L257" s="2"/>
      <c r="M257" s="2"/>
    </row>
    <row r="258" spans="1:13">
      <c r="A258" s="1" t="s">
        <v>466</v>
      </c>
      <c r="B258" s="1">
        <f>58888.9330211/(60*60)</f>
        <v>16.358036950305554</v>
      </c>
      <c r="D258" s="1"/>
      <c r="E258" s="2"/>
      <c r="F258" s="2"/>
      <c r="G258" s="1"/>
      <c r="H258" s="2"/>
      <c r="I258" s="2"/>
      <c r="J258" s="2"/>
      <c r="K258" s="2"/>
      <c r="L258" s="2"/>
      <c r="M258" s="2"/>
    </row>
    <row r="259" spans="1:13">
      <c r="A259" s="1"/>
      <c r="B259" s="1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1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1"/>
      <c r="D261" s="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1"/>
      <c r="D262" s="1"/>
      <c r="E262" s="2"/>
      <c r="F262" s="2"/>
      <c r="G262" s="1"/>
      <c r="H262" s="2"/>
      <c r="I262" s="2"/>
      <c r="J262" s="2"/>
      <c r="K262" s="2"/>
      <c r="L262" s="2"/>
      <c r="M262" s="2"/>
    </row>
    <row r="263" spans="1:13" s="35" customFormat="1">
      <c r="A263" s="4" t="s">
        <v>471</v>
      </c>
      <c r="B263" s="4"/>
      <c r="C263" s="4"/>
      <c r="D263" s="4"/>
      <c r="E263" s="97"/>
      <c r="F263" s="97"/>
      <c r="G263" s="4"/>
      <c r="H263" s="97"/>
      <c r="I263" s="97"/>
      <c r="J263" s="97"/>
      <c r="K263" s="97"/>
      <c r="L263" s="97"/>
      <c r="M263" s="97"/>
    </row>
    <row r="264" spans="1:13" s="100" customFormat="1">
      <c r="A264" s="5"/>
      <c r="B264" s="5" t="s">
        <v>304</v>
      </c>
      <c r="C264" s="5" t="s">
        <v>296</v>
      </c>
      <c r="D264" s="5" t="s">
        <v>299</v>
      </c>
      <c r="E264" s="99"/>
      <c r="F264" s="99"/>
      <c r="G264" s="5"/>
      <c r="H264" s="99"/>
      <c r="I264" s="99"/>
      <c r="J264" s="99"/>
      <c r="K264" s="99"/>
      <c r="L264" s="99"/>
      <c r="M264" s="99"/>
    </row>
    <row r="265" spans="1:13">
      <c r="A265" s="1" t="s">
        <v>291</v>
      </c>
      <c r="B265" s="26">
        <v>10</v>
      </c>
      <c r="C265" s="26">
        <v>10</v>
      </c>
      <c r="D265" s="1">
        <v>10</v>
      </c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 t="s">
        <v>461</v>
      </c>
      <c r="B266" s="26">
        <v>3</v>
      </c>
      <c r="C266" s="26">
        <v>3</v>
      </c>
      <c r="D266" s="1">
        <v>3</v>
      </c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 t="s">
        <v>472</v>
      </c>
      <c r="B267" s="82">
        <v>0.2</v>
      </c>
      <c r="C267" s="26"/>
      <c r="D267" s="81">
        <v>0.2</v>
      </c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26"/>
      <c r="C268" s="26"/>
      <c r="D268" s="81">
        <v>0.1</v>
      </c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C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 t="s">
        <v>462</v>
      </c>
      <c r="B270" s="1">
        <v>0.52060678879</v>
      </c>
      <c r="C270">
        <v>0.30193325091200002</v>
      </c>
      <c r="D270" s="1">
        <v>0.296636620016</v>
      </c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463</v>
      </c>
      <c r="B271" s="1">
        <v>0.559170285953</v>
      </c>
      <c r="C271">
        <v>0.35826661275499999</v>
      </c>
      <c r="D271" s="1">
        <v>0.32957350139499902</v>
      </c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 t="s">
        <v>464</v>
      </c>
      <c r="B272" s="1">
        <v>0.48717736361699998</v>
      </c>
      <c r="C272">
        <v>0.26106096036999998</v>
      </c>
      <c r="D272" s="1">
        <v>0.26968855537000003</v>
      </c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 t="s">
        <v>465</v>
      </c>
      <c r="B273" s="1">
        <v>38.9</v>
      </c>
      <c r="C273">
        <v>22</v>
      </c>
      <c r="D273" s="1">
        <v>3</v>
      </c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 t="s">
        <v>519</v>
      </c>
      <c r="B274" s="1"/>
      <c r="D274" s="1">
        <v>0.30136508638350001</v>
      </c>
      <c r="E274" s="2"/>
      <c r="F274" s="2"/>
      <c r="G274" s="1"/>
      <c r="H274" s="2"/>
      <c r="I274" s="2"/>
      <c r="J274" s="2"/>
      <c r="K274" s="2"/>
      <c r="L274" s="2"/>
      <c r="M274" s="2"/>
    </row>
    <row r="275" spans="1:13">
      <c r="A275" s="1" t="s">
        <v>520</v>
      </c>
      <c r="B275" s="1"/>
      <c r="D275" s="1">
        <v>0.32957350139499902</v>
      </c>
      <c r="E275" s="2"/>
      <c r="F275" s="2"/>
      <c r="G275" s="1"/>
      <c r="H275" s="2"/>
      <c r="I275" s="2"/>
      <c r="J275" s="2"/>
      <c r="K275" s="2"/>
      <c r="L275" s="2"/>
      <c r="M275" s="2"/>
    </row>
    <row r="276" spans="1:13">
      <c r="A276" s="1" t="s">
        <v>521</v>
      </c>
      <c r="B276" s="1"/>
      <c r="D276" s="1">
        <v>0.27760804910949999</v>
      </c>
      <c r="E276" s="2"/>
      <c r="F276" s="2"/>
      <c r="G276" s="1"/>
      <c r="H276" s="2"/>
      <c r="I276" s="2"/>
      <c r="J276" s="2"/>
      <c r="K276" s="2"/>
      <c r="L276" s="2"/>
      <c r="M276" s="2"/>
    </row>
    <row r="277" spans="1:13">
      <c r="A277" s="1" t="s">
        <v>522</v>
      </c>
      <c r="B277" s="1"/>
      <c r="D277" s="1">
        <v>3</v>
      </c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474</v>
      </c>
      <c r="B278" s="1">
        <v>1</v>
      </c>
      <c r="C278">
        <v>1</v>
      </c>
      <c r="D278" s="3">
        <v>1</v>
      </c>
      <c r="E278" s="2"/>
      <c r="F278" s="2"/>
      <c r="G278" s="3"/>
      <c r="H278" s="2"/>
      <c r="I278" s="2"/>
      <c r="J278" s="2"/>
      <c r="K278" s="2"/>
      <c r="L278" s="2"/>
      <c r="M278" s="2"/>
    </row>
    <row r="279" spans="1:13" s="12" customFormat="1">
      <c r="A279" s="12" t="s">
        <v>466</v>
      </c>
      <c r="B279" s="12">
        <f>437953.239453/(60*60)</f>
        <v>121.65367762583334</v>
      </c>
      <c r="C279" s="25">
        <f>929461.724412/(60*60)</f>
        <v>258.18381233666668</v>
      </c>
    </row>
    <row r="280" spans="1:13" s="12" customFormat="1">
      <c r="C280" s="101"/>
    </row>
    <row r="281" spans="1:13" s="35" customFormat="1">
      <c r="A281" s="4" t="s">
        <v>513</v>
      </c>
      <c r="B281" s="4"/>
      <c r="C281" s="4"/>
      <c r="D281" s="4"/>
      <c r="E281" s="97"/>
      <c r="F281" s="97"/>
      <c r="G281" s="4"/>
      <c r="H281" s="97"/>
      <c r="I281" s="97"/>
      <c r="J281" s="97"/>
      <c r="K281" s="97"/>
      <c r="L281" s="97"/>
      <c r="M281" s="97"/>
    </row>
    <row r="282" spans="1:13" s="100" customFormat="1">
      <c r="A282" s="5"/>
      <c r="B282" s="5" t="s">
        <v>304</v>
      </c>
      <c r="C282" s="5" t="s">
        <v>296</v>
      </c>
      <c r="D282" s="5" t="s">
        <v>299</v>
      </c>
      <c r="E282" s="99"/>
      <c r="F282" s="99"/>
      <c r="G282" s="5"/>
      <c r="H282" s="99"/>
      <c r="I282" s="99"/>
      <c r="J282" s="99"/>
      <c r="K282" s="99"/>
      <c r="L282" s="99"/>
      <c r="M282" s="99"/>
    </row>
    <row r="283" spans="1:13" s="25" customFormat="1">
      <c r="A283" s="1" t="s">
        <v>461</v>
      </c>
      <c r="B283" s="12">
        <v>3</v>
      </c>
      <c r="C283" s="12">
        <v>10</v>
      </c>
      <c r="D283" s="12">
        <v>10</v>
      </c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" t="s">
        <v>472</v>
      </c>
      <c r="B284" s="107">
        <v>1</v>
      </c>
      <c r="C284" s="107">
        <v>1</v>
      </c>
      <c r="D284" s="107">
        <v>0.2</v>
      </c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 s="25" customFormat="1">
      <c r="A285" s="1" t="s">
        <v>473</v>
      </c>
      <c r="B285" s="107">
        <v>1</v>
      </c>
      <c r="C285" s="107">
        <v>1</v>
      </c>
      <c r="D285" s="107">
        <v>1</v>
      </c>
      <c r="E285" s="27"/>
      <c r="F285" s="27"/>
      <c r="G285" s="12"/>
      <c r="H285" s="27"/>
      <c r="I285" s="27"/>
      <c r="J285" s="27"/>
      <c r="K285" s="27"/>
      <c r="L285" s="27"/>
      <c r="M285" s="27"/>
    </row>
    <row r="286" spans="1:13" s="25" customFormat="1">
      <c r="A286" s="1" t="s">
        <v>483</v>
      </c>
      <c r="B286" s="12">
        <v>13584</v>
      </c>
      <c r="C286" s="12">
        <v>31223</v>
      </c>
      <c r="D286" s="12">
        <v>19700</v>
      </c>
      <c r="E286" s="27"/>
      <c r="F286" s="27"/>
      <c r="G286" s="12"/>
      <c r="H286" s="27"/>
      <c r="I286" s="27"/>
      <c r="J286" s="27"/>
      <c r="K286" s="27"/>
      <c r="L286" s="27"/>
      <c r="M286" s="27"/>
    </row>
    <row r="287" spans="1:13" s="25" customFormat="1">
      <c r="A287" s="1" t="s">
        <v>484</v>
      </c>
      <c r="B287" s="12">
        <v>5728</v>
      </c>
      <c r="C287" s="12">
        <v>5769</v>
      </c>
      <c r="D287" s="12">
        <v>10811</v>
      </c>
      <c r="E287" s="27"/>
      <c r="F287" s="27"/>
      <c r="G287" s="12"/>
      <c r="H287" s="27"/>
      <c r="I287" s="27"/>
      <c r="J287" s="27"/>
      <c r="K287" s="27"/>
      <c r="L287" s="27"/>
      <c r="M287" s="27"/>
    </row>
    <row r="288" spans="1:13" s="25" customFormat="1">
      <c r="A288" s="12"/>
      <c r="B288" s="12"/>
      <c r="C288" s="12"/>
      <c r="D288" s="12"/>
      <c r="E288" s="27"/>
      <c r="F288" s="27"/>
      <c r="G288" s="12"/>
      <c r="H288" s="27"/>
      <c r="I288" s="27"/>
      <c r="J288" s="27"/>
      <c r="K288" s="27"/>
      <c r="L288" s="27"/>
      <c r="M288" s="27"/>
    </row>
    <row r="289" spans="1:13">
      <c r="A289" s="1" t="s">
        <v>29</v>
      </c>
      <c r="B289" s="1">
        <v>0.64221370962400004</v>
      </c>
      <c r="C289">
        <v>0.34279795373900002</v>
      </c>
      <c r="D289" s="26">
        <v>0.25807520653799998</v>
      </c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467</v>
      </c>
      <c r="B290" s="1">
        <v>0.65446452418599999</v>
      </c>
      <c r="C290">
        <v>0.65725368524600003</v>
      </c>
      <c r="D290" s="26">
        <v>0.51539162061499999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 s="1" customFormat="1">
      <c r="A291" s="1" t="s">
        <v>468</v>
      </c>
      <c r="B291" s="1">
        <v>0.63041310956399998</v>
      </c>
      <c r="C291" s="1">
        <v>0.231864809073</v>
      </c>
      <c r="D291" s="1">
        <v>0.172134613549</v>
      </c>
      <c r="E291" s="3"/>
      <c r="F291" s="3"/>
      <c r="H291" s="3"/>
      <c r="I291" s="3"/>
      <c r="J291" s="3"/>
      <c r="K291" s="3"/>
      <c r="L291" s="3"/>
      <c r="M291" s="3"/>
    </row>
    <row r="292" spans="1:13">
      <c r="A292" s="1" t="s">
        <v>469</v>
      </c>
      <c r="B292" s="1">
        <v>1</v>
      </c>
      <c r="C292" s="1">
        <v>1</v>
      </c>
      <c r="D292" s="1">
        <v>1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488</v>
      </c>
      <c r="B293" s="1">
        <v>0.64486091308399995</v>
      </c>
      <c r="C293">
        <v>0.40575044208299998</v>
      </c>
      <c r="D293" s="1">
        <v>0.28072078551000001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487</v>
      </c>
      <c r="B294" s="1">
        <v>0.65446452418599999</v>
      </c>
      <c r="C294">
        <v>0.53151276265799996</v>
      </c>
      <c r="D294" s="1">
        <v>0.51539162061499999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486</v>
      </c>
      <c r="B295" s="1">
        <v>0.63553507271499998</v>
      </c>
      <c r="C295" s="108">
        <v>0.32811458082400002</v>
      </c>
      <c r="D295" s="1">
        <v>0.19289212449000001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485</v>
      </c>
      <c r="B296" s="1">
        <v>1</v>
      </c>
      <c r="C296">
        <v>1</v>
      </c>
      <c r="D296" s="1">
        <v>1</v>
      </c>
      <c r="E296" s="2"/>
      <c r="F296" s="2"/>
      <c r="G296" s="1"/>
      <c r="H296" s="2"/>
      <c r="I296" s="2"/>
      <c r="J296" s="2"/>
      <c r="K296" s="2"/>
      <c r="L296" s="2"/>
      <c r="M296" s="2"/>
    </row>
    <row r="297" spans="1:13">
      <c r="A297" s="1" t="s">
        <v>474</v>
      </c>
      <c r="B297" s="1">
        <v>1</v>
      </c>
      <c r="C297">
        <v>1</v>
      </c>
      <c r="D297" s="1">
        <v>1</v>
      </c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466</v>
      </c>
      <c r="B298" s="1">
        <f>34790.2647679/(60*60)</f>
        <v>9.6639624355277771</v>
      </c>
      <c r="C298">
        <f>27695.3879449/(60*60)</f>
        <v>7.6931633180277785</v>
      </c>
      <c r="D298" s="1">
        <f>79529.694277/(60*60)</f>
        <v>22.091581743611112</v>
      </c>
      <c r="E298" s="10"/>
      <c r="F298" s="2"/>
      <c r="G298" s="1"/>
      <c r="H298" s="2"/>
      <c r="I298" s="2"/>
      <c r="J298" s="2"/>
      <c r="K298" s="2"/>
      <c r="L298" s="2"/>
      <c r="M298" s="2"/>
    </row>
    <row r="299" spans="1:13" s="8" customFormat="1">
      <c r="A299" s="1"/>
      <c r="B299" s="1"/>
      <c r="C299"/>
      <c r="D299" s="7"/>
      <c r="F299" s="9"/>
      <c r="G299" s="7"/>
      <c r="H299" s="9"/>
      <c r="I299" s="9"/>
      <c r="J299" s="9"/>
      <c r="K299" s="9"/>
      <c r="L299" s="9"/>
      <c r="M299" s="9"/>
    </row>
    <row r="300" spans="1:13" s="35" customFormat="1">
      <c r="A300" s="4" t="s">
        <v>518</v>
      </c>
      <c r="B300" s="4"/>
      <c r="C300" s="4"/>
      <c r="D300" s="4"/>
      <c r="E300" s="97"/>
      <c r="F300" s="97"/>
      <c r="G300" s="4"/>
      <c r="H300" s="97"/>
      <c r="I300" s="97"/>
      <c r="J300" s="97"/>
      <c r="K300" s="97"/>
      <c r="L300" s="97"/>
      <c r="M300" s="97"/>
    </row>
    <row r="301" spans="1:13" s="100" customFormat="1">
      <c r="A301" s="5"/>
      <c r="B301" s="5" t="s">
        <v>304</v>
      </c>
      <c r="C301" s="5" t="s">
        <v>296</v>
      </c>
      <c r="D301" s="5" t="s">
        <v>299</v>
      </c>
      <c r="E301" s="99"/>
      <c r="F301" s="99"/>
      <c r="G301" s="5"/>
      <c r="H301" s="99"/>
      <c r="I301" s="99"/>
      <c r="J301" s="99"/>
      <c r="K301" s="99"/>
      <c r="L301" s="99"/>
      <c r="M301" s="99"/>
    </row>
    <row r="302" spans="1:13">
      <c r="A302" s="1" t="s">
        <v>461</v>
      </c>
      <c r="B302" s="1">
        <v>3</v>
      </c>
      <c r="C302">
        <v>10</v>
      </c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 s="1" customFormat="1">
      <c r="A303" s="1" t="s">
        <v>472</v>
      </c>
      <c r="B303" s="81">
        <v>1</v>
      </c>
      <c r="C303" s="10">
        <v>1</v>
      </c>
      <c r="E303" s="3"/>
      <c r="F303" s="3"/>
      <c r="H303" s="3"/>
      <c r="I303" s="3"/>
      <c r="J303" s="3"/>
      <c r="K303" s="3"/>
      <c r="L303" s="3"/>
      <c r="M303" s="3"/>
    </row>
    <row r="304" spans="1:13">
      <c r="A304" s="1" t="s">
        <v>473</v>
      </c>
      <c r="B304" s="81">
        <v>1</v>
      </c>
      <c r="C304" s="10">
        <v>1</v>
      </c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 t="s">
        <v>483</v>
      </c>
      <c r="B305" s="1">
        <v>305148</v>
      </c>
      <c r="C305">
        <v>221845</v>
      </c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 t="s">
        <v>484</v>
      </c>
      <c r="B306" s="1">
        <v>5728</v>
      </c>
      <c r="C306">
        <v>5769</v>
      </c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2"/>
      <c r="B307" s="83"/>
      <c r="C307" s="84"/>
      <c r="D307" s="1"/>
      <c r="E307" s="11"/>
      <c r="F307" s="2"/>
      <c r="G307" s="1"/>
      <c r="H307" s="2"/>
      <c r="I307" s="2"/>
      <c r="J307" s="2"/>
      <c r="K307" s="2"/>
      <c r="L307" s="2"/>
      <c r="M307" s="2"/>
    </row>
    <row r="308" spans="1:13">
      <c r="A308" s="1" t="s">
        <v>29</v>
      </c>
      <c r="B308" s="83">
        <v>0.64362824113799999</v>
      </c>
      <c r="C308" s="84">
        <v>0.36440334223300003</v>
      </c>
      <c r="D308" s="1"/>
      <c r="E308" s="2"/>
      <c r="F308" s="2"/>
      <c r="G308" s="1"/>
      <c r="H308" s="2"/>
      <c r="I308" s="2"/>
      <c r="J308" s="2"/>
      <c r="K308" s="2"/>
      <c r="L308" s="2"/>
      <c r="M308" s="2"/>
    </row>
    <row r="309" spans="1:13">
      <c r="A309" s="1" t="s">
        <v>467</v>
      </c>
      <c r="B309" s="1">
        <v>0.69987417616699998</v>
      </c>
      <c r="C309">
        <v>0.48080575343199999</v>
      </c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 t="s">
        <v>468</v>
      </c>
      <c r="B310" s="1">
        <v>0.59575030256899997</v>
      </c>
      <c r="C310">
        <v>0.29337714032000001</v>
      </c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 t="s">
        <v>469</v>
      </c>
      <c r="B311" s="1">
        <v>18</v>
      </c>
      <c r="C311">
        <v>4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 s="1" customFormat="1">
      <c r="A312" s="1" t="s">
        <v>488</v>
      </c>
      <c r="B312">
        <v>0.64378633739500002</v>
      </c>
      <c r="C312">
        <v>0.39031871412800001</v>
      </c>
      <c r="E312" s="3"/>
      <c r="F312" s="3"/>
      <c r="H312" s="3"/>
      <c r="I312" s="3"/>
      <c r="J312" s="3"/>
      <c r="K312" s="3"/>
      <c r="L312" s="3"/>
      <c r="M312" s="3"/>
    </row>
    <row r="313" spans="1:13">
      <c r="A313" s="1" t="s">
        <v>487</v>
      </c>
      <c r="B313" s="12">
        <v>0.69987417616699998</v>
      </c>
      <c r="C313" s="12">
        <v>0.46005774679599998</v>
      </c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>
      <c r="A314" s="1" t="s">
        <v>486</v>
      </c>
      <c r="B314" s="12">
        <v>0.59602125980999998</v>
      </c>
      <c r="C314" s="12">
        <v>0.338939674824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5" spans="1:13">
      <c r="A315" s="1" t="s">
        <v>485</v>
      </c>
      <c r="B315" s="7">
        <v>18</v>
      </c>
      <c r="C315" s="8">
        <v>9</v>
      </c>
      <c r="D315" s="1"/>
      <c r="E315" s="2"/>
      <c r="F315" s="2"/>
      <c r="G315" s="1"/>
      <c r="H315" s="2"/>
      <c r="I315" s="2"/>
      <c r="J315" s="2"/>
      <c r="K315" s="2"/>
      <c r="L315" s="2"/>
      <c r="M315" s="2"/>
    </row>
    <row r="316" spans="1:13">
      <c r="A316" s="1" t="s">
        <v>474</v>
      </c>
      <c r="B316" s="7">
        <v>1</v>
      </c>
      <c r="C316" s="8">
        <v>1</v>
      </c>
      <c r="D316" s="1"/>
      <c r="E316" s="11"/>
      <c r="F316" s="2"/>
      <c r="G316" s="1"/>
      <c r="H316" s="2"/>
      <c r="I316" s="2"/>
      <c r="J316" s="2"/>
      <c r="K316" s="2"/>
      <c r="L316" s="2"/>
      <c r="M316" s="2"/>
    </row>
    <row r="317" spans="1:13">
      <c r="A317" s="1" t="s">
        <v>466</v>
      </c>
      <c r="B317" s="7">
        <f>62226.8335788/(60*60)</f>
        <v>17.285231549666666</v>
      </c>
      <c r="C317" s="8">
        <f>63279.076081/(60*60)</f>
        <v>17.577521133611111</v>
      </c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2"/>
      <c r="B318" s="12"/>
      <c r="C318" s="12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 s="25" customFormat="1">
      <c r="A319" s="1"/>
      <c r="B319" s="1"/>
      <c r="C319"/>
      <c r="D319" s="12"/>
      <c r="E319" s="27"/>
      <c r="F319" s="27"/>
      <c r="G319" s="12"/>
      <c r="H319" s="27"/>
      <c r="I319" s="27"/>
      <c r="J319" s="27"/>
      <c r="K319" s="27"/>
      <c r="L319" s="27"/>
      <c r="M319" s="27"/>
    </row>
    <row r="320" spans="1:13" s="25" customFormat="1">
      <c r="A320" s="1"/>
      <c r="B320" s="1"/>
      <c r="C320" s="1"/>
      <c r="D320" s="12"/>
      <c r="E320" s="27"/>
      <c r="F320" s="27"/>
      <c r="G320" s="12"/>
      <c r="H320" s="27"/>
      <c r="I320" s="27"/>
      <c r="J320" s="27"/>
      <c r="K320" s="27"/>
      <c r="L320" s="27"/>
      <c r="M320" s="27"/>
    </row>
    <row r="321" spans="1:13">
      <c r="A321" s="1"/>
      <c r="B321" s="1"/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2" spans="1:13">
      <c r="A322" s="1"/>
      <c r="B322" s="1"/>
      <c r="D322" s="1"/>
      <c r="E322" s="2"/>
      <c r="F322" s="2"/>
      <c r="G322" s="1"/>
      <c r="H322" s="2"/>
      <c r="I322" s="2"/>
      <c r="J322" s="2"/>
      <c r="K322" s="2"/>
      <c r="L322" s="2"/>
      <c r="M322" s="2"/>
    </row>
    <row r="323" spans="1:13">
      <c r="A323" s="1"/>
      <c r="B323" s="1"/>
      <c r="D323" s="1"/>
      <c r="E323" s="2"/>
      <c r="F323" s="2"/>
      <c r="G323" s="1"/>
      <c r="H323" s="2"/>
      <c r="I323" s="2"/>
      <c r="J323" s="2"/>
      <c r="K323" s="2"/>
      <c r="L323" s="2"/>
      <c r="M323" s="2"/>
    </row>
    <row r="324" spans="1:13">
      <c r="A324" s="1"/>
      <c r="B324" s="1"/>
      <c r="C324" s="10"/>
    </row>
    <row r="325" spans="1:13" s="12" customFormat="1">
      <c r="A325" s="7"/>
      <c r="B325" s="7"/>
      <c r="C325" s="8"/>
      <c r="D325" s="13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 s="12" customFormat="1">
      <c r="A326"/>
      <c r="B326"/>
      <c r="C326"/>
      <c r="D326" s="13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1:13" s="8" customFormat="1">
      <c r="A327"/>
      <c r="B327"/>
      <c r="C327"/>
      <c r="D327" s="7"/>
      <c r="E327" s="9"/>
      <c r="F327" s="9"/>
      <c r="G327" s="7"/>
      <c r="H327" s="9"/>
      <c r="I327" s="9"/>
      <c r="J327" s="9"/>
      <c r="K327" s="9"/>
      <c r="L327" s="9"/>
      <c r="M327" s="9"/>
    </row>
    <row r="328" spans="1:13" s="8" customFormat="1">
      <c r="A328" s="12"/>
      <c r="B328" s="12"/>
      <c r="C328" s="12"/>
      <c r="D328" s="7"/>
      <c r="E328" s="9"/>
      <c r="F328" s="9"/>
      <c r="G328" s="7"/>
      <c r="H328" s="9"/>
      <c r="I328" s="9"/>
      <c r="J328" s="9"/>
      <c r="K328" s="9"/>
      <c r="L328" s="9"/>
      <c r="M328" s="9"/>
    </row>
    <row r="329" spans="1:13" s="8" customFormat="1">
      <c r="A329" s="12"/>
      <c r="B329" s="12"/>
      <c r="C329" s="12"/>
      <c r="D329" s="7"/>
      <c r="E329" s="9"/>
      <c r="F329" s="9"/>
      <c r="G329" s="7"/>
      <c r="H329" s="9"/>
      <c r="I329" s="9"/>
      <c r="J329" s="9"/>
      <c r="K329" s="9"/>
      <c r="L329" s="9"/>
      <c r="M329" s="9"/>
    </row>
    <row r="330" spans="1:13" s="12" customFormat="1">
      <c r="A330" s="1"/>
      <c r="B330" s="1"/>
      <c r="C330" s="1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1:13">
      <c r="A331" s="1"/>
      <c r="B331" s="1"/>
      <c r="C331" s="1"/>
      <c r="D331" s="1"/>
      <c r="F331" s="2"/>
      <c r="G331" s="1"/>
      <c r="H331" s="2"/>
      <c r="I331" s="2"/>
      <c r="J331" s="2"/>
      <c r="K331" s="2"/>
      <c r="L331" s="2"/>
      <c r="M331" s="2"/>
    </row>
    <row r="332" spans="1:13" s="1" customFormat="1">
      <c r="F332" s="3"/>
      <c r="H332" s="3"/>
      <c r="I332" s="3"/>
      <c r="J332" s="3"/>
      <c r="K332" s="3"/>
      <c r="L332" s="3"/>
      <c r="M332" s="3"/>
    </row>
    <row r="333" spans="1:13">
      <c r="A333" s="1"/>
      <c r="B333" s="1"/>
      <c r="C333" s="1"/>
      <c r="D333" s="1"/>
      <c r="F333" s="2"/>
      <c r="G333" s="1"/>
      <c r="H333" s="2"/>
      <c r="I333" s="2"/>
      <c r="J333" s="2"/>
      <c r="K333" s="2"/>
      <c r="L333" s="2"/>
      <c r="M333" s="2"/>
    </row>
    <row r="334" spans="1:13">
      <c r="A334" s="1"/>
      <c r="B334" s="1"/>
      <c r="C334" s="1"/>
      <c r="D334" s="1"/>
      <c r="F334" s="2"/>
      <c r="G334" s="1"/>
      <c r="H334" s="2"/>
      <c r="I334" s="2"/>
      <c r="J334" s="2"/>
      <c r="K334" s="2"/>
      <c r="L334" s="2"/>
      <c r="M334" s="2"/>
    </row>
    <row r="335" spans="1:13">
      <c r="A335" s="1"/>
      <c r="B335" s="1"/>
      <c r="C335" s="1"/>
      <c r="D335" s="1"/>
      <c r="F335" s="2"/>
      <c r="G335" s="1"/>
      <c r="H335" s="2"/>
      <c r="I335" s="2"/>
      <c r="J335" s="2"/>
      <c r="K335" s="2"/>
      <c r="L335" s="2"/>
      <c r="M335" s="2"/>
    </row>
    <row r="336" spans="1:13">
      <c r="A336" s="1"/>
      <c r="B336" s="1"/>
      <c r="C336" s="1"/>
      <c r="D336" s="1"/>
      <c r="E336" s="10"/>
      <c r="F336" s="2"/>
      <c r="G336" s="1"/>
      <c r="H336" s="2"/>
      <c r="I336" s="2"/>
      <c r="J336" s="2"/>
      <c r="K336" s="2"/>
      <c r="L336" s="2"/>
      <c r="M336" s="2"/>
    </row>
    <row r="337" spans="1:13" s="8" customFormat="1">
      <c r="A337" s="1"/>
      <c r="B337" s="1"/>
      <c r="C337" s="1"/>
      <c r="D337" s="7"/>
      <c r="F337" s="9"/>
      <c r="G337" s="7"/>
      <c r="H337" s="9"/>
      <c r="I337" s="9"/>
      <c r="J337" s="9"/>
      <c r="K337" s="9"/>
      <c r="L337" s="9"/>
      <c r="M337" s="9"/>
    </row>
    <row r="339" spans="1:13">
      <c r="A339" s="12"/>
      <c r="B339" s="12"/>
      <c r="C339" s="12"/>
    </row>
    <row r="340" spans="1:13" s="12" customFormat="1"/>
    <row r="341" spans="1:13" s="12" customFormat="1">
      <c r="G341" s="13"/>
    </row>
    <row r="342" spans="1:13">
      <c r="A342" s="12"/>
      <c r="B342" s="12"/>
      <c r="C342" s="12"/>
    </row>
    <row r="343" spans="1:13">
      <c r="A343" s="12"/>
      <c r="B343" s="12"/>
      <c r="C343" s="12"/>
    </row>
    <row r="344" spans="1:13">
      <c r="A344" s="12"/>
      <c r="B344" s="12"/>
      <c r="C344" s="12"/>
    </row>
    <row r="345" spans="1:13">
      <c r="A345" s="12"/>
      <c r="B345" s="12"/>
      <c r="C345" s="12"/>
    </row>
    <row r="346" spans="1:13">
      <c r="A346" s="12"/>
      <c r="B346" s="12"/>
      <c r="C346" s="12"/>
    </row>
    <row r="347" spans="1:13">
      <c r="A347" s="25"/>
      <c r="B347" s="25"/>
      <c r="C347" s="25"/>
    </row>
    <row r="348" spans="1:13">
      <c r="A348" s="12"/>
      <c r="B348" s="12"/>
      <c r="C348" s="12"/>
    </row>
    <row r="349" spans="1:13">
      <c r="A349" s="12"/>
      <c r="B349" s="12"/>
      <c r="C349" s="12"/>
    </row>
    <row r="350" spans="1:13">
      <c r="A350" s="1"/>
      <c r="B350" s="1"/>
    </row>
    <row r="351" spans="1:13" s="12" customFormat="1">
      <c r="A351" s="1"/>
      <c r="B351" s="1"/>
      <c r="C351"/>
    </row>
    <row r="352" spans="1:13" s="12" customFormat="1">
      <c r="A352" s="1"/>
      <c r="B352" s="1"/>
      <c r="C352"/>
      <c r="G352" s="13"/>
    </row>
    <row r="353" spans="1:7" s="25" customFormat="1">
      <c r="A353" s="1"/>
      <c r="B353" s="1"/>
      <c r="C353"/>
    </row>
    <row r="354" spans="1:7" s="25" customFormat="1">
      <c r="A354" s="1"/>
      <c r="B354" s="1"/>
      <c r="C354"/>
    </row>
    <row r="355" spans="1:7" s="25" customFormat="1">
      <c r="A355" s="1"/>
      <c r="B355" s="1"/>
      <c r="C355"/>
    </row>
    <row r="356" spans="1:7" s="25" customFormat="1">
      <c r="A356" s="1"/>
      <c r="B356" s="1"/>
      <c r="C356"/>
    </row>
    <row r="357" spans="1:7" s="25" customFormat="1">
      <c r="A357" s="1"/>
      <c r="B357" s="1"/>
      <c r="C357"/>
    </row>
    <row r="358" spans="1:7" s="25" customFormat="1">
      <c r="A358"/>
      <c r="B358"/>
      <c r="C358"/>
    </row>
    <row r="359" spans="1:7" s="25" customFormat="1">
      <c r="A359"/>
      <c r="B359"/>
      <c r="C359"/>
    </row>
    <row r="360" spans="1:7" s="12" customFormat="1">
      <c r="A360"/>
      <c r="B360"/>
      <c r="C360"/>
    </row>
    <row r="361" spans="1:7" s="12" customFormat="1">
      <c r="A361"/>
      <c r="B361"/>
      <c r="C361"/>
      <c r="G361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showRuler="0" zoomScale="150" zoomScaleNormal="150" zoomScalePageLayoutView="150" workbookViewId="0">
      <selection activeCell="A9" sqref="A9"/>
    </sheetView>
  </sheetViews>
  <sheetFormatPr baseColWidth="10" defaultRowHeight="15" x14ac:dyDescent="0"/>
  <cols>
    <col min="5" max="5" width="13" customWidth="1"/>
    <col min="6" max="6" width="18.83203125" customWidth="1"/>
    <col min="7" max="7" width="20.6640625" customWidth="1"/>
    <col min="8" max="8" width="10.83203125" customWidth="1"/>
  </cols>
  <sheetData>
    <row r="1" spans="2:8">
      <c r="B1" s="1" t="s">
        <v>510</v>
      </c>
    </row>
    <row r="2" spans="2:8">
      <c r="B2" s="1"/>
    </row>
    <row r="3" spans="2:8">
      <c r="B3" s="104" t="s">
        <v>9</v>
      </c>
      <c r="C3" s="105" t="s">
        <v>497</v>
      </c>
      <c r="D3" s="105"/>
      <c r="E3" s="105"/>
      <c r="F3" s="105"/>
      <c r="G3" s="105"/>
      <c r="H3" s="106"/>
    </row>
    <row r="4" spans="2:8">
      <c r="B4" s="94" t="s">
        <v>483</v>
      </c>
      <c r="C4" s="94" t="s">
        <v>496</v>
      </c>
      <c r="D4" s="94" t="s">
        <v>498</v>
      </c>
      <c r="E4" s="94" t="s">
        <v>499</v>
      </c>
      <c r="F4" s="94" t="s">
        <v>529</v>
      </c>
      <c r="G4" s="94" t="s">
        <v>530</v>
      </c>
      <c r="H4" s="93" t="s">
        <v>509</v>
      </c>
    </row>
    <row r="5" spans="2:8">
      <c r="B5" s="95" t="s">
        <v>304</v>
      </c>
      <c r="C5" s="93">
        <v>0.57232841863100004</v>
      </c>
      <c r="D5" s="93">
        <v>0.53949972234200005</v>
      </c>
      <c r="E5" s="93">
        <v>0.58328682582000002</v>
      </c>
      <c r="F5" s="93">
        <v>0.568054526575</v>
      </c>
      <c r="G5" s="93"/>
      <c r="H5" s="93" t="s">
        <v>508</v>
      </c>
    </row>
    <row r="6" spans="2:8">
      <c r="B6" s="95" t="s">
        <v>296</v>
      </c>
      <c r="C6" s="93">
        <v>0.40000483500799999</v>
      </c>
      <c r="D6" s="93">
        <v>0.39842475725499998</v>
      </c>
      <c r="E6" s="93">
        <v>0.37247357138499998</v>
      </c>
      <c r="F6" s="93"/>
      <c r="G6" s="93"/>
      <c r="H6" s="93" t="s">
        <v>508</v>
      </c>
    </row>
    <row r="7" spans="2:8">
      <c r="B7" s="95" t="s">
        <v>299</v>
      </c>
      <c r="C7" s="93">
        <v>0.221841076118</v>
      </c>
      <c r="D7" s="93"/>
      <c r="E7" s="93"/>
      <c r="F7" s="93"/>
      <c r="G7" s="93"/>
      <c r="H7" s="93" t="s">
        <v>508</v>
      </c>
    </row>
    <row r="10" spans="2:8">
      <c r="B10" s="104" t="s">
        <v>9</v>
      </c>
      <c r="C10" s="105" t="s">
        <v>504</v>
      </c>
      <c r="D10" s="105"/>
      <c r="E10" s="105"/>
      <c r="F10" s="105"/>
      <c r="G10" s="105"/>
      <c r="H10" s="106"/>
    </row>
    <row r="11" spans="2:8">
      <c r="B11" s="94" t="s">
        <v>483</v>
      </c>
      <c r="C11" s="94" t="s">
        <v>496</v>
      </c>
      <c r="D11" s="94" t="s">
        <v>498</v>
      </c>
      <c r="E11" s="94" t="s">
        <v>499</v>
      </c>
      <c r="F11" s="94" t="s">
        <v>529</v>
      </c>
      <c r="G11" s="94" t="s">
        <v>530</v>
      </c>
      <c r="H11" s="93" t="s">
        <v>509</v>
      </c>
    </row>
    <row r="12" spans="2:8">
      <c r="B12" s="95" t="s">
        <v>304</v>
      </c>
      <c r="C12" s="93">
        <v>0.55433625440699996</v>
      </c>
      <c r="D12" s="93">
        <v>0.54444648013200003</v>
      </c>
      <c r="E12" s="93">
        <v>0.57622570056800004</v>
      </c>
      <c r="F12" s="93"/>
      <c r="G12" s="93"/>
      <c r="H12" s="93">
        <v>0.60799999999999998</v>
      </c>
    </row>
    <row r="13" spans="2:8">
      <c r="B13" s="95" t="s">
        <v>296</v>
      </c>
      <c r="C13" s="93">
        <v>0.40556372286999998</v>
      </c>
      <c r="D13" s="93"/>
      <c r="E13" s="93">
        <v>0.38849284401799999</v>
      </c>
      <c r="F13" s="93"/>
      <c r="G13" s="93"/>
      <c r="H13" s="93">
        <v>0.40799999999999997</v>
      </c>
    </row>
    <row r="14" spans="2:8">
      <c r="B14" s="95" t="s">
        <v>299</v>
      </c>
      <c r="C14" s="93"/>
      <c r="D14" s="93"/>
      <c r="E14" s="93"/>
      <c r="F14" s="93"/>
      <c r="G14" s="93"/>
      <c r="H14" s="93">
        <v>0.46100000000000002</v>
      </c>
    </row>
    <row r="17" spans="2:8">
      <c r="B17" s="104" t="s">
        <v>9</v>
      </c>
      <c r="C17" s="105" t="s">
        <v>505</v>
      </c>
      <c r="D17" s="105"/>
      <c r="E17" s="105"/>
      <c r="F17" s="105"/>
      <c r="G17" s="105"/>
      <c r="H17" s="106"/>
    </row>
    <row r="18" spans="2:8">
      <c r="B18" s="94" t="s">
        <v>483</v>
      </c>
      <c r="C18" s="94" t="s">
        <v>496</v>
      </c>
      <c r="D18" s="94" t="s">
        <v>498</v>
      </c>
      <c r="E18" s="94" t="s">
        <v>499</v>
      </c>
      <c r="F18" s="94" t="s">
        <v>529</v>
      </c>
      <c r="G18" s="94" t="s">
        <v>530</v>
      </c>
      <c r="H18" s="93" t="s">
        <v>509</v>
      </c>
    </row>
    <row r="19" spans="2:8">
      <c r="B19" s="95" t="s">
        <v>304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>
        <v>0.71899999999999997</v>
      </c>
    </row>
    <row r="20" spans="2:8">
      <c r="B20" s="95" t="s">
        <v>296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>
        <v>0.629</v>
      </c>
    </row>
    <row r="21" spans="2:8">
      <c r="B21" s="95" t="s">
        <v>299</v>
      </c>
      <c r="C21" s="93">
        <v>0.33671500231899998</v>
      </c>
      <c r="D21" s="93">
        <v>0.28072078551000001</v>
      </c>
      <c r="E21" s="93"/>
      <c r="F21" s="93"/>
      <c r="G21" s="93"/>
      <c r="H21" s="93">
        <v>0.63400000000000001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showRuler="0" topLeftCell="A81" zoomScale="150" zoomScaleNormal="150" zoomScalePageLayoutView="150" workbookViewId="0">
      <selection activeCell="A101" sqref="A101"/>
    </sheetView>
  </sheetViews>
  <sheetFormatPr baseColWidth="10" defaultRowHeight="15" x14ac:dyDescent="0"/>
  <cols>
    <col min="1" max="1" width="12.1640625" customWidth="1"/>
    <col min="2" max="2" width="51.83203125" customWidth="1"/>
    <col min="3" max="4" width="7.83203125" style="1" customWidth="1"/>
    <col min="5" max="9" width="7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320</v>
      </c>
      <c r="D29" s="58"/>
    </row>
    <row r="30" spans="1:10">
      <c r="A30" s="67"/>
      <c r="B30" s="60" t="s">
        <v>219</v>
      </c>
      <c r="C30" s="71"/>
      <c r="D30" s="61"/>
      <c r="F30" t="s">
        <v>506</v>
      </c>
      <c r="J30">
        <v>314550</v>
      </c>
    </row>
    <row r="31" spans="1:10">
      <c r="A31" s="66" t="s">
        <v>418</v>
      </c>
      <c r="B31" s="57" t="s">
        <v>254</v>
      </c>
      <c r="C31" s="70" t="s">
        <v>320</v>
      </c>
      <c r="D31" s="58"/>
      <c r="F31" t="s">
        <v>507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419</v>
      </c>
      <c r="B33" s="57" t="s">
        <v>420</v>
      </c>
      <c r="C33" s="70" t="s">
        <v>320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421</v>
      </c>
      <c r="C35" s="72" t="s">
        <v>321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422</v>
      </c>
      <c r="C37" s="72" t="s">
        <v>321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480</v>
      </c>
      <c r="B39" s="53" t="s">
        <v>421</v>
      </c>
      <c r="C39" s="72" t="s">
        <v>321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481</v>
      </c>
      <c r="B41" s="53" t="s">
        <v>422</v>
      </c>
      <c r="C41" s="72" t="s">
        <v>321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423</v>
      </c>
      <c r="C43" s="70" t="s">
        <v>320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424</v>
      </c>
      <c r="C45" s="70" t="s">
        <v>320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425</v>
      </c>
      <c r="C48" s="4"/>
      <c r="D48" s="4"/>
    </row>
    <row r="49" spans="2:9" s="1" customFormat="1">
      <c r="B49" s="74" t="s">
        <v>429</v>
      </c>
      <c r="C49" s="64" t="s">
        <v>214</v>
      </c>
      <c r="D49" s="64" t="s">
        <v>418</v>
      </c>
      <c r="E49" s="64" t="s">
        <v>419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304</v>
      </c>
      <c r="C50" s="65" t="s">
        <v>426</v>
      </c>
      <c r="D50" s="65" t="s">
        <v>426</v>
      </c>
      <c r="E50" s="65" t="s">
        <v>426</v>
      </c>
      <c r="F50" s="63" t="s">
        <v>426</v>
      </c>
      <c r="G50" s="63" t="s">
        <v>426</v>
      </c>
      <c r="H50" s="65" t="s">
        <v>426</v>
      </c>
      <c r="I50" s="65" t="s">
        <v>426</v>
      </c>
    </row>
    <row r="51" spans="2:9">
      <c r="B51" s="45" t="s">
        <v>296</v>
      </c>
      <c r="C51" s="65" t="s">
        <v>426</v>
      </c>
      <c r="D51" s="65" t="s">
        <v>426</v>
      </c>
      <c r="E51" s="65" t="s">
        <v>426</v>
      </c>
      <c r="F51" s="63" t="s">
        <v>426</v>
      </c>
      <c r="G51" s="63" t="s">
        <v>426</v>
      </c>
      <c r="H51" s="65" t="s">
        <v>426</v>
      </c>
      <c r="I51" s="65" t="s">
        <v>426</v>
      </c>
    </row>
    <row r="52" spans="2:9">
      <c r="B52" s="45" t="s">
        <v>299</v>
      </c>
      <c r="C52" s="65" t="s">
        <v>426</v>
      </c>
      <c r="D52" s="65" t="s">
        <v>426</v>
      </c>
      <c r="E52" s="65" t="s">
        <v>426</v>
      </c>
      <c r="F52" s="63" t="s">
        <v>426</v>
      </c>
      <c r="G52" s="63" t="s">
        <v>426</v>
      </c>
      <c r="H52" s="65" t="s">
        <v>426</v>
      </c>
      <c r="I52" s="65" t="s">
        <v>426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441</v>
      </c>
      <c r="C54" s="76" t="s">
        <v>440</v>
      </c>
      <c r="D54" s="77"/>
      <c r="E54" s="77"/>
      <c r="F54" s="78"/>
      <c r="G54" s="51"/>
      <c r="H54" s="51"/>
      <c r="I54" s="51"/>
    </row>
    <row r="55" spans="2:9">
      <c r="B55" s="45" t="s">
        <v>442</v>
      </c>
      <c r="C55" s="91" t="s">
        <v>437</v>
      </c>
      <c r="D55" s="91" t="s">
        <v>438</v>
      </c>
      <c r="E55" s="92" t="s">
        <v>439</v>
      </c>
      <c r="F55" s="91" t="s">
        <v>495</v>
      </c>
      <c r="G55" s="51"/>
      <c r="H55" s="51"/>
      <c r="I55" s="51"/>
    </row>
    <row r="56" spans="2:9">
      <c r="B56" s="45" t="s">
        <v>430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431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432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433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434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435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436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443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444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445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446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447</v>
      </c>
      <c r="C67" s="46"/>
      <c r="D67" s="46"/>
      <c r="E67" s="88"/>
      <c r="F67" s="46"/>
      <c r="G67" s="89"/>
    </row>
    <row r="68" spans="1:9">
      <c r="A68" s="1"/>
      <c r="B68" s="47" t="s">
        <v>448</v>
      </c>
      <c r="C68" s="46"/>
      <c r="D68" s="46"/>
      <c r="E68" s="88"/>
      <c r="F68" s="46"/>
      <c r="G68" s="89"/>
    </row>
    <row r="69" spans="1:9">
      <c r="A69" s="1"/>
      <c r="B69" s="47" t="s">
        <v>449</v>
      </c>
      <c r="C69" s="46"/>
      <c r="D69" s="46"/>
      <c r="E69" s="88"/>
      <c r="F69" s="46"/>
      <c r="G69" s="89"/>
    </row>
    <row r="70" spans="1:9">
      <c r="A70" s="1"/>
      <c r="B70" s="45" t="s">
        <v>450</v>
      </c>
      <c r="C70" s="46"/>
      <c r="D70" s="46"/>
      <c r="E70" s="88"/>
      <c r="F70" s="46"/>
      <c r="G70" s="89"/>
    </row>
    <row r="71" spans="1:9">
      <c r="A71" s="1"/>
      <c r="B71" s="45" t="s">
        <v>451</v>
      </c>
      <c r="C71" s="46"/>
      <c r="D71" s="46"/>
      <c r="E71" s="88"/>
      <c r="F71" s="46"/>
      <c r="G71" s="89"/>
    </row>
    <row r="72" spans="1:9">
      <c r="A72" s="1"/>
      <c r="B72" s="45" t="s">
        <v>452</v>
      </c>
      <c r="C72" s="46"/>
      <c r="D72" s="46"/>
      <c r="E72" s="88"/>
      <c r="F72" s="46"/>
      <c r="G72" s="89"/>
    </row>
    <row r="73" spans="1:9">
      <c r="A73" s="1"/>
      <c r="B73" s="45" t="s">
        <v>453</v>
      </c>
      <c r="C73" s="46"/>
      <c r="D73" s="46"/>
      <c r="E73" s="88"/>
      <c r="F73" s="46"/>
      <c r="G73" s="89"/>
    </row>
    <row r="74" spans="1:9">
      <c r="A74" s="1"/>
      <c r="B74" s="45" t="s">
        <v>454</v>
      </c>
      <c r="C74" s="46"/>
      <c r="D74" s="46"/>
      <c r="E74" s="88"/>
      <c r="F74" s="46"/>
      <c r="G74" s="89"/>
    </row>
    <row r="75" spans="1:9">
      <c r="A75" s="1"/>
      <c r="B75" s="45" t="s">
        <v>455</v>
      </c>
      <c r="C75" s="46"/>
      <c r="D75" s="46"/>
      <c r="E75" s="88"/>
      <c r="F75" s="46"/>
      <c r="G75" s="89"/>
    </row>
    <row r="76" spans="1:9">
      <c r="A76" s="1"/>
      <c r="B76" s="45" t="s">
        <v>456</v>
      </c>
      <c r="C76" s="46"/>
      <c r="D76" s="46"/>
      <c r="E76" s="88"/>
      <c r="F76" s="46"/>
      <c r="G76" s="89"/>
    </row>
    <row r="78" spans="1:9" s="4" customFormat="1">
      <c r="A78" s="4" t="s">
        <v>293</v>
      </c>
    </row>
    <row r="79" spans="1:9" s="4" customFormat="1">
      <c r="A79" s="4" t="s">
        <v>315</v>
      </c>
      <c r="B79" s="4" t="s">
        <v>316</v>
      </c>
      <c r="C79" s="4" t="s">
        <v>319</v>
      </c>
      <c r="D79" s="4" t="s">
        <v>318</v>
      </c>
      <c r="E79" s="4" t="s">
        <v>317</v>
      </c>
    </row>
    <row r="80" spans="1:9">
      <c r="A80" s="26" t="s">
        <v>294</v>
      </c>
      <c r="B80" t="s">
        <v>295</v>
      </c>
      <c r="C80" s="26" t="s">
        <v>296</v>
      </c>
      <c r="D80" s="26"/>
      <c r="E80" s="26" t="s">
        <v>313</v>
      </c>
      <c r="H80" t="s">
        <v>457</v>
      </c>
    </row>
    <row r="81" spans="1:8">
      <c r="A81" s="26" t="s">
        <v>300</v>
      </c>
      <c r="B81" t="s">
        <v>301</v>
      </c>
      <c r="C81" s="26" t="s">
        <v>296</v>
      </c>
      <c r="D81" s="26"/>
      <c r="E81" s="26" t="s">
        <v>314</v>
      </c>
    </row>
    <row r="82" spans="1:8">
      <c r="A82" s="40" t="s">
        <v>297</v>
      </c>
      <c r="B82" t="s">
        <v>298</v>
      </c>
      <c r="C82" s="26" t="s">
        <v>299</v>
      </c>
      <c r="D82" s="26"/>
      <c r="E82" s="26" t="s">
        <v>314</v>
      </c>
    </row>
    <row r="83" spans="1:8">
      <c r="A83" s="26" t="s">
        <v>302</v>
      </c>
      <c r="B83" t="s">
        <v>303</v>
      </c>
      <c r="C83" s="26" t="s">
        <v>304</v>
      </c>
      <c r="D83" s="26"/>
      <c r="E83" s="26" t="s">
        <v>314</v>
      </c>
    </row>
    <row r="84" spans="1:8">
      <c r="A84" s="40" t="s">
        <v>305</v>
      </c>
      <c r="B84" t="s">
        <v>306</v>
      </c>
      <c r="C84" s="26" t="s">
        <v>304</v>
      </c>
      <c r="D84" s="26"/>
      <c r="E84" s="26" t="s">
        <v>314</v>
      </c>
    </row>
    <row r="85" spans="1:8">
      <c r="A85" s="26" t="s">
        <v>307</v>
      </c>
      <c r="B85" t="s">
        <v>308</v>
      </c>
      <c r="C85" s="26" t="s">
        <v>304</v>
      </c>
      <c r="D85" s="26"/>
      <c r="E85" s="26" t="s">
        <v>314</v>
      </c>
    </row>
    <row r="86" spans="1:8">
      <c r="A86" s="40" t="s">
        <v>309</v>
      </c>
      <c r="B86" t="s">
        <v>310</v>
      </c>
      <c r="C86" s="26" t="s">
        <v>304</v>
      </c>
      <c r="D86" s="26"/>
      <c r="E86" s="26" t="s">
        <v>314</v>
      </c>
    </row>
    <row r="87" spans="1:8">
      <c r="A87" s="40" t="s">
        <v>311</v>
      </c>
      <c r="B87" t="s">
        <v>312</v>
      </c>
      <c r="C87" s="26" t="s">
        <v>304</v>
      </c>
      <c r="D87" s="26"/>
      <c r="E87" s="26" t="s">
        <v>314</v>
      </c>
    </row>
    <row r="90" spans="1:8" s="52" customFormat="1">
      <c r="A90" s="52" t="s">
        <v>428</v>
      </c>
    </row>
    <row r="91" spans="1:8" s="49" customFormat="1">
      <c r="A91" s="49" t="s">
        <v>459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427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458</v>
      </c>
    </row>
    <row r="95" spans="1:8">
      <c r="A95" t="s">
        <v>1</v>
      </c>
    </row>
    <row r="96" spans="1:8">
      <c r="A96" t="s">
        <v>460</v>
      </c>
    </row>
    <row r="99" spans="1:4" s="35" customFormat="1">
      <c r="A99" s="35" t="s">
        <v>526</v>
      </c>
      <c r="C99" s="4"/>
      <c r="D99" s="4"/>
    </row>
    <row r="100" spans="1:4">
      <c r="A100" t="s">
        <v>527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showRuler="0" topLeftCell="A225" zoomScale="150" zoomScaleNormal="150" zoomScalePageLayoutView="150" workbookViewId="0">
      <selection activeCell="F241" sqref="F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267</v>
      </c>
      <c r="T236" s="1" t="s">
        <v>266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288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289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290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269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268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267</v>
      </c>
      <c r="T284" s="1" t="s">
        <v>266</v>
      </c>
      <c r="U284" s="1" t="s">
        <v>270</v>
      </c>
      <c r="W284" s="1" t="s">
        <v>277</v>
      </c>
      <c r="Z284" s="1" t="s">
        <v>284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271</v>
      </c>
      <c r="W285" s="1" t="s">
        <v>278</v>
      </c>
      <c r="Z285" s="1" t="s">
        <v>285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272</v>
      </c>
      <c r="W286" s="1" t="s">
        <v>279</v>
      </c>
      <c r="Z286" s="1" t="s">
        <v>286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273</v>
      </c>
      <c r="W287" t="s">
        <v>280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274</v>
      </c>
      <c r="W288" s="1" t="s">
        <v>281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275</v>
      </c>
      <c r="W289" s="12" t="s">
        <v>282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269</v>
      </c>
      <c r="R290" s="1">
        <v>0.97868020304600001</v>
      </c>
      <c r="S290" s="1"/>
      <c r="T290" s="1"/>
      <c r="U290" s="12" t="s">
        <v>276</v>
      </c>
      <c r="W290" s="12" t="s">
        <v>283</v>
      </c>
    </row>
    <row r="291" spans="1:23">
      <c r="A291" s="1"/>
      <c r="Q291" s="1" t="s">
        <v>268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287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333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334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335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336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337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338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showRuler="0" topLeftCell="B156" zoomScale="150" zoomScaleNormal="150" zoomScalePageLayoutView="150" workbookViewId="0">
      <selection activeCell="G164" sqref="G164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292</v>
      </c>
      <c r="B1" s="1">
        <v>5</v>
      </c>
      <c r="F1" s="1" t="s">
        <v>291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327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328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329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21</v>
      </c>
      <c r="B160">
        <v>10630.04105</v>
      </c>
      <c r="D160" s="1"/>
      <c r="E160" s="2"/>
      <c r="F160" s="1" t="s">
        <v>107</v>
      </c>
      <c r="G160" s="1"/>
      <c r="H160" s="3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" t="s">
        <v>323</v>
      </c>
      <c r="H161" s="3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324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325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326</v>
      </c>
    </row>
    <row r="167" spans="1:13">
      <c r="A167" s="1" t="s">
        <v>21</v>
      </c>
      <c r="B167">
        <v>14231.4327791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323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330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331</v>
      </c>
    </row>
    <row r="174" spans="1:13">
      <c r="A174" s="1" t="s">
        <v>21</v>
      </c>
      <c r="B174">
        <v>22518.416580199999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332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0.88656616439799996</v>
      </c>
      <c r="E177" s="3"/>
      <c r="F177" s="1" t="s">
        <v>323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0.91067813267800002</v>
      </c>
    </row>
    <row r="180" spans="1:13">
      <c r="A180" s="1" t="s">
        <v>192</v>
      </c>
      <c r="B180">
        <v>99.2</v>
      </c>
    </row>
    <row r="181" spans="1:13">
      <c r="A181" s="1" t="s">
        <v>21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</row>
    <row r="187" spans="1:13">
      <c r="A187" s="1" t="s">
        <v>192</v>
      </c>
    </row>
    <row r="188" spans="1:13">
      <c r="A188" s="1" t="s">
        <v>21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21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21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14</v>
      </c>
      <c r="B204" s="7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17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18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19</v>
      </c>
    </row>
    <row r="208" spans="1:13">
      <c r="A208" s="1" t="s">
        <v>20</v>
      </c>
    </row>
    <row r="209" spans="1:13">
      <c r="A209" s="1" t="s">
        <v>21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14</v>
      </c>
      <c r="B211" s="7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17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18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19</v>
      </c>
    </row>
    <row r="215" spans="1:13">
      <c r="A215" s="1" t="s">
        <v>20</v>
      </c>
    </row>
    <row r="216" spans="1:13">
      <c r="A216" s="1" t="s">
        <v>21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14</v>
      </c>
      <c r="B218" s="7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17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18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19</v>
      </c>
    </row>
    <row r="222" spans="1:13">
      <c r="A222" s="1" t="s">
        <v>20</v>
      </c>
    </row>
    <row r="223" spans="1:13">
      <c r="A223" s="1" t="s">
        <v>21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14</v>
      </c>
      <c r="B225" s="7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17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18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19</v>
      </c>
    </row>
    <row r="229" spans="1:13">
      <c r="A229" s="1" t="s">
        <v>20</v>
      </c>
    </row>
    <row r="230" spans="1:13">
      <c r="A230" s="1" t="s">
        <v>21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19" customFormat="1">
      <c r="A233" s="19" t="s">
        <v>31</v>
      </c>
      <c r="B233" s="19" t="s">
        <v>33</v>
      </c>
    </row>
    <row r="234" spans="1:13" s="12" customFormat="1"/>
    <row r="235" spans="1:13" s="1" customFormat="1" ht="45">
      <c r="A235" s="1" t="s">
        <v>10</v>
      </c>
      <c r="B235" s="7" t="s">
        <v>23</v>
      </c>
    </row>
    <row r="236" spans="1:13" s="1" customFormat="1" ht="45">
      <c r="A236" s="1" t="s">
        <v>9</v>
      </c>
      <c r="B236" s="7" t="s">
        <v>23</v>
      </c>
    </row>
    <row r="237" spans="1:13" s="1" customFormat="1">
      <c r="A237" s="1" t="s">
        <v>2</v>
      </c>
      <c r="B237" s="7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8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31" t="s">
        <v>59</v>
      </c>
      <c r="B239" s="31"/>
      <c r="C239" s="22" t="s">
        <v>50</v>
      </c>
      <c r="D239" s="22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14</v>
      </c>
      <c r="B240" s="7">
        <v>5</v>
      </c>
      <c r="F240" s="3" t="s">
        <v>263</v>
      </c>
      <c r="H240" s="3"/>
      <c r="I240" s="3"/>
      <c r="J240" s="3"/>
      <c r="K240" s="3"/>
      <c r="L240" s="3"/>
      <c r="M240" s="3"/>
    </row>
    <row r="241" spans="1:13" s="1" customFormat="1">
      <c r="A241" s="1" t="s">
        <v>17</v>
      </c>
      <c r="B241" s="7">
        <v>0.78394581195199997</v>
      </c>
      <c r="D241" s="1">
        <v>0.81781952109900002</v>
      </c>
      <c r="F241" s="3" t="s">
        <v>264</v>
      </c>
      <c r="H241" s="3"/>
      <c r="I241" s="3"/>
      <c r="J241" s="3"/>
      <c r="K241" s="3"/>
      <c r="L241" s="3"/>
      <c r="M241" s="3"/>
    </row>
    <row r="242" spans="1:13">
      <c r="A242" s="1" t="s">
        <v>18</v>
      </c>
      <c r="B242" s="8">
        <v>0.88928643651700001</v>
      </c>
      <c r="D242" s="26">
        <v>0.87617503171199995</v>
      </c>
      <c r="F242" s="2" t="s">
        <v>265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19</v>
      </c>
      <c r="B243" s="8">
        <v>0.70092312043600002</v>
      </c>
      <c r="D243" s="26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20</v>
      </c>
      <c r="B244" s="8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21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14</v>
      </c>
      <c r="B247" s="7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17</v>
      </c>
      <c r="B248" s="1">
        <v>0.81658695577100004</v>
      </c>
      <c r="D248" s="1">
        <v>0.87600684663799999</v>
      </c>
      <c r="E248" s="3"/>
      <c r="F248" s="3" t="s">
        <v>339</v>
      </c>
      <c r="H248" s="3"/>
      <c r="I248" s="3"/>
      <c r="J248" s="3"/>
      <c r="K248" s="3"/>
      <c r="L248" s="3"/>
      <c r="M248" s="3"/>
    </row>
    <row r="249" spans="1:13">
      <c r="A249" s="1" t="s">
        <v>18</v>
      </c>
      <c r="B249">
        <v>0.80864528463100005</v>
      </c>
      <c r="D249" s="1">
        <v>0.91476229901600004</v>
      </c>
      <c r="E249" s="2"/>
      <c r="F249" s="2" t="s">
        <v>340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19</v>
      </c>
      <c r="B250">
        <v>0.82468943055999999</v>
      </c>
      <c r="D250">
        <v>0.84040215639899996</v>
      </c>
      <c r="F250" t="s">
        <v>341</v>
      </c>
    </row>
    <row r="251" spans="1:13">
      <c r="A251" s="1" t="s">
        <v>20</v>
      </c>
      <c r="B251">
        <v>99</v>
      </c>
      <c r="D251" s="1">
        <v>5</v>
      </c>
    </row>
    <row r="252" spans="1:13">
      <c r="A252" s="1" t="s">
        <v>21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14</v>
      </c>
      <c r="B254" s="7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17</v>
      </c>
      <c r="H255" s="3"/>
      <c r="I255" s="3"/>
      <c r="J255" s="3"/>
      <c r="K255" s="3"/>
      <c r="L255" s="3"/>
      <c r="M255" s="3"/>
    </row>
    <row r="256" spans="1:13">
      <c r="A256" s="1" t="s">
        <v>18</v>
      </c>
      <c r="H256" s="2"/>
      <c r="I256" s="2"/>
      <c r="J256" s="2"/>
      <c r="K256" s="2"/>
      <c r="L256" s="2"/>
      <c r="M256" s="2"/>
    </row>
    <row r="257" spans="1:13">
      <c r="A257" s="1" t="s">
        <v>19</v>
      </c>
    </row>
    <row r="258" spans="1:13">
      <c r="A258" s="1" t="s">
        <v>20</v>
      </c>
    </row>
    <row r="259" spans="1:13">
      <c r="A259" s="1" t="s">
        <v>21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14</v>
      </c>
      <c r="B261" s="7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17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18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19</v>
      </c>
    </row>
    <row r="265" spans="1:13">
      <c r="A265" s="1" t="s">
        <v>20</v>
      </c>
    </row>
    <row r="266" spans="1:13">
      <c r="A266" s="1" t="s">
        <v>21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14</v>
      </c>
      <c r="B268" s="7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2" t="s">
        <v>17</v>
      </c>
      <c r="B269" s="12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18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19</v>
      </c>
    </row>
    <row r="272" spans="1:13">
      <c r="A272" s="1" t="s">
        <v>20</v>
      </c>
    </row>
    <row r="273" spans="1:13">
      <c r="A273" s="1" t="s">
        <v>21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14</v>
      </c>
      <c r="B275" s="7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17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18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19</v>
      </c>
    </row>
    <row r="279" spans="1:13">
      <c r="A279" s="1" t="s">
        <v>20</v>
      </c>
    </row>
    <row r="280" spans="1:13">
      <c r="A280" s="1" t="s">
        <v>21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19" customFormat="1">
      <c r="A283" s="19" t="s">
        <v>31</v>
      </c>
      <c r="B283" s="19" t="s">
        <v>33</v>
      </c>
    </row>
    <row r="284" spans="1:13" s="12" customFormat="1"/>
    <row r="285" spans="1:13" s="1" customFormat="1">
      <c r="A285" s="1" t="s">
        <v>2</v>
      </c>
      <c r="B285" s="7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8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31" t="s">
        <v>59</v>
      </c>
      <c r="B287" s="31"/>
      <c r="C287" s="22" t="s">
        <v>50</v>
      </c>
      <c r="D287" s="22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14</v>
      </c>
      <c r="B288" s="7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17</v>
      </c>
      <c r="B289" s="7"/>
      <c r="F289" s="3"/>
      <c r="H289" s="3"/>
      <c r="I289" s="3"/>
      <c r="J289" s="3"/>
      <c r="K289" s="3"/>
      <c r="L289" s="3"/>
      <c r="M289" s="3"/>
    </row>
    <row r="290" spans="1:13">
      <c r="A290" s="1" t="s">
        <v>18</v>
      </c>
      <c r="B290" s="8"/>
      <c r="D290" s="26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19</v>
      </c>
      <c r="B291" s="8"/>
      <c r="D291" s="26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20</v>
      </c>
      <c r="B292" s="8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21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14</v>
      </c>
      <c r="B295" s="7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17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18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19</v>
      </c>
    </row>
    <row r="299" spans="1:13">
      <c r="A299" s="1" t="s">
        <v>20</v>
      </c>
      <c r="D299" s="1"/>
    </row>
    <row r="300" spans="1:13">
      <c r="A300" s="1" t="s">
        <v>21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14</v>
      </c>
      <c r="B302" s="7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17</v>
      </c>
      <c r="H303" s="3"/>
      <c r="I303" s="3"/>
      <c r="J303" s="3"/>
      <c r="K303" s="3"/>
      <c r="L303" s="3"/>
      <c r="M303" s="3"/>
    </row>
    <row r="304" spans="1:13">
      <c r="A304" s="1" t="s">
        <v>18</v>
      </c>
      <c r="H304" s="2"/>
      <c r="I304" s="2"/>
      <c r="J304" s="2"/>
      <c r="K304" s="2"/>
      <c r="L304" s="2"/>
      <c r="M304" s="2"/>
    </row>
    <row r="305" spans="1:13">
      <c r="A305" s="1" t="s">
        <v>19</v>
      </c>
    </row>
    <row r="306" spans="1:13">
      <c r="A306" s="1" t="s">
        <v>20</v>
      </c>
    </row>
    <row r="307" spans="1:13">
      <c r="A307" s="1" t="s">
        <v>21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14</v>
      </c>
      <c r="B309" s="7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17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18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19</v>
      </c>
    </row>
    <row r="313" spans="1:13">
      <c r="A313" s="1" t="s">
        <v>20</v>
      </c>
    </row>
    <row r="314" spans="1:13">
      <c r="A314" s="1" t="s">
        <v>21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14</v>
      </c>
      <c r="B316" s="7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2" t="s">
        <v>17</v>
      </c>
      <c r="B317" s="12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18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19</v>
      </c>
    </row>
    <row r="320" spans="1:13">
      <c r="A320" s="1" t="s">
        <v>20</v>
      </c>
    </row>
    <row r="321" spans="1:13">
      <c r="A321" s="1" t="s">
        <v>21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14</v>
      </c>
      <c r="B323" s="7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17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18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19</v>
      </c>
    </row>
    <row r="327" spans="1:13">
      <c r="A327" s="1" t="s">
        <v>20</v>
      </c>
    </row>
    <row r="328" spans="1:13">
      <c r="A328" s="1" t="s">
        <v>21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showRuler="0" topLeftCell="A114" zoomScale="150" zoomScaleNormal="150" zoomScalePageLayoutView="150" workbookViewId="0"/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416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412</v>
      </c>
    </row>
    <row r="8" spans="1:5">
      <c r="A8" t="s">
        <v>415</v>
      </c>
      <c r="B8">
        <v>168765</v>
      </c>
    </row>
    <row r="9" spans="1:5">
      <c r="A9" t="s">
        <v>413</v>
      </c>
      <c r="B9">
        <v>118150</v>
      </c>
    </row>
    <row r="10" spans="1:5">
      <c r="A10" t="s">
        <v>414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322</v>
      </c>
    </row>
    <row r="21" spans="1:7">
      <c r="A21" t="s">
        <v>354</v>
      </c>
      <c r="B21">
        <v>138900</v>
      </c>
    </row>
    <row r="22" spans="1:7">
      <c r="A22" t="s">
        <v>355</v>
      </c>
      <c r="B22">
        <v>44104</v>
      </c>
    </row>
    <row r="23" spans="1:7">
      <c r="A23" t="s">
        <v>356</v>
      </c>
      <c r="B23">
        <v>2425</v>
      </c>
    </row>
    <row r="24" spans="1:7">
      <c r="A24" t="s">
        <v>417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342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343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344</v>
      </c>
      <c r="B48" t="s">
        <v>346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401</v>
      </c>
    </row>
    <row r="56" spans="1:6" s="1" customFormat="1">
      <c r="A56" s="1" t="s">
        <v>411</v>
      </c>
      <c r="E56" s="1" t="b">
        <v>1</v>
      </c>
    </row>
    <row r="57" spans="1:6">
      <c r="A57" t="s">
        <v>361</v>
      </c>
      <c r="E57" t="s">
        <v>362</v>
      </c>
    </row>
    <row r="58" spans="1:6">
      <c r="A58" t="s">
        <v>391</v>
      </c>
      <c r="E58" t="s">
        <v>392</v>
      </c>
    </row>
    <row r="59" spans="1:6">
      <c r="A59" t="s">
        <v>375</v>
      </c>
      <c r="E59" t="s">
        <v>390</v>
      </c>
    </row>
    <row r="60" spans="1:6">
      <c r="A60" t="s">
        <v>358</v>
      </c>
      <c r="E60" t="s">
        <v>389</v>
      </c>
    </row>
    <row r="61" spans="1:6">
      <c r="A61" t="s">
        <v>386</v>
      </c>
      <c r="E61" t="s">
        <v>387</v>
      </c>
    </row>
    <row r="62" spans="1:6">
      <c r="A62" t="s">
        <v>380</v>
      </c>
      <c r="E62" t="s">
        <v>381</v>
      </c>
    </row>
    <row r="63" spans="1:6">
      <c r="A63" t="s">
        <v>378</v>
      </c>
      <c r="E63" t="s">
        <v>379</v>
      </c>
    </row>
    <row r="64" spans="1:6">
      <c r="A64" t="s">
        <v>373</v>
      </c>
      <c r="E64" t="s">
        <v>374</v>
      </c>
    </row>
    <row r="65" spans="1:5">
      <c r="A65" t="s">
        <v>375</v>
      </c>
      <c r="E65" t="s">
        <v>376</v>
      </c>
    </row>
    <row r="66" spans="1:5">
      <c r="A66" t="s">
        <v>373</v>
      </c>
      <c r="E66" t="s">
        <v>377</v>
      </c>
    </row>
    <row r="67" spans="1:5">
      <c r="A67" t="s">
        <v>393</v>
      </c>
      <c r="E67" t="s">
        <v>372</v>
      </c>
    </row>
    <row r="68" spans="1:5">
      <c r="A68" t="s">
        <v>373</v>
      </c>
      <c r="E68" t="s">
        <v>377</v>
      </c>
    </row>
    <row r="69" spans="1:5">
      <c r="A69" t="s">
        <v>386</v>
      </c>
      <c r="E69" t="s">
        <v>387</v>
      </c>
    </row>
    <row r="70" spans="1:5">
      <c r="A70" t="s">
        <v>358</v>
      </c>
      <c r="E70" t="s">
        <v>389</v>
      </c>
    </row>
    <row r="71" spans="1:5">
      <c r="A71" t="s">
        <v>393</v>
      </c>
      <c r="E71" t="s">
        <v>372</v>
      </c>
    </row>
    <row r="72" spans="1:5">
      <c r="A72" t="s">
        <v>407</v>
      </c>
      <c r="E72" t="s">
        <v>379</v>
      </c>
    </row>
    <row r="73" spans="1:5">
      <c r="A73" t="s">
        <v>375</v>
      </c>
      <c r="E73" t="s">
        <v>390</v>
      </c>
    </row>
    <row r="74" spans="1:5">
      <c r="A74" t="s">
        <v>375</v>
      </c>
      <c r="E74" t="s">
        <v>410</v>
      </c>
    </row>
    <row r="76" spans="1:5">
      <c r="A76" t="s">
        <v>363</v>
      </c>
      <c r="E76" t="s">
        <v>360</v>
      </c>
    </row>
    <row r="77" spans="1:5">
      <c r="A77" t="s">
        <v>363</v>
      </c>
      <c r="E77" t="s">
        <v>364</v>
      </c>
    </row>
    <row r="78" spans="1:5">
      <c r="A78" t="s">
        <v>359</v>
      </c>
      <c r="E78" t="s">
        <v>365</v>
      </c>
    </row>
    <row r="79" spans="1:5">
      <c r="A79" t="s">
        <v>359</v>
      </c>
      <c r="E79" t="s">
        <v>360</v>
      </c>
    </row>
    <row r="80" spans="1:5">
      <c r="A80" t="s">
        <v>395</v>
      </c>
      <c r="E80" t="s">
        <v>394</v>
      </c>
    </row>
    <row r="81" spans="1:5">
      <c r="A81" t="s">
        <v>363</v>
      </c>
      <c r="E81" t="s">
        <v>364</v>
      </c>
    </row>
    <row r="82" spans="1:5">
      <c r="A82" t="s">
        <v>394</v>
      </c>
      <c r="E82" t="s">
        <v>395</v>
      </c>
    </row>
    <row r="83" spans="1:5">
      <c r="A83" t="s">
        <v>394</v>
      </c>
      <c r="E83" t="s">
        <v>395</v>
      </c>
    </row>
    <row r="84" spans="1:5">
      <c r="A84" t="s">
        <v>397</v>
      </c>
      <c r="E84" t="s">
        <v>398</v>
      </c>
    </row>
    <row r="85" spans="1:5">
      <c r="A85" t="s">
        <v>382</v>
      </c>
      <c r="E85" t="s">
        <v>383</v>
      </c>
    </row>
    <row r="86" spans="1:5">
      <c r="A86" t="s">
        <v>359</v>
      </c>
      <c r="E86" t="s">
        <v>360</v>
      </c>
    </row>
    <row r="88" spans="1:5">
      <c r="A88" t="s">
        <v>370</v>
      </c>
      <c r="E88" t="s">
        <v>371</v>
      </c>
    </row>
    <row r="89" spans="1:5">
      <c r="A89" t="s">
        <v>366</v>
      </c>
      <c r="E89" t="s">
        <v>367</v>
      </c>
    </row>
    <row r="90" spans="1:5">
      <c r="A90" t="s">
        <v>370</v>
      </c>
      <c r="E90" t="s">
        <v>388</v>
      </c>
    </row>
    <row r="91" spans="1:5">
      <c r="A91" t="s">
        <v>399</v>
      </c>
      <c r="E91" t="s">
        <v>400</v>
      </c>
    </row>
    <row r="92" spans="1:5">
      <c r="A92" t="s">
        <v>366</v>
      </c>
      <c r="E92" t="s">
        <v>367</v>
      </c>
    </row>
    <row r="95" spans="1:5">
      <c r="A95" t="s">
        <v>408</v>
      </c>
      <c r="E95" t="s">
        <v>409</v>
      </c>
    </row>
    <row r="96" spans="1:5">
      <c r="A96" t="s">
        <v>384</v>
      </c>
      <c r="E96" t="s">
        <v>385</v>
      </c>
    </row>
    <row r="97" spans="1:5">
      <c r="A97" t="s">
        <v>345</v>
      </c>
      <c r="E97" t="s">
        <v>406</v>
      </c>
    </row>
    <row r="98" spans="1:5">
      <c r="A98" t="s">
        <v>368</v>
      </c>
      <c r="E98" t="s">
        <v>369</v>
      </c>
    </row>
    <row r="99" spans="1:5">
      <c r="A99" t="s">
        <v>357</v>
      </c>
      <c r="E99" t="s">
        <v>396</v>
      </c>
    </row>
    <row r="100" spans="1:5">
      <c r="A100" t="s">
        <v>404</v>
      </c>
      <c r="E100" t="s">
        <v>405</v>
      </c>
    </row>
    <row r="102" spans="1:5">
      <c r="A102" t="s">
        <v>402</v>
      </c>
      <c r="E102" t="s">
        <v>403</v>
      </c>
    </row>
    <row r="128" spans="1:1" s="35" customFormat="1">
      <c r="A128" s="35" t="s">
        <v>347</v>
      </c>
    </row>
    <row r="129" spans="1:2">
      <c r="A129" s="41" t="s">
        <v>348</v>
      </c>
      <c r="B129" t="s">
        <v>349</v>
      </c>
    </row>
    <row r="130" spans="1:2">
      <c r="A130" t="s">
        <v>350</v>
      </c>
      <c r="B130" s="42" t="s">
        <v>351</v>
      </c>
    </row>
    <row r="131" spans="1:2" s="43" customFormat="1">
      <c r="A131" s="43" t="s">
        <v>352</v>
      </c>
      <c r="B131" s="44" t="s">
        <v>353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GO-Bayes</vt:lpstr>
      <vt:lpstr>GO-summary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2016-11-15T19:04:37Z</dcterms:modified>
</cp:coreProperties>
</file>