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020" yWindow="0" windowWidth="16580" windowHeight="16360" tabRatio="657" firstSheet="1" activeTab="2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38" i="16"/>
  <c r="D114" i="16"/>
  <c r="B202" i="8"/>
  <c r="B195" i="8"/>
  <c r="B188" i="8"/>
  <c r="B181" i="8"/>
  <c r="B174" i="8"/>
  <c r="B167" i="8"/>
  <c r="B160" i="8"/>
  <c r="C138" i="16"/>
  <c r="C35" i="15"/>
  <c r="D89" i="16"/>
  <c r="D283" i="16"/>
  <c r="D210" i="16"/>
  <c r="D17" i="16"/>
  <c r="B138" i="16"/>
  <c r="H106" i="12"/>
  <c r="H107" i="12"/>
  <c r="H108" i="12"/>
  <c r="B210" i="16"/>
  <c r="C210" i="16"/>
  <c r="C283" i="16"/>
  <c r="B35" i="15"/>
  <c r="B283" i="16"/>
  <c r="D171" i="1"/>
  <c r="B39" i="16"/>
  <c r="B186" i="16"/>
  <c r="C11" i="15"/>
  <c r="C17" i="16"/>
  <c r="B17" i="16"/>
  <c r="D258" i="16"/>
  <c r="C258" i="16"/>
  <c r="D186" i="16"/>
  <c r="C234" i="16"/>
  <c r="D234" i="16"/>
  <c r="D23" i="15"/>
  <c r="C186" i="16"/>
  <c r="D64" i="16"/>
  <c r="D39" i="16"/>
  <c r="B258" i="16"/>
  <c r="B234" i="16"/>
  <c r="B64" i="16"/>
  <c r="C64" i="16"/>
  <c r="B55" i="1"/>
  <c r="B29" i="1"/>
  <c r="D162" i="16"/>
  <c r="C162" i="16"/>
  <c r="B162" i="16"/>
  <c r="C114" i="16"/>
  <c r="B114" i="16"/>
  <c r="C89" i="16"/>
  <c r="B89" i="16"/>
  <c r="C39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<sst xmlns="http://schemas.openxmlformats.org/spreadsheetml/2006/main" count="3290" uniqueCount="762">
  <si>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</si>
  <si>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</si>
  <si>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</si>
  <si>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</si>
  <si>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</si>
  <si>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</si>
  <si>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</si>
  <si>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</si>
  <si>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</si>
  <si>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</si>
  <si>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</si>
  <si>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</si>
  <si>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</si>
  <si>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</si>
  <si>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</si>
  <si>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</si>
  <si>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</si>
  <si>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</si>
  <si>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</si>
  <si>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</si>
  <si>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</si>
  <si>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</si>
  <si>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</si>
  <si>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</si>
  <si>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</si>
  <si>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</si>
  <si>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</si>
  <si>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</si>
  <si>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</si>
  <si>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</si>
  <si>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</si>
  <si>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</si>
  <si>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</si>
  <si>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</si>
  <si>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</si>
  <si>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</si>
  <si>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</si>
  <si>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</si>
  <si>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</si>
  <si>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</si>
  <si>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</si>
  <si>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</si>
  <si>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</si>
  <si>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</si>
  <si>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</si>
  <si>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</si>
  <si>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</si>
  <si>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</si>
  <si>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</si>
  <si>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</si>
  <si>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</si>
  <si>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</si>
  <si>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</si>
  <si>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</si>
  <si>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</si>
  <si>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</si>
  <si>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</si>
  <si>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</si>
  <si>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</si>
  <si>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</si>
  <si>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</si>
  <si>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</si>
  <si>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</si>
  <si>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</si>
  <si>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</si>
  <si>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</si>
  <si>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</si>
  <si>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</si>
  <si>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</si>
  <si>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</si>
  <si>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</si>
  <si>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</si>
  <si>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</si>
  <si>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</si>
  <si>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</si>
  <si>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</si>
  <si>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</si>
  <si>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</si>
  <si>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</si>
  <si>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</si>
  <si>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</si>
  <si>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</si>
  <si>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</si>
  <si>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</si>
  <si>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</si>
  <si>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</si>
  <si>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</si>
  <si>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</si>
  <si>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</si>
  <si>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</si>
  <si>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</si>
  <si>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</si>
  <si>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</si>
  <si>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</si>
  <si>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</si>
  <si>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</si>
  <si>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</si>
  <si>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</si>
  <si>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</si>
  <si>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</si>
  <si>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</si>
  <si>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</si>
  <si>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</si>
  <si>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</si>
  <si>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</si>
  <si>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</si>
  <si>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</si>
  <si>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</si>
  <si>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</si>
  <si>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</si>
  <si>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</si>
  <si>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</si>
  <si>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</si>
  <si>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</si>
  <si>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</si>
  <si>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</si>
  <si>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</si>
  <si>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</si>
  <si>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</si>
  <si>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</si>
  <si>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</si>
  <si>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</si>
  <si>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</si>
  <si>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</si>
  <si>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</si>
  <si>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</si>
  <si>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</si>
  <si>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</si>
  <si>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</si>
  <si>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</si>
  <si>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</si>
  <si>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</si>
  <si>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</si>
  <si>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</si>
  <si>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</si>
  <si>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</si>
  <si>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</si>
  <si>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</si>
  <si>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</si>
  <si>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</si>
  <si>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</si>
  <si>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</si>
  <si>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</si>
  <si>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</si>
  <si>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</si>
  <si>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</si>
  <si>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</si>
  <si>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</si>
  <si>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</si>
  <si>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</si>
  <si>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</si>
  <si>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</si>
  <si>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</si>
  <si>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</si>
  <si>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</si>
  <si>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</si>
  <si>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</si>
  <si>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</si>
  <si>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</si>
  <si>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</si>
  <si>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</si>
  <si>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</si>
  <si>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</si>
  <si>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</si>
  <si>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</si>
  <si>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</si>
  <si>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</si>
  <si>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</si>
  <si>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</si>
  <si>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</si>
  <si>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</si>
  <si>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</si>
  <si>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</si>
  <si>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</si>
  <si>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</si>
  <si>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</si>
  <si>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</si>
  <si>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</si>
  <si>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</si>
  <si>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</si>
  <si>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</si>
  <si>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</si>
  <si>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</si>
  <si>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</si>
  <si>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</si>
  <si>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</si>
  <si>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</si>
  <si>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</si>
  <si>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</si>
  <si>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</si>
  <si>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</si>
  <si>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</si>
  <si>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</si>
  <si>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</si>
  <si>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</si>
  <si>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</si>
  <si>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</si>
  <si>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</si>
  <si>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</si>
  <si>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</si>
  <si>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</si>
  <si>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</si>
  <si>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</si>
  <si>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</si>
  <si>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</si>
  <si>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</si>
  <si>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</si>
  <si>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</si>
  <si>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</si>
  <si>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</si>
  <si>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</si>
  <si>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</si>
  <si>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</si>
  <si>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</si>
  <si>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</si>
  <si>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</si>
  <si>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</si>
  <si>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</si>
  <si>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</si>
  <si>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</si>
  <si>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</si>
  <si>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</si>
  <si>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</si>
  <si>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</si>
  <si>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</si>
  <si>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</si>
  <si>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</si>
  <si>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</si>
  <si>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</si>
  <si>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</si>
  <si>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</si>
  <si>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</si>
  <si>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</si>
  <si>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</si>
  <si>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</si>
  <si>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</si>
  <si>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</si>
  <si>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</si>
  <si>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</si>
  <si>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</si>
  <si>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</si>
  <si>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</si>
  <si>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</si>
  <si>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</si>
  <si>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</si>
  <si>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</si>
  <si>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</si>
  <si>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</si>
  <si>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</si>
  <si>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</si>
  <si>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</si>
  <si>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</si>
  <si>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</si>
  <si>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</si>
  <si>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</si>
  <si>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</si>
  <si>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</si>
  <si>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</si>
  <si>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</si>
  <si>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</si>
  <si>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</si>
  <si>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</si>
  <si>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</si>
  <si>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</si>
  <si>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</si>
  <si>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</si>
  <si>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</si>
  <si>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</si>
  <si>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</si>
  <si>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</si>
  <si>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</si>
  <si>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</si>
  <si>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</si>
  <si>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</si>
  <si>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</si>
  <si>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</si>
  <si>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</si>
  <si>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</si>
  <si>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</si>
  <si>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</si>
  <si>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</si>
  <si>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</si>
  <si>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</si>
  <si>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</si>
  <si>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</si>
  <si>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</si>
  <si>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</si>
  <si>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</si>
  <si>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</si>
  <si>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</si>
  <si>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</si>
  <si>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</si>
  <si>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</si>
  <si>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</si>
  <si>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</si>
  <si>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</si>
  <si>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</si>
  <si>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</si>
  <si>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</si>
  <si>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</si>
  <si>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</si>
  <si>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</si>
  <si>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</si>
  <si>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</si>
  <si>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</si>
  <si>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</si>
  <si>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</si>
  <si>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</si>
  <si>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</si>
  <si>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</si>
  <si>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</si>
  <si>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</si>
  <si>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</si>
  <si>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</si>
  <si>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</si>
  <si>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</si>
  <si>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</si>
  <si>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</si>
  <si>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</si>
  <si>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</si>
  <si>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</si>
  <si>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</si>
  <si>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</si>
  <si>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</si>
  <si>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</si>
  <si>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</si>
  <si>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</si>
  <si>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</si>
  <si>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</si>
  <si>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</si>
  <si>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</si>
  <si>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</si>
  <si>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</si>
  <si>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</si>
  <si>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</si>
  <si>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</si>
  <si>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</si>
  <si>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</si>
  <si>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</si>
  <si>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</si>
  <si>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</si>
  <si>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</si>
  <si>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</si>
  <si>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</si>
  <si>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</si>
  <si>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</si>
  <si>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</si>
  <si>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</si>
  <si>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</si>
  <si>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</si>
  <si>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</si>
  <si>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</si>
  <si>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</si>
  <si>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</si>
  <si>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</si>
  <si>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</si>
  <si>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</si>
  <si>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</si>
  <si>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</si>
  <si>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</si>
  <si>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</si>
  <si>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</si>
  <si>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</si>
  <si>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</si>
  <si>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</si>
  <si>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</si>
  <si>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</si>
  <si>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</si>
  <si>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</si>
  <si>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</si>
  <si>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</si>
  <si>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</si>
  <si>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</si>
  <si>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</si>
  <si>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</si>
  <si>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</si>
  <si>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</si>
  <si>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</si>
  <si>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</si>
  <si>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</si>
  <si>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</si>
  <si>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</si>
  <si>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</si>
  <si>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</si>
  <si>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</si>
  <si>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</si>
  <si>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</si>
  <si>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</si>
  <si>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</si>
  <si>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</si>
  <si>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</si>
  <si>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</si>
  <si>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</si>
  <si>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</si>
  <si>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</si>
  <si>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</si>
  <si>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</si>
  <si>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</si>
  <si>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</si>
  <si>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</si>
  <si>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</si>
  <si>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</si>
  <si>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</si>
  <si>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</si>
  <si>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</si>
  <si>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</si>
  <si>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</si>
  <si>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</si>
  <si>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</si>
  <si>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</si>
  <si>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</si>
  <si>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</si>
  <si>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</si>
  <si>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</si>
  <si>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</si>
  <si>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</si>
  <si>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</si>
  <si>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</si>
  <si>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</si>
  <si>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</si>
  <si>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</si>
  <si>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</si>
  <si>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</si>
  <si>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</si>
  <si>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</si>
  <si>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</si>
  <si>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</si>
  <si>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</si>
  <si>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</si>
  <si>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</si>
  <si>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</si>
  <si>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</si>
  <si>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</si>
  <si>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</si>
  <si>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</si>
  <si>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</si>
  <si>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</si>
  <si>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</si>
  <si>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</si>
  <si>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</si>
  <si>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</si>
  <si>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</si>
  <si>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</si>
  <si>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</si>
  <si>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</si>
  <si>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</si>
  <si>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</si>
  <si>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</si>
  <si>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</si>
  <si>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</si>
  <si>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</si>
  <si>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</si>
  <si>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</si>
  <si>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</si>
  <si>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</si>
  <si>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</si>
  <si>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</si>
  <si>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</si>
  <si>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</si>
  <si>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</si>
  <si>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</si>
  <si>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</si>
  <si>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</si>
  <si>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</si>
  <si>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</si>
  <si>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</si>
  <si>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</si>
  <si>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</si>
  <si>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</si>
  <si>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</si>
  <si>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</si>
  <si>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</si>
  <si>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</si>
  <si>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</si>
  <si>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</si>
  <si>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</si>
  <si>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</si>
  <si>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</si>
  <si>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</si>
  <si>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</si>
  <si>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</si>
  <si>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</si>
  <si>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</si>
  <si>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</si>
  <si>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</si>
  <si>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</si>
  <si>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</si>
  <si>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</si>
  <si>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</si>
  <si>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</si>
  <si>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</si>
  <si>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</si>
  <si>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</si>
  <si>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</si>
  <si>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</si>
  <si>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</si>
  <si>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</si>
  <si>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</si>
  <si>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</si>
  <si>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</si>
  <si>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</si>
  <si>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</si>
  <si>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</si>
  <si>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</si>
  <si>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</si>
  <si>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</si>
  <si>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</si>
  <si>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</si>
  <si>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</si>
  <si>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</si>
  <si>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</si>
  <si>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</si>
  <si>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</si>
  <si>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</si>
  <si>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</si>
  <si>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</si>
  <si>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</si>
  <si>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</si>
  <si>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</si>
  <si>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</si>
  <si>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</si>
  <si>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</si>
  <si>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</si>
  <si>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</si>
  <si>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</si>
  <si>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</si>
  <si>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</si>
  <si>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</si>
  <si>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</si>
  <si>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</si>
  <si>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</si>
  <si>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</si>
  <si>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</si>
  <si>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</si>
  <si>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</si>
  <si>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</si>
  <si>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</si>
  <si>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</si>
  <si>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</si>
  <si>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</si>
  <si>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</si>
  <si>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</si>
  <si>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</si>
  <si>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</si>
  <si>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</si>
  <si>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</si>
  <si>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</si>
  <si>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</si>
  <si>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</si>
  <si>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</si>
  <si>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</si>
  <si>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</si>
  <si>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</si>
  <si>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</si>
  <si>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</si>
  <si>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</si>
  <si>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</si>
  <si>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</si>
  <si>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</si>
  <si>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</si>
  <si>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</si>
  <si>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</si>
  <si>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</si>
  <si>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</si>
  <si>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</si>
  <si>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</si>
  <si>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</si>
  <si>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</si>
  <si>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</si>
  <si>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</si>
  <si>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</si>
  <si>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</si>
  <si>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</si>
  <si>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</si>
  <si>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</si>
  <si>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</si>
  <si>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</si>
  <si>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</si>
  <si>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</si>
  <si>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</si>
  <si>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</si>
  <si>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</si>
  <si>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</si>
  <si>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</si>
  <si>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</si>
  <si>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</si>
  <si>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</si>
  <si>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</si>
  <si>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</si>
  <si>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</si>
  <si>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</si>
  <si>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</si>
  <si>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</si>
  <si>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</si>
  <si>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</si>
  <si>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</si>
  <si>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</si>
  <si>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</si>
  <si>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</si>
  <si>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</si>
  <si>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</si>
  <si>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</si>
  <si>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</si>
  <si>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</si>
  <si>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</si>
  <si>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</si>
  <si>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</si>
  <si>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</si>
  <si>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</si>
  <si>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</si>
  <si>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</si>
  <si>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</si>
  <si>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</si>
  <si>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</si>
  <si>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</si>
  <si>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</si>
  <si>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</si>
  <si>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</si>
  <si>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</si>
  <si>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</si>
  <si>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</si>
  <si>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</si>
  <si>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</si>
  <si>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</si>
  <si>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</si>
  <si>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</si>
  <si>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</si>
  <si>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</si>
  <si>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</si>
  <si>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</si>
  <si>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</si>
  <si>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</si>
  <si>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</si>
  <si>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</si>
  <si>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</si>
  <si>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</si>
  <si>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</si>
  <si>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</si>
  <si>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</si>
  <si>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</si>
  <si>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</si>
  <si>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</si>
  <si>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</si>
  <si>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</si>
  <si>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</si>
  <si>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</si>
  <si>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</si>
  <si>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</si>
  <si>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</si>
  <si>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</si>
  <si>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</si>
  <si>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</si>
  <si>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</si>
  <si>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</si>
  <si>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</si>
  <si>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</si>
  <si>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</si>
  <si>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</si>
  <si>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</si>
  <si>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</si>
  <si>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</si>
  <si>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</si>
  <si>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</si>
  <si>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</si>
  <si>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</si>
  <si>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</si>
  <si>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</si>
  <si>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</si>
  <si>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</si>
  <si>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</si>
  <si>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</si>
  <si>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</si>
  <si>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</si>
  <si>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</si>
  <si>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</si>
  <si>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</si>
  <si>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</si>
  <si>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</si>
  <si>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</si>
  <si>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</si>
  <si>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</si>
  <si>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</si>
  <si>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</si>
  <si>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</si>
  <si>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</si>
  <si>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</si>
  <si>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</si>
  <si>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</si>
  <si>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</si>
  <si>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</si>
  <si>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</si>
  <si>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</si>
  <si>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</si>
  <si>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</si>
  <si>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</si>
  <si>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</si>
  <si>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</si>
  <si>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</si>
  <si>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</si>
  <si>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</si>
  <si>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</si>
  <si>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</si>
  <si>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</si>
  <si>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</si>
  <si>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</si>
  <si>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</si>
  <si>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</si>
  <si>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</si>
  <si>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</si>
  <si>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</si>
  <si>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</si>
  <si>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</si>
  <si>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</si>
  <si>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</si>
  <si>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</si>
  <si>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</si>
  <si>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</si>
  <si>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</si>
  <si>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</si>
  <si>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</si>
  <si>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</si>
  <si>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</si>
  <si>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</si>
  <si>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</si>
  <si>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</si>
  <si>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</si>
  <si>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</si>
  <si>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</si>
  <si>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</si>
  <si>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</si>
  <si>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</si>
  <si>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</si>
  <si>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</si>
  <si>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</si>
  <si>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GO:0007154</t>
  </si>
  <si>
    <t>GO:0000050</t>
  </si>
  <si>
    <t>GO:0015075</t>
  </si>
  <si>
    <t>GO:0000007</t>
  </si>
  <si>
    <t>GO:0004872</t>
  </si>
  <si>
    <t>GO:0060089</t>
  </si>
  <si>
    <t>GO:0004871</t>
  </si>
  <si>
    <t>GO:0000006</t>
  </si>
  <si>
    <t>GO:0006810</t>
  </si>
  <si>
    <t>GO:0042254</t>
  </si>
  <si>
    <t>GO:0007165</t>
  </si>
  <si>
    <t>GO:0010468</t>
  </si>
  <si>
    <t>GO:0006355</t>
  </si>
  <si>
    <t>GO:0008380</t>
  </si>
  <si>
    <t>GO:0007275</t>
  </si>
  <si>
    <t>GO:0006950</t>
  </si>
  <si>
    <t>GO:0099600</t>
  </si>
  <si>
    <t>GO:0004888</t>
  </si>
  <si>
    <t>GO:0038023</t>
  </si>
  <si>
    <t>GO:0022803</t>
  </si>
  <si>
    <t>GO:0000099</t>
  </si>
  <si>
    <t>GO:0051119</t>
  </si>
  <si>
    <t>GO:1901476</t>
  </si>
  <si>
    <t>GO:0015144</t>
  </si>
  <si>
    <t>Smin</t>
  </si>
  <si>
    <t>Decision thresh</t>
  </si>
  <si>
    <t>ru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</si>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</sst>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  <xf numFmtId="0" fontId="4" fillId="0" borderId="0" xfId="0" applyNumberFormat="1" applyFont="1"/>
    <xf numFmtId="0" fontId="0" fillId="0" borderId="0" xfId="0" applyFont="1" applyFill="1"/>
  </cellXfs>
  <cellStyles count="25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274"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309"/>
  <sheetViews>
    <sheetView tabSelected="1" topLeftCell="A145" zoomScale="150" zoomScaleNormal="150" zoomScalePageLayoutView="150" workbookViewId="0">
      <selection activeCell="B164" sqref="B164:D16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26">
        <v>0.63581607013300001</v>
      </c>
      <c r="C10" s="26">
        <v>0.66389885050999997</v>
      </c>
      <c r="D10" s="26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26">
        <v>0.59846536029999997</v>
      </c>
      <c r="C11" s="26">
        <v>0.28081729102699998</v>
      </c>
      <c r="D11" s="26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26">
        <v>1</v>
      </c>
      <c r="C12" s="26">
        <v>1</v>
      </c>
      <c r="D12" s="26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26">
        <v>0.61833265500099999</v>
      </c>
      <c r="C13" s="26">
        <v>0.40353602600299998</v>
      </c>
      <c r="D13" s="26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26">
        <v>0.63581607013300001</v>
      </c>
      <c r="C14" s="26">
        <v>0.66369949186800004</v>
      </c>
      <c r="D14" s="26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26">
        <v>0.60178501224100001</v>
      </c>
      <c r="C15" s="26">
        <v>0.28989868374599997</v>
      </c>
      <c r="D15" s="26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26">
        <v>1</v>
      </c>
      <c r="C16" s="26">
        <v>1</v>
      </c>
      <c r="D16" s="26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26">
        <f>112170.96066/(60*60)</f>
        <v>31.158600183333334</v>
      </c>
      <c r="C17" s="26">
        <f>111810.038903/(60*60)</f>
        <v>31.05834413972222</v>
      </c>
      <c r="D17" s="26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26"/>
      <c r="C18" s="26"/>
      <c r="D18" s="26"/>
      <c r="H18" s="2"/>
      <c r="I18" s="2"/>
      <c r="J18" s="2"/>
      <c r="K18" s="2"/>
      <c r="L18" s="2"/>
      <c r="M18" s="2"/>
    </row>
    <row r="19" spans="1:13">
      <c r="A19" s="1" t="s">
        <v>760</v>
      </c>
      <c r="B19" s="26">
        <v>43.487454297500001</v>
      </c>
      <c r="C19" s="26">
        <v>91.832629849300005</v>
      </c>
      <c r="D19" s="26">
        <v>226.939815952</v>
      </c>
      <c r="H19" s="2"/>
      <c r="I19" s="2"/>
      <c r="J19" s="2"/>
      <c r="K19" s="2"/>
      <c r="L19" s="2"/>
      <c r="M19" s="2"/>
    </row>
    <row r="20" spans="1:13">
      <c r="A20" s="1" t="s">
        <v>761</v>
      </c>
      <c r="B20" s="1">
        <v>7.5263968862299997</v>
      </c>
      <c r="C20" s="1">
        <v>9.2922449948899999</v>
      </c>
      <c r="D20" s="1">
        <v>35.656588624699999</v>
      </c>
      <c r="H20" s="2"/>
      <c r="I20" s="2"/>
      <c r="J20" s="2"/>
      <c r="K20" s="2"/>
      <c r="L20" s="2"/>
      <c r="M20" s="2"/>
    </row>
    <row r="21" spans="1:13">
      <c r="A21" s="1" t="s">
        <v>758</v>
      </c>
      <c r="B21" s="1">
        <v>44.0605507191</v>
      </c>
      <c r="C21" s="1">
        <v>92.301558611399997</v>
      </c>
      <c r="D21" s="1">
        <v>229.72390467</v>
      </c>
      <c r="H21" s="2"/>
      <c r="I21" s="2"/>
      <c r="J21" s="2"/>
      <c r="K21" s="2"/>
      <c r="L21" s="2"/>
      <c r="M21" s="2"/>
    </row>
    <row r="22" spans="1:13">
      <c r="A22" s="1" t="s">
        <v>759</v>
      </c>
      <c r="B22" s="1">
        <v>49</v>
      </c>
      <c r="C22" s="1">
        <v>27</v>
      </c>
      <c r="D22" s="1">
        <v>41</v>
      </c>
      <c r="H22" s="2"/>
      <c r="I22" s="2"/>
      <c r="J22" s="2"/>
      <c r="K22" s="2"/>
      <c r="L22" s="2"/>
      <c r="M22" s="2"/>
    </row>
    <row r="23" spans="1:13">
      <c r="A23" s="1"/>
      <c r="B23" s="1"/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s="123" customFormat="1">
      <c r="A24" s="123" t="s">
        <v>497</v>
      </c>
      <c r="B24" s="123" t="s">
        <v>498</v>
      </c>
    </row>
    <row r="25" spans="1:13" s="5" customFormat="1">
      <c r="B25" s="5" t="s">
        <v>301</v>
      </c>
      <c r="C25" s="5" t="s">
        <v>293</v>
      </c>
      <c r="D25" s="5" t="s">
        <v>296</v>
      </c>
    </row>
    <row r="26" spans="1:13">
      <c r="A26" s="1" t="s">
        <v>455</v>
      </c>
      <c r="B26" s="2">
        <v>5</v>
      </c>
      <c r="C26" s="2">
        <v>5</v>
      </c>
      <c r="D26" s="1">
        <v>5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474</v>
      </c>
      <c r="B27" s="2">
        <v>77800</v>
      </c>
      <c r="C27" s="2">
        <v>82397</v>
      </c>
      <c r="D27" s="86">
        <v>197393</v>
      </c>
      <c r="E27" s="2"/>
      <c r="F27" s="11"/>
      <c r="G27" s="81"/>
      <c r="H27" s="11"/>
      <c r="I27" s="2"/>
      <c r="J27" s="2"/>
      <c r="K27" s="1"/>
      <c r="L27" s="2"/>
      <c r="M27" s="2"/>
    </row>
    <row r="28" spans="1:13">
      <c r="A28" s="1" t="s">
        <v>475</v>
      </c>
      <c r="B28" s="2">
        <v>10705</v>
      </c>
      <c r="C28" s="2">
        <v>9722</v>
      </c>
      <c r="D28" s="86">
        <v>10676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519</v>
      </c>
      <c r="B29" s="2">
        <v>471</v>
      </c>
      <c r="C29" s="2">
        <v>697</v>
      </c>
      <c r="D29" s="86">
        <v>1971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/>
      <c r="B30" s="1"/>
      <c r="D30" s="1"/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456</v>
      </c>
      <c r="B31" s="2">
        <v>0.57488679426699996</v>
      </c>
      <c r="C31" s="2">
        <v>0.37237080218800001</v>
      </c>
      <c r="D31" s="1">
        <v>0.36720120973699999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457</v>
      </c>
      <c r="B32" s="2">
        <v>0.67105559782000002</v>
      </c>
      <c r="C32" s="2">
        <v>0.52622236533900002</v>
      </c>
      <c r="D32" s="1">
        <v>0.49130992402099999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458</v>
      </c>
      <c r="B33" s="2">
        <v>0.50293574560599996</v>
      </c>
      <c r="C33" s="2">
        <v>0.288130210705</v>
      </c>
      <c r="D33" s="1">
        <v>0.29314939006899998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459</v>
      </c>
      <c r="B34" s="2">
        <v>1</v>
      </c>
      <c r="C34" s="2">
        <v>1</v>
      </c>
      <c r="D34" s="1">
        <v>1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467</v>
      </c>
      <c r="B35" s="2">
        <v>0.58138831146600001</v>
      </c>
      <c r="C35" s="2">
        <v>0.40527722494099999</v>
      </c>
      <c r="D35" s="1">
        <v>0.38467280000699999</v>
      </c>
      <c r="E35" s="2"/>
      <c r="F35" s="2"/>
      <c r="G35" s="1"/>
      <c r="H35" s="2"/>
      <c r="I35" s="2"/>
      <c r="J35" s="2"/>
      <c r="K35" s="1"/>
      <c r="L35" s="2"/>
      <c r="M35" s="2"/>
    </row>
    <row r="36" spans="1:13">
      <c r="A36" s="1" t="s">
        <v>468</v>
      </c>
      <c r="B36" s="2">
        <v>0.67080040082000003</v>
      </c>
      <c r="C36" s="2">
        <v>0.52597556839899995</v>
      </c>
      <c r="D36" s="1">
        <v>0.48893110152000002</v>
      </c>
      <c r="E36" s="2"/>
      <c r="F36" s="2"/>
      <c r="G36" s="1"/>
      <c r="H36" s="2"/>
      <c r="I36" s="2"/>
      <c r="J36" s="2"/>
      <c r="K36" s="1"/>
      <c r="L36" s="2"/>
      <c r="M36" s="2"/>
    </row>
    <row r="37" spans="1:13">
      <c r="A37" s="1" t="s">
        <v>469</v>
      </c>
      <c r="B37" s="2">
        <v>0.51311830687799997</v>
      </c>
      <c r="C37" s="2">
        <v>0.32963432549100002</v>
      </c>
      <c r="D37" s="1">
        <v>0.31706314184000001</v>
      </c>
      <c r="E37" s="2"/>
      <c r="F37" s="2"/>
      <c r="G37" s="1"/>
      <c r="H37" s="2"/>
      <c r="I37" s="2"/>
      <c r="J37" s="2"/>
      <c r="K37" s="1"/>
      <c r="L37" s="2"/>
      <c r="M37" s="2"/>
    </row>
    <row r="38" spans="1:13">
      <c r="A38" s="1" t="s">
        <v>470</v>
      </c>
      <c r="B38" s="2">
        <v>1</v>
      </c>
      <c r="C38" s="2">
        <v>1</v>
      </c>
      <c r="D38" s="1">
        <v>1</v>
      </c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460</v>
      </c>
      <c r="B39" s="2">
        <f>15589.93981/(60*60)</f>
        <v>4.3305388361111108</v>
      </c>
      <c r="C39" s="2">
        <f>22973.323159/(60*60)</f>
        <v>6.3814786552777774</v>
      </c>
      <c r="D39" s="3">
        <f>64472.896405/(60*60)</f>
        <v>17.909137890277776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/>
      <c r="B40" s="2"/>
      <c r="C40" s="2"/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 s="1" customFormat="1">
      <c r="A41" s="1" t="s">
        <v>760</v>
      </c>
      <c r="B41" s="3">
        <v>58.944914985600001</v>
      </c>
      <c r="C41" s="3">
        <v>110.849245428</v>
      </c>
      <c r="D41" s="3">
        <v>299.40016089900001</v>
      </c>
      <c r="E41" s="3"/>
      <c r="F41" s="3"/>
      <c r="G41" s="3"/>
      <c r="H41" s="3"/>
      <c r="I41" s="3"/>
      <c r="J41" s="3"/>
      <c r="K41" s="3"/>
      <c r="L41" s="3"/>
      <c r="M41" s="3"/>
    </row>
    <row r="42" spans="1:13" s="1" customFormat="1">
      <c r="A42" s="1" t="s">
        <v>761</v>
      </c>
      <c r="B42" s="3">
        <v>9.5551101289000009</v>
      </c>
      <c r="C42" s="3">
        <v>15.6551093498</v>
      </c>
      <c r="D42" s="3">
        <v>39.565419307600003</v>
      </c>
      <c r="E42" s="3"/>
      <c r="F42" s="3"/>
      <c r="G42" s="3"/>
      <c r="H42" s="3"/>
      <c r="I42" s="3"/>
      <c r="J42" s="3"/>
      <c r="K42" s="3"/>
      <c r="L42" s="3"/>
      <c r="M42" s="3"/>
    </row>
    <row r="43" spans="1:13" s="1" customFormat="1">
      <c r="A43" s="1" t="s">
        <v>758</v>
      </c>
      <c r="B43" s="1">
        <v>59.714346117399998</v>
      </c>
      <c r="C43" s="1">
        <v>111.94926377900001</v>
      </c>
      <c r="D43" s="1">
        <v>302.003110499</v>
      </c>
      <c r="E43" s="3"/>
      <c r="F43" s="3"/>
      <c r="G43" s="3"/>
      <c r="H43" s="3"/>
      <c r="I43" s="3"/>
      <c r="J43" s="3"/>
      <c r="K43" s="3"/>
      <c r="L43" s="3"/>
      <c r="M43" s="3"/>
    </row>
    <row r="44" spans="1:13" s="1" customFormat="1">
      <c r="A44" s="1" t="s">
        <v>759</v>
      </c>
      <c r="B44" s="1">
        <v>19</v>
      </c>
      <c r="C44" s="1">
        <v>13</v>
      </c>
      <c r="D44" s="1">
        <v>20</v>
      </c>
      <c r="H44" s="3"/>
      <c r="I44" s="3"/>
      <c r="J44" s="3"/>
      <c r="K44" s="3"/>
      <c r="L44" s="3"/>
      <c r="M44" s="3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 s="123" customFormat="1">
      <c r="A46" s="123" t="s">
        <v>509</v>
      </c>
      <c r="B46" s="123" t="s">
        <v>510</v>
      </c>
    </row>
    <row r="47" spans="1:13" s="5" customFormat="1">
      <c r="B47" s="5" t="s">
        <v>301</v>
      </c>
      <c r="C47" s="5" t="s">
        <v>293</v>
      </c>
      <c r="D47" s="5" t="s">
        <v>296</v>
      </c>
    </row>
    <row r="48" spans="1:13">
      <c r="A48" s="1" t="s">
        <v>455</v>
      </c>
      <c r="B48" s="1">
        <v>5</v>
      </c>
      <c r="C48">
        <v>5</v>
      </c>
      <c r="D48" s="3">
        <v>5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 s="1" customFormat="1">
      <c r="A49" s="1" t="s">
        <v>522</v>
      </c>
      <c r="B49" s="81">
        <v>1</v>
      </c>
      <c r="C49" s="81">
        <v>1</v>
      </c>
      <c r="D49" s="109">
        <v>1</v>
      </c>
      <c r="E49" s="3"/>
      <c r="F49" s="109"/>
      <c r="G49" s="109"/>
      <c r="H49" s="109"/>
      <c r="I49" s="3"/>
      <c r="J49" s="3"/>
      <c r="K49" s="3"/>
      <c r="L49" s="3"/>
      <c r="M49" s="3"/>
    </row>
    <row r="50" spans="1:13" s="1" customFormat="1">
      <c r="A50" s="1" t="s">
        <v>523</v>
      </c>
      <c r="B50" s="81">
        <v>1</v>
      </c>
      <c r="C50" s="81">
        <v>1</v>
      </c>
      <c r="D50" s="109">
        <v>1</v>
      </c>
      <c r="E50" s="3"/>
      <c r="F50" s="109"/>
      <c r="G50" s="109"/>
      <c r="H50" s="109"/>
      <c r="I50" s="3"/>
      <c r="J50" s="3"/>
      <c r="K50" s="3"/>
      <c r="L50" s="3"/>
      <c r="M50" s="3"/>
    </row>
    <row r="51" spans="1:13" s="1" customFormat="1">
      <c r="A51" s="1" t="s">
        <v>474</v>
      </c>
      <c r="B51" s="1">
        <v>77800</v>
      </c>
      <c r="C51" s="1">
        <v>82397</v>
      </c>
      <c r="D51" s="3">
        <v>197393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 s="1" customFormat="1">
      <c r="A52" s="1" t="s">
        <v>475</v>
      </c>
      <c r="B52" s="1">
        <v>4306</v>
      </c>
      <c r="C52" s="1">
        <v>4037</v>
      </c>
      <c r="D52" s="3">
        <v>4882</v>
      </c>
      <c r="E52" s="3"/>
      <c r="F52" s="3"/>
      <c r="G52" s="3"/>
      <c r="H52" s="3"/>
      <c r="I52" s="3"/>
      <c r="J52" s="3"/>
      <c r="K52" s="3"/>
      <c r="L52" s="3"/>
      <c r="M52" s="3"/>
    </row>
    <row r="53" spans="1:13" s="1" customFormat="1">
      <c r="A53" s="1" t="s">
        <v>516</v>
      </c>
      <c r="B53" s="1">
        <v>471</v>
      </c>
      <c r="C53" s="1">
        <v>697</v>
      </c>
      <c r="D53" s="3">
        <v>1971</v>
      </c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1" customFormat="1">
      <c r="A55" s="1" t="s">
        <v>456</v>
      </c>
      <c r="B55" s="1">
        <v>0.66345929052700003</v>
      </c>
      <c r="C55" s="1">
        <v>0.47007581202799997</v>
      </c>
      <c r="D55" s="3">
        <v>0.442025281682</v>
      </c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1" t="s">
        <v>457</v>
      </c>
      <c r="B56" s="26">
        <v>0.798027579215</v>
      </c>
      <c r="C56" s="26">
        <v>0.55580484233000005</v>
      </c>
      <c r="D56" s="2">
        <v>0.558872174798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 t="s">
        <v>458</v>
      </c>
      <c r="B57" s="26">
        <v>0.56772588186200001</v>
      </c>
      <c r="C57" s="26">
        <v>0.40725895191700001</v>
      </c>
      <c r="D57" s="2">
        <v>0.36558925479499998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459</v>
      </c>
      <c r="B58" s="26">
        <v>5</v>
      </c>
      <c r="C58" s="26">
        <v>1</v>
      </c>
      <c r="D58" s="2">
        <v>1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467</v>
      </c>
      <c r="B59" s="26">
        <v>0.680238748911</v>
      </c>
      <c r="C59" s="26">
        <v>0.52090870074100004</v>
      </c>
      <c r="D59" s="2">
        <v>0.46757849873200003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468</v>
      </c>
      <c r="B60" s="26">
        <v>0.80731308914199995</v>
      </c>
      <c r="C60" s="26">
        <v>0.55457644911799997</v>
      </c>
      <c r="D60" s="2">
        <v>0.55487106593299995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469</v>
      </c>
      <c r="B61" s="26">
        <v>0.587727989989</v>
      </c>
      <c r="C61" s="26">
        <v>0.49109485278699999</v>
      </c>
      <c r="D61" s="2">
        <v>0.40401817638400001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470</v>
      </c>
      <c r="B62" s="26">
        <v>6</v>
      </c>
      <c r="C62" s="26">
        <v>1</v>
      </c>
      <c r="D62" s="2">
        <v>1</v>
      </c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460</v>
      </c>
      <c r="B64" s="1">
        <f>7497.48316097/(60*60)</f>
        <v>2.0826342113805558</v>
      </c>
      <c r="C64">
        <f>10035.3399911/(60*60)</f>
        <v>2.7875944419722223</v>
      </c>
      <c r="D64" s="3">
        <f>38812.9515581/(60*60)</f>
        <v>10.781375432805556</v>
      </c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760</v>
      </c>
      <c r="B66" s="1">
        <v>63.159579931700002</v>
      </c>
      <c r="C66">
        <v>91.370953769500005</v>
      </c>
      <c r="D66" s="3">
        <v>218.46063029800001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761</v>
      </c>
      <c r="B67" s="1">
        <v>8.9241426077099995</v>
      </c>
      <c r="C67">
        <v>4.4981611092399998</v>
      </c>
      <c r="D67" s="3">
        <v>0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758</v>
      </c>
      <c r="B68" s="1">
        <v>63.786933289099998</v>
      </c>
      <c r="C68" s="3">
        <v>91.481608239600007</v>
      </c>
      <c r="D68" s="3">
        <v>218.46063029800001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759</v>
      </c>
      <c r="B69" s="1">
        <v>90</v>
      </c>
      <c r="C69" s="1">
        <v>94</v>
      </c>
      <c r="D69" s="1">
        <v>100</v>
      </c>
      <c r="H69" s="2"/>
      <c r="I69" s="2"/>
      <c r="J69" s="2"/>
      <c r="K69" s="2"/>
      <c r="L69" s="2"/>
      <c r="M69" s="2"/>
    </row>
    <row r="70" spans="1:13">
      <c r="A70" s="1"/>
      <c r="B70" s="1"/>
      <c r="C70" s="3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s="123" customFormat="1">
      <c r="A72" s="123" t="s">
        <v>482</v>
      </c>
      <c r="C72" s="123" t="s">
        <v>219</v>
      </c>
    </row>
    <row r="73" spans="1:13" s="5" customFormat="1">
      <c r="B73" s="5" t="s">
        <v>301</v>
      </c>
      <c r="C73" s="5" t="s">
        <v>293</v>
      </c>
      <c r="D73" s="5" t="s">
        <v>296</v>
      </c>
    </row>
    <row r="74" spans="1:13">
      <c r="A74" s="1" t="s">
        <v>455</v>
      </c>
      <c r="B74" s="2">
        <v>5</v>
      </c>
      <c r="C74" s="3">
        <v>5</v>
      </c>
      <c r="D74" s="26">
        <v>10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464</v>
      </c>
      <c r="B75" s="109">
        <v>1</v>
      </c>
      <c r="C75" s="117">
        <v>1</v>
      </c>
      <c r="D75" s="82">
        <v>1</v>
      </c>
      <c r="E75" s="3"/>
      <c r="F75" s="109"/>
      <c r="G75" s="117"/>
      <c r="H75" s="3"/>
      <c r="I75" s="3"/>
      <c r="J75" s="3"/>
      <c r="K75" s="3"/>
      <c r="L75" s="3"/>
      <c r="M75" s="3"/>
    </row>
    <row r="76" spans="1:13" s="1" customFormat="1">
      <c r="A76" s="1" t="s">
        <v>465</v>
      </c>
      <c r="B76" s="109">
        <v>1</v>
      </c>
      <c r="C76" s="117">
        <v>0.5</v>
      </c>
      <c r="D76" s="82">
        <v>0.5</v>
      </c>
      <c r="E76" s="3"/>
      <c r="F76" s="109"/>
      <c r="G76" s="117"/>
      <c r="H76" s="3"/>
      <c r="I76" s="3"/>
      <c r="J76" s="3"/>
      <c r="K76" s="3"/>
      <c r="L76" s="3"/>
      <c r="M76" s="3"/>
    </row>
    <row r="77" spans="1:13" s="1" customFormat="1">
      <c r="A77" s="1" t="s">
        <v>474</v>
      </c>
      <c r="B77" s="116">
        <v>15065</v>
      </c>
      <c r="C77" s="118">
        <v>34841</v>
      </c>
      <c r="D77" s="85">
        <v>49381</v>
      </c>
      <c r="E77" s="3"/>
      <c r="F77" s="116"/>
      <c r="G77" s="118"/>
      <c r="H77" s="3"/>
      <c r="I77" s="3"/>
      <c r="J77" s="3"/>
      <c r="K77" s="3"/>
      <c r="L77" s="3"/>
      <c r="M77" s="3"/>
    </row>
    <row r="78" spans="1:13" s="1" customFormat="1">
      <c r="A78" s="1" t="s">
        <v>475</v>
      </c>
      <c r="B78" s="116">
        <v>79340</v>
      </c>
      <c r="C78" s="118">
        <v>33302</v>
      </c>
      <c r="D78" s="85">
        <v>48213</v>
      </c>
      <c r="E78" s="3"/>
      <c r="F78" s="116"/>
      <c r="G78" s="118"/>
      <c r="H78" s="3"/>
      <c r="I78" s="3"/>
      <c r="J78" s="3"/>
      <c r="K78" s="3"/>
      <c r="L78" s="3"/>
      <c r="M78" s="3"/>
    </row>
    <row r="79" spans="1:13" s="1" customFormat="1">
      <c r="A79" s="1" t="s">
        <v>516</v>
      </c>
      <c r="B79" s="116">
        <v>2672</v>
      </c>
      <c r="C79" s="118">
        <v>5100</v>
      </c>
      <c r="D79" s="85">
        <v>5930</v>
      </c>
      <c r="E79" s="3"/>
      <c r="F79" s="116"/>
      <c r="G79" s="118"/>
      <c r="H79" s="3"/>
      <c r="I79" s="3"/>
      <c r="J79" s="3"/>
      <c r="K79" s="3"/>
      <c r="L79" s="3"/>
      <c r="M79" s="3"/>
    </row>
    <row r="80" spans="1:13">
      <c r="A80" s="1"/>
      <c r="B80" s="26"/>
      <c r="C80" s="26"/>
      <c r="D80" s="2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29</v>
      </c>
      <c r="B81" s="2">
        <v>0.56897459465300004</v>
      </c>
      <c r="C81" s="3">
        <v>0.40808295367615</v>
      </c>
      <c r="D81" s="3">
        <v>0.330716896634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461</v>
      </c>
      <c r="B82" s="2">
        <v>0.53891601506599995</v>
      </c>
      <c r="C82" s="3">
        <v>0.53316151158404401</v>
      </c>
      <c r="D82" s="3">
        <v>0.59207825100900002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462</v>
      </c>
      <c r="B83" s="2">
        <v>0.60258433864799998</v>
      </c>
      <c r="C83" s="3">
        <v>0.33053916727006899</v>
      </c>
      <c r="D83" s="3">
        <v>0.22943660043700001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463</v>
      </c>
      <c r="B84" s="2">
        <v>1</v>
      </c>
      <c r="C84" s="3">
        <v>1</v>
      </c>
      <c r="D84" s="3">
        <v>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532</v>
      </c>
      <c r="B85" s="2">
        <v>0.570275193455</v>
      </c>
      <c r="C85" s="3">
        <v>0.41999117710504502</v>
      </c>
      <c r="D85" s="3">
        <v>0.342869941801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533</v>
      </c>
      <c r="B86" s="2">
        <v>0.53891601506599995</v>
      </c>
      <c r="C86" s="3">
        <v>0.531048706484475</v>
      </c>
      <c r="D86" s="3">
        <v>0.59207825100900002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534</v>
      </c>
      <c r="B87" s="2">
        <v>0.60550939823899996</v>
      </c>
      <c r="C87" s="3">
        <v>0.34735026523523499</v>
      </c>
      <c r="D87" s="3">
        <v>0.24130402774099999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535</v>
      </c>
      <c r="B88" s="2">
        <v>1</v>
      </c>
      <c r="C88" s="3">
        <v>1</v>
      </c>
      <c r="D88" s="3">
        <v>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 s="1" customFormat="1">
      <c r="A89" s="1" t="s">
        <v>460</v>
      </c>
      <c r="B89" s="3">
        <f>169329.90017/(60*60)</f>
        <v>47.03608338055556</v>
      </c>
      <c r="C89" s="6">
        <f>156533.92584/(60*60)</f>
        <v>43.48164606666667</v>
      </c>
      <c r="D89" s="3">
        <f>791578.355837/(60*60)</f>
        <v>219.88287662138887</v>
      </c>
      <c r="E89" s="3"/>
      <c r="F89" s="3"/>
      <c r="G89" s="6"/>
      <c r="H89" s="3"/>
      <c r="I89" s="3"/>
      <c r="J89" s="3"/>
      <c r="K89" s="3"/>
      <c r="L89" s="3"/>
      <c r="M89" s="3"/>
    </row>
    <row r="90" spans="1:13" s="1" customFormat="1">
      <c r="B90" s="3"/>
      <c r="C90" s="6"/>
      <c r="D90" s="3"/>
      <c r="E90" s="3"/>
      <c r="F90" s="3"/>
      <c r="G90" s="6"/>
      <c r="H90" s="3"/>
      <c r="I90" s="3"/>
      <c r="J90" s="3"/>
      <c r="K90" s="3"/>
      <c r="L90" s="3"/>
      <c r="M90" s="3"/>
    </row>
    <row r="91" spans="1:13" s="1" customFormat="1">
      <c r="A91" s="1" t="s">
        <v>760</v>
      </c>
      <c r="B91" s="3">
        <v>42.715310783900001</v>
      </c>
      <c r="C91" s="6">
        <v>91.913286033199995</v>
      </c>
      <c r="D91" s="3">
        <v>223.81058740200001</v>
      </c>
      <c r="E91" s="3"/>
      <c r="F91" s="3"/>
      <c r="G91" s="6"/>
      <c r="H91" s="3"/>
      <c r="I91" s="3"/>
      <c r="J91" s="3"/>
      <c r="K91" s="3"/>
      <c r="L91" s="3"/>
      <c r="M91" s="3"/>
    </row>
    <row r="92" spans="1:13" s="1" customFormat="1">
      <c r="A92" s="1" t="s">
        <v>761</v>
      </c>
      <c r="B92" s="1">
        <v>9.9813972092699998</v>
      </c>
      <c r="C92" s="1">
        <v>6.4171566347700004</v>
      </c>
      <c r="D92" s="3">
        <v>30.4983991844</v>
      </c>
      <c r="E92" s="3"/>
      <c r="F92" s="3"/>
      <c r="G92" s="6"/>
      <c r="H92" s="3"/>
      <c r="I92" s="3"/>
      <c r="J92" s="3"/>
      <c r="K92" s="3"/>
      <c r="L92" s="3"/>
      <c r="M92" s="3"/>
    </row>
    <row r="93" spans="1:13" s="1" customFormat="1">
      <c r="A93" s="1" t="s">
        <v>758</v>
      </c>
      <c r="B93" s="1">
        <v>43.8660012494</v>
      </c>
      <c r="C93" s="1">
        <v>92.1370286513</v>
      </c>
      <c r="D93" s="3">
        <v>225.87901935799999</v>
      </c>
      <c r="E93" s="3"/>
      <c r="F93" s="3"/>
      <c r="G93" s="6"/>
      <c r="H93" s="3"/>
      <c r="I93" s="3"/>
      <c r="J93" s="3"/>
      <c r="K93" s="3"/>
      <c r="L93" s="3"/>
      <c r="M93" s="3"/>
    </row>
    <row r="94" spans="1:13">
      <c r="A94" s="1" t="s">
        <v>759</v>
      </c>
      <c r="B94" s="1">
        <v>16</v>
      </c>
      <c r="C94" s="1">
        <v>9</v>
      </c>
      <c r="D94" s="1">
        <v>4</v>
      </c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123" customFormat="1">
      <c r="A96" s="123" t="s">
        <v>557</v>
      </c>
      <c r="C96" s="123" t="s">
        <v>219</v>
      </c>
    </row>
    <row r="97" spans="1:13" s="5" customFormat="1">
      <c r="B97" s="5" t="s">
        <v>301</v>
      </c>
      <c r="C97" s="5" t="s">
        <v>293</v>
      </c>
      <c r="D97" s="5" t="s">
        <v>296</v>
      </c>
    </row>
    <row r="98" spans="1:13">
      <c r="A98" s="1" t="s">
        <v>455</v>
      </c>
      <c r="B98" s="2">
        <v>10</v>
      </c>
      <c r="C98" s="2">
        <v>10</v>
      </c>
      <c r="D98" s="26">
        <v>25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464</v>
      </c>
      <c r="B99" s="11">
        <v>0.5</v>
      </c>
      <c r="C99" s="11">
        <v>1</v>
      </c>
      <c r="D99" s="82">
        <v>0.5</v>
      </c>
      <c r="E99" s="2"/>
      <c r="F99" s="11"/>
      <c r="G99" s="109"/>
      <c r="H99" s="2"/>
      <c r="I99" s="2"/>
      <c r="J99" s="2"/>
      <c r="K99" s="2"/>
      <c r="L99" s="2"/>
      <c r="M99" s="2"/>
    </row>
    <row r="100" spans="1:13">
      <c r="A100" s="1" t="s">
        <v>465</v>
      </c>
      <c r="B100" s="11">
        <v>1</v>
      </c>
      <c r="C100" s="11">
        <v>0.33</v>
      </c>
      <c r="D100" s="82">
        <v>0.2</v>
      </c>
      <c r="E100" s="2"/>
      <c r="F100" s="11"/>
      <c r="G100" s="109"/>
      <c r="H100" s="2"/>
      <c r="I100" s="2"/>
      <c r="J100" s="2"/>
      <c r="K100" s="2"/>
      <c r="L100" s="2"/>
      <c r="M100" s="2"/>
    </row>
    <row r="101" spans="1:13">
      <c r="A101" s="1" t="s">
        <v>474</v>
      </c>
      <c r="B101" s="2">
        <v>241148</v>
      </c>
      <c r="C101" s="135">
        <v>352665</v>
      </c>
      <c r="D101" s="80">
        <v>526529</v>
      </c>
      <c r="E101" s="2"/>
      <c r="F101" s="2"/>
      <c r="G101" s="116"/>
      <c r="H101" s="2"/>
      <c r="I101" s="2"/>
      <c r="J101" s="2"/>
      <c r="K101" s="2"/>
      <c r="L101" s="2"/>
      <c r="M101" s="2"/>
    </row>
    <row r="102" spans="1:13">
      <c r="A102" s="1" t="s">
        <v>475</v>
      </c>
      <c r="B102" s="2">
        <v>79340</v>
      </c>
      <c r="C102" s="135">
        <v>22201</v>
      </c>
      <c r="D102" s="80">
        <v>19285</v>
      </c>
      <c r="E102" s="2"/>
      <c r="F102" s="2"/>
      <c r="G102" s="116"/>
      <c r="H102" s="2"/>
      <c r="I102" s="2"/>
      <c r="J102" s="2"/>
      <c r="K102" s="2"/>
      <c r="L102" s="2"/>
      <c r="M102" s="2"/>
    </row>
    <row r="103" spans="1:13">
      <c r="A103" s="1" t="s">
        <v>516</v>
      </c>
      <c r="B103" s="2">
        <v>1597</v>
      </c>
      <c r="C103" s="2">
        <v>4192</v>
      </c>
      <c r="D103" s="2">
        <v>8510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 s="1" customFormat="1">
      <c r="A105" s="1" t="s">
        <v>29</v>
      </c>
      <c r="B105" s="3">
        <v>0.62249456886700005</v>
      </c>
      <c r="C105" s="118">
        <v>0.42612393834500001</v>
      </c>
      <c r="D105" s="3">
        <v>0.39898133916</v>
      </c>
      <c r="E105" s="3"/>
      <c r="F105" s="3"/>
      <c r="G105" s="118"/>
      <c r="H105" s="3"/>
      <c r="I105" s="3"/>
      <c r="J105" s="3"/>
      <c r="K105" s="3"/>
      <c r="L105" s="3"/>
      <c r="M105" s="3"/>
    </row>
    <row r="106" spans="1:13">
      <c r="A106" s="1" t="s">
        <v>461</v>
      </c>
      <c r="B106" s="2">
        <v>0.66630167020300002</v>
      </c>
      <c r="C106" s="2">
        <v>0.54918318718299997</v>
      </c>
      <c r="D106" s="2">
        <v>0.401828123398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462</v>
      </c>
      <c r="B107" s="2">
        <v>0.58409244830200002</v>
      </c>
      <c r="C107" s="2">
        <v>0.34811861027399998</v>
      </c>
      <c r="D107" s="2">
        <v>0.39617460771599999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463</v>
      </c>
      <c r="B108" s="2">
        <v>8</v>
      </c>
      <c r="C108" s="2">
        <v>1</v>
      </c>
      <c r="D108" s="2">
        <v>1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479</v>
      </c>
      <c r="B109" s="2">
        <v>0.62316689881700005</v>
      </c>
      <c r="C109" s="2">
        <v>0.4290249605</v>
      </c>
      <c r="D109" s="2">
        <v>0.40131075288200002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478</v>
      </c>
      <c r="B110" s="2">
        <v>0.66630167020300002</v>
      </c>
      <c r="C110" s="2">
        <v>0.54899667717</v>
      </c>
      <c r="D110" s="2">
        <v>0.401828123398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477</v>
      </c>
      <c r="B111" s="2">
        <v>0.58527744158100004</v>
      </c>
      <c r="C111" s="2">
        <v>0.352084313559</v>
      </c>
      <c r="D111" s="2">
        <v>0.40079471292500002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463</v>
      </c>
      <c r="B112" s="2">
        <v>8</v>
      </c>
      <c r="C112" s="2">
        <v>1</v>
      </c>
      <c r="D112" s="2">
        <v>1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460</v>
      </c>
      <c r="B114" s="2">
        <f>339026.421831/(60*60)</f>
        <v>94.174006064166676</v>
      </c>
      <c r="C114" s="2">
        <f>276473.188986/(60*60)</f>
        <v>76.798108051666674</v>
      </c>
      <c r="D114" s="2">
        <f>522414.939241/3600</f>
        <v>145.11526090027778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760</v>
      </c>
      <c r="B116" s="2">
        <v>44.929242559199999</v>
      </c>
      <c r="C116" s="2">
        <v>85.741645527700001</v>
      </c>
      <c r="D116" s="2">
        <v>224.02714473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761</v>
      </c>
      <c r="B117" s="2">
        <v>7.6024801965400002</v>
      </c>
      <c r="C117" s="2">
        <v>13.6105643182</v>
      </c>
      <c r="D117" s="2">
        <v>40.317222007799998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" customFormat="1">
      <c r="A118" s="1" t="s">
        <v>758</v>
      </c>
      <c r="B118" s="3">
        <v>45.567911320100002</v>
      </c>
      <c r="C118" s="3">
        <v>86.815190138899993</v>
      </c>
      <c r="D118" s="3">
        <v>227.626096848</v>
      </c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1" t="s">
        <v>759</v>
      </c>
      <c r="B119" s="1">
        <v>12</v>
      </c>
      <c r="C119" s="1">
        <v>44</v>
      </c>
      <c r="D119" s="1">
        <v>12</v>
      </c>
      <c r="H119" s="2"/>
      <c r="I119" s="2"/>
      <c r="J119" s="2"/>
      <c r="K119" s="2"/>
      <c r="L119" s="2"/>
      <c r="M119" s="2"/>
    </row>
    <row r="120" spans="1:13">
      <c r="A120" s="1"/>
      <c r="B120" s="2"/>
      <c r="C120" s="3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123" customFormat="1">
      <c r="A121" s="123" t="s">
        <v>556</v>
      </c>
      <c r="C121" s="123" t="s">
        <v>219</v>
      </c>
    </row>
    <row r="122" spans="1:13" s="5" customFormat="1">
      <c r="B122" s="5" t="s">
        <v>301</v>
      </c>
      <c r="C122" s="5" t="s">
        <v>293</v>
      </c>
      <c r="D122" s="5" t="s">
        <v>296</v>
      </c>
    </row>
    <row r="123" spans="1:13">
      <c r="A123" s="1" t="s">
        <v>455</v>
      </c>
      <c r="B123" s="2">
        <v>5</v>
      </c>
      <c r="C123" s="3">
        <v>5</v>
      </c>
      <c r="D123" s="3">
        <v>100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464</v>
      </c>
      <c r="B124" s="11">
        <v>1</v>
      </c>
      <c r="C124" s="109">
        <v>1</v>
      </c>
      <c r="D124" s="109">
        <v>0.5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465</v>
      </c>
      <c r="B125" s="81">
        <v>0.25</v>
      </c>
      <c r="C125" s="10">
        <v>0.25</v>
      </c>
      <c r="D125" s="109">
        <v>0.1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474</v>
      </c>
      <c r="B126" s="2">
        <v>1939974</v>
      </c>
      <c r="C126" s="3">
        <v>1475554</v>
      </c>
      <c r="D126" s="3">
        <v>2562566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475</v>
      </c>
      <c r="B127" s="2">
        <v>19835</v>
      </c>
      <c r="C127" s="3">
        <v>16651</v>
      </c>
      <c r="D127" s="3">
        <v>9642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516</v>
      </c>
      <c r="B128" s="2">
        <v>2519</v>
      </c>
      <c r="C128" s="3">
        <v>5758</v>
      </c>
      <c r="D128" s="3">
        <v>8157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A130" s="1" t="s">
        <v>29</v>
      </c>
      <c r="B130" s="3">
        <v>0.68907051490899995</v>
      </c>
      <c r="C130" s="3">
        <v>0.56631184337999996</v>
      </c>
      <c r="D130" s="3">
        <v>0.51918145375500002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3">
      <c r="A131" s="1" t="s">
        <v>461</v>
      </c>
      <c r="B131" s="2">
        <v>0.67804758644200003</v>
      </c>
      <c r="C131" s="2">
        <v>0.62023504565400001</v>
      </c>
      <c r="D131" s="2">
        <v>0.53674322700599997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462</v>
      </c>
      <c r="B132" s="26">
        <v>0.70045776259699999</v>
      </c>
      <c r="C132" s="26">
        <v>0.52101484052500002</v>
      </c>
      <c r="D132" s="2">
        <v>0.50273248258699998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463</v>
      </c>
      <c r="B133" s="2">
        <v>52</v>
      </c>
      <c r="C133" s="3">
        <v>42</v>
      </c>
      <c r="D133" s="3">
        <v>51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 s="1" customFormat="1">
      <c r="A134" s="1" t="s">
        <v>479</v>
      </c>
      <c r="B134" s="3">
        <v>0.68912659034799995</v>
      </c>
      <c r="C134" s="3">
        <v>0.56704039900900005</v>
      </c>
      <c r="D134" s="3">
        <v>0.52404287933500004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3">
      <c r="A135" s="1" t="s">
        <v>478</v>
      </c>
      <c r="B135" s="26">
        <v>0.67804758644200003</v>
      </c>
      <c r="C135" s="26">
        <v>0.62023504565400001</v>
      </c>
      <c r="D135" s="2">
        <v>0.53674322700599997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477</v>
      </c>
      <c r="B136" s="2">
        <v>0.70057366054900005</v>
      </c>
      <c r="C136" s="2">
        <v>0.52224951140300002</v>
      </c>
      <c r="D136" s="2">
        <v>0.51192966686200003</v>
      </c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463</v>
      </c>
      <c r="B137" s="2">
        <v>52</v>
      </c>
      <c r="C137" s="2">
        <v>42</v>
      </c>
      <c r="D137" s="2">
        <v>51</v>
      </c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460</v>
      </c>
      <c r="B138" s="26">
        <f>248247.399714/(60*60)</f>
        <v>68.957611031666673</v>
      </c>
      <c r="C138" s="26">
        <f>433763.90998/3600</f>
        <v>120.48997499444444</v>
      </c>
      <c r="D138" s="2">
        <f>526255.705241/3600</f>
        <v>146.18214034472223</v>
      </c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>
      <c r="A140" s="1" t="s">
        <v>760</v>
      </c>
      <c r="B140" s="26">
        <v>46.179948762400002</v>
      </c>
      <c r="C140" s="26">
        <v>92.83</v>
      </c>
      <c r="D140" s="2"/>
      <c r="E140" s="3"/>
      <c r="F140" s="3"/>
      <c r="G140" s="3"/>
      <c r="H140" s="3"/>
      <c r="I140" s="3"/>
      <c r="J140" s="3"/>
      <c r="K140" s="3"/>
      <c r="L140" s="3"/>
      <c r="M140" s="3"/>
    </row>
    <row r="141" spans="1:13">
      <c r="A141" s="1" t="s">
        <v>761</v>
      </c>
      <c r="B141" s="2">
        <v>7.2134695157099999</v>
      </c>
      <c r="C141" s="2">
        <v>0</v>
      </c>
      <c r="D141" s="2"/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>
      <c r="A142" s="1" t="s">
        <v>758</v>
      </c>
      <c r="B142" s="3">
        <v>46.7399380632</v>
      </c>
      <c r="C142" s="3">
        <v>92.834571863700006</v>
      </c>
      <c r="D142" s="3">
        <v>429.674303549748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3">
      <c r="A143" s="1" t="s">
        <v>759</v>
      </c>
      <c r="B143" s="1">
        <v>56</v>
      </c>
      <c r="C143" s="1">
        <v>100</v>
      </c>
      <c r="D143" s="1"/>
      <c r="H143" s="2"/>
      <c r="I143" s="2"/>
      <c r="J143" s="2"/>
      <c r="K143" s="2"/>
      <c r="L143" s="2"/>
      <c r="M143" s="2"/>
    </row>
    <row r="144" spans="1:13">
      <c r="A144" s="1"/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 s="123" customFormat="1">
      <c r="A145" s="123" t="s">
        <v>484</v>
      </c>
      <c r="C145" s="123" t="s">
        <v>480</v>
      </c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</row>
    <row r="146" spans="1:13" s="5" customFormat="1">
      <c r="B146" s="5" t="s">
        <v>301</v>
      </c>
      <c r="C146" s="5" t="s">
        <v>293</v>
      </c>
      <c r="D146" s="98" t="s">
        <v>296</v>
      </c>
      <c r="E146" s="98"/>
      <c r="H146" s="98"/>
      <c r="I146" s="98"/>
      <c r="J146" s="98"/>
      <c r="K146" s="98"/>
      <c r="L146" s="98"/>
      <c r="M146" s="98"/>
    </row>
    <row r="147" spans="1:13">
      <c r="A147" s="1" t="s">
        <v>455</v>
      </c>
      <c r="B147" s="2">
        <v>5</v>
      </c>
      <c r="C147" s="2">
        <v>5</v>
      </c>
      <c r="D147" s="2">
        <v>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464</v>
      </c>
      <c r="B148" s="11">
        <v>1</v>
      </c>
      <c r="C148" s="11">
        <v>1</v>
      </c>
      <c r="D148" s="11">
        <v>1</v>
      </c>
      <c r="E148" s="2"/>
      <c r="F148" s="11"/>
      <c r="G148" s="109"/>
      <c r="H148" s="11"/>
      <c r="I148" s="11"/>
      <c r="J148" s="11"/>
      <c r="K148" s="11"/>
      <c r="L148" s="2"/>
      <c r="M148" s="2"/>
    </row>
    <row r="149" spans="1:13">
      <c r="A149" s="1" t="s">
        <v>465</v>
      </c>
      <c r="B149" s="11">
        <v>1</v>
      </c>
      <c r="C149" s="11">
        <v>1</v>
      </c>
      <c r="D149" s="11">
        <v>1</v>
      </c>
      <c r="E149" s="2"/>
      <c r="F149" s="11"/>
      <c r="G149" s="109"/>
      <c r="H149" s="11"/>
      <c r="I149" s="11"/>
      <c r="J149" s="11"/>
      <c r="K149" s="11"/>
      <c r="L149" s="2"/>
      <c r="M149" s="2"/>
    </row>
    <row r="150" spans="1:13">
      <c r="A150" s="1" t="s">
        <v>474</v>
      </c>
      <c r="B150" s="2">
        <v>15065</v>
      </c>
      <c r="C150" s="2">
        <v>34841</v>
      </c>
      <c r="D150" s="2">
        <v>115593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475</v>
      </c>
      <c r="B151" s="2">
        <v>10705</v>
      </c>
      <c r="C151" s="2">
        <v>9722</v>
      </c>
      <c r="D151" s="2">
        <v>10676</v>
      </c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516</v>
      </c>
      <c r="B152" s="2">
        <v>429</v>
      </c>
      <c r="C152" s="2">
        <v>585</v>
      </c>
      <c r="D152" s="2">
        <v>1801</v>
      </c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A154" s="1" t="s">
        <v>29</v>
      </c>
      <c r="B154" s="3">
        <v>0.54003254070200002</v>
      </c>
      <c r="C154" s="3">
        <v>0.28797067874299997</v>
      </c>
      <c r="D154" s="3">
        <v>0.23790749883500001</v>
      </c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" t="s">
        <v>461</v>
      </c>
      <c r="B155" s="2">
        <v>0.615884134847</v>
      </c>
      <c r="C155" s="2">
        <v>0.53130901320500001</v>
      </c>
      <c r="D155" s="2">
        <v>0.47524838324000002</v>
      </c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462</v>
      </c>
      <c r="B156" s="2">
        <v>0.48081580895699999</v>
      </c>
      <c r="C156" s="2">
        <v>0.197511057923</v>
      </c>
      <c r="D156" s="2">
        <v>0.158668056503</v>
      </c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463</v>
      </c>
      <c r="B157" s="2">
        <v>1</v>
      </c>
      <c r="C157" s="2">
        <v>1</v>
      </c>
      <c r="D157" s="2">
        <v>1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500</v>
      </c>
      <c r="B158" s="2">
        <v>0.54705841163400004</v>
      </c>
      <c r="C158" s="2">
        <v>0.32978931311699999</v>
      </c>
      <c r="D158" s="2">
        <v>0.25782157945700002</v>
      </c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501</v>
      </c>
      <c r="B159" s="2">
        <v>0.61552699438000003</v>
      </c>
      <c r="C159" s="2">
        <v>0.52772014325000005</v>
      </c>
      <c r="D159" s="2">
        <v>0.47303384581500002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502</v>
      </c>
      <c r="B160" s="2">
        <v>0.49229736437499999</v>
      </c>
      <c r="C160" s="2">
        <v>0.239834948129</v>
      </c>
      <c r="D160" s="2">
        <v>0.177201630503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503</v>
      </c>
      <c r="B161" s="2">
        <v>1</v>
      </c>
      <c r="C161" s="2">
        <v>1</v>
      </c>
      <c r="D161" s="2">
        <v>1</v>
      </c>
      <c r="E161" s="2"/>
      <c r="F161" s="2"/>
      <c r="G161" s="3"/>
      <c r="H161" s="2"/>
      <c r="I161" s="2"/>
      <c r="J161" s="2"/>
      <c r="K161" s="2"/>
      <c r="L161" s="2"/>
      <c r="M161" s="2"/>
    </row>
    <row r="162" spans="1:13" s="12" customFormat="1">
      <c r="A162" s="12" t="s">
        <v>460</v>
      </c>
      <c r="B162" s="12">
        <f>6199.61471391/(60*60)</f>
        <v>1.7221151983083334</v>
      </c>
      <c r="C162" s="12">
        <f>16411.6123712/(60*60)</f>
        <v>4.5587812142222228</v>
      </c>
      <c r="D162" s="12">
        <f>57995.6121891/(60*60)</f>
        <v>16.109892274749999</v>
      </c>
    </row>
    <row r="163" spans="1:13" s="12" customFormat="1"/>
    <row r="164" spans="1:13" s="12" customFormat="1">
      <c r="A164" s="12" t="s">
        <v>760</v>
      </c>
      <c r="B164" s="136">
        <v>60.1994699969</v>
      </c>
      <c r="C164" s="136">
        <v>113.786011559</v>
      </c>
      <c r="D164" s="136">
        <v>290.77959335999998</v>
      </c>
    </row>
    <row r="165" spans="1:13" s="12" customFormat="1">
      <c r="A165" s="12" t="s">
        <v>761</v>
      </c>
      <c r="B165" s="136">
        <v>7.8499478155400002</v>
      </c>
      <c r="C165" s="136">
        <v>9.2146672059599997</v>
      </c>
      <c r="D165" s="136">
        <v>43.5747688119</v>
      </c>
    </row>
    <row r="166" spans="1:13" s="12" customFormat="1">
      <c r="A166" s="12" t="s">
        <v>758</v>
      </c>
      <c r="B166" s="12">
        <v>60.709125085300002</v>
      </c>
      <c r="C166" s="12">
        <v>114.15851487400001</v>
      </c>
      <c r="D166" s="12">
        <v>294.026414445</v>
      </c>
    </row>
    <row r="167" spans="1:13">
      <c r="A167" s="1" t="s">
        <v>759</v>
      </c>
      <c r="B167" s="1">
        <v>16</v>
      </c>
      <c r="C167" s="1">
        <v>8</v>
      </c>
      <c r="D167" s="1">
        <v>3</v>
      </c>
      <c r="H167" s="2"/>
      <c r="I167" s="2"/>
      <c r="J167" s="2"/>
      <c r="K167" s="2"/>
      <c r="L167" s="2"/>
      <c r="M167" s="2"/>
    </row>
    <row r="168" spans="1:13" s="12" customFormat="1">
      <c r="A168" s="25"/>
      <c r="B168" s="25"/>
      <c r="C168" s="25"/>
    </row>
    <row r="169" spans="1:13" s="123" customFormat="1">
      <c r="A169" s="123" t="s">
        <v>485</v>
      </c>
      <c r="C169" s="123" t="s">
        <v>480</v>
      </c>
      <c r="F169" s="124"/>
    </row>
    <row r="170" spans="1:13" s="100" customFormat="1">
      <c r="A170" s="5"/>
      <c r="B170" s="5" t="s">
        <v>301</v>
      </c>
      <c r="C170" s="5" t="s">
        <v>293</v>
      </c>
      <c r="D170" s="98" t="s">
        <v>296</v>
      </c>
      <c r="E170" s="99"/>
      <c r="F170" s="5"/>
      <c r="G170" s="5"/>
      <c r="H170" s="98"/>
      <c r="I170" s="99"/>
      <c r="J170" s="99"/>
      <c r="K170" s="99"/>
      <c r="L170" s="99"/>
      <c r="M170" s="99"/>
    </row>
    <row r="171" spans="1:13">
      <c r="A171" s="1" t="s">
        <v>455</v>
      </c>
      <c r="B171" s="1">
        <v>5</v>
      </c>
      <c r="C171">
        <v>5</v>
      </c>
      <c r="D171" s="3">
        <v>5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464</v>
      </c>
      <c r="B172" s="81">
        <v>1</v>
      </c>
      <c r="C172" s="10">
        <v>1</v>
      </c>
      <c r="D172" s="81">
        <v>1</v>
      </c>
      <c r="E172" s="2"/>
      <c r="F172" s="11"/>
      <c r="G172" s="109"/>
      <c r="H172" s="11"/>
      <c r="I172" s="2"/>
      <c r="J172" s="2"/>
      <c r="K172" s="2"/>
      <c r="L172" s="2"/>
      <c r="M172" s="2"/>
    </row>
    <row r="173" spans="1:13">
      <c r="A173" s="1" t="s">
        <v>465</v>
      </c>
      <c r="B173" s="81">
        <v>1</v>
      </c>
      <c r="C173" s="10">
        <v>1</v>
      </c>
      <c r="D173" s="81">
        <v>1</v>
      </c>
      <c r="E173" s="2"/>
      <c r="F173" s="11"/>
      <c r="G173" s="109"/>
      <c r="H173" s="11"/>
      <c r="I173" s="2"/>
      <c r="J173" s="2"/>
      <c r="K173" s="2"/>
      <c r="L173" s="2"/>
      <c r="M173" s="2"/>
    </row>
    <row r="174" spans="1:13">
      <c r="A174" s="1" t="s">
        <v>474</v>
      </c>
      <c r="B174" s="86">
        <v>892187</v>
      </c>
      <c r="C174">
        <v>359195</v>
      </c>
      <c r="D174" s="1">
        <v>1083890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475</v>
      </c>
      <c r="B175" s="86">
        <v>10705</v>
      </c>
      <c r="C175">
        <v>9722</v>
      </c>
      <c r="D175" s="1">
        <v>10676</v>
      </c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516</v>
      </c>
      <c r="B176" s="86">
        <v>510</v>
      </c>
      <c r="C176">
        <v>706</v>
      </c>
      <c r="D176" s="1">
        <v>2026</v>
      </c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/>
      <c r="B177" s="1"/>
      <c r="D177" s="1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29</v>
      </c>
      <c r="B178" s="1">
        <v>0.59129219959299995</v>
      </c>
      <c r="C178" s="1">
        <v>0.43683956015800002</v>
      </c>
      <c r="D178" s="1">
        <v>0.402638852065</v>
      </c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461</v>
      </c>
      <c r="B179" s="26">
        <v>0.62841216135800004</v>
      </c>
      <c r="C179" s="26">
        <v>0.46327331967599999</v>
      </c>
      <c r="D179" s="26">
        <v>0.41265020564999999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462</v>
      </c>
      <c r="B180" s="26">
        <v>0.55831295925500002</v>
      </c>
      <c r="C180" s="26">
        <v>0.41325952145299999</v>
      </c>
      <c r="D180" s="26">
        <v>0.39310176541199998</v>
      </c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463</v>
      </c>
      <c r="B181" s="26">
        <v>12</v>
      </c>
      <c r="C181" s="26">
        <v>2</v>
      </c>
      <c r="D181" s="26">
        <v>9</v>
      </c>
      <c r="F181" s="2"/>
      <c r="G181" s="3"/>
      <c r="H181" s="2"/>
    </row>
    <row r="182" spans="1:13" s="12" customFormat="1">
      <c r="A182" s="1" t="s">
        <v>500</v>
      </c>
      <c r="B182" s="136">
        <v>0.59628299392700002</v>
      </c>
      <c r="C182" s="26">
        <v>0.46093189557800002</v>
      </c>
      <c r="D182" s="26">
        <v>0.41596503321599998</v>
      </c>
    </row>
    <row r="183" spans="1:13" s="12" customFormat="1">
      <c r="A183" s="1" t="s">
        <v>501</v>
      </c>
      <c r="B183" s="136">
        <v>0.62801600648199996</v>
      </c>
      <c r="C183" s="26">
        <v>0.492038653366</v>
      </c>
      <c r="D183" s="26">
        <v>0.408879322223</v>
      </c>
    </row>
    <row r="184" spans="1:13" s="12" customFormat="1">
      <c r="A184" s="1" t="s">
        <v>502</v>
      </c>
      <c r="B184" s="136">
        <v>0.56760260913399996</v>
      </c>
      <c r="C184" s="26">
        <v>0.43352441665000002</v>
      </c>
      <c r="D184" s="26">
        <v>0.42330066008</v>
      </c>
    </row>
    <row r="185" spans="1:13" s="12" customFormat="1">
      <c r="A185" s="1" t="s">
        <v>503</v>
      </c>
      <c r="B185" s="136">
        <v>12</v>
      </c>
      <c r="C185" s="26">
        <v>3</v>
      </c>
      <c r="D185" s="26">
        <v>9</v>
      </c>
    </row>
    <row r="186" spans="1:13" s="12" customFormat="1">
      <c r="A186" s="12" t="s">
        <v>460</v>
      </c>
      <c r="B186" s="136">
        <f>67282.868443/(60*60)</f>
        <v>18.689685678611109</v>
      </c>
      <c r="C186" s="136">
        <f>47999.846884/(60*60)</f>
        <v>13.333290801111112</v>
      </c>
      <c r="D186" s="26">
        <f>147833.056252/(60*60)</f>
        <v>41.064737847777778</v>
      </c>
    </row>
    <row r="187" spans="1:13" s="12" customFormat="1">
      <c r="B187" s="136"/>
      <c r="C187" s="136"/>
      <c r="D187" s="26"/>
    </row>
    <row r="188" spans="1:13" s="12" customFormat="1">
      <c r="A188" s="12" t="s">
        <v>760</v>
      </c>
      <c r="B188" s="136">
        <v>54.4683612579</v>
      </c>
      <c r="C188" s="136">
        <v>101.702261255</v>
      </c>
      <c r="D188" s="26">
        <v>293.60091685200001</v>
      </c>
    </row>
    <row r="189" spans="1:13" s="12" customFormat="1">
      <c r="A189" s="12" t="s">
        <v>761</v>
      </c>
      <c r="B189" s="136">
        <v>13.6746409442</v>
      </c>
      <c r="C189" s="136">
        <v>23.437256766400001</v>
      </c>
      <c r="D189" s="26">
        <v>42.061859390099997</v>
      </c>
    </row>
    <row r="190" spans="1:13" s="12" customFormat="1">
      <c r="A190" s="12" t="s">
        <v>758</v>
      </c>
      <c r="B190" s="12">
        <v>56.158687512</v>
      </c>
      <c r="C190" s="12">
        <v>104.367882747</v>
      </c>
      <c r="D190" s="1">
        <v>296.598547521</v>
      </c>
    </row>
    <row r="191" spans="1:13">
      <c r="A191" s="1" t="s">
        <v>759</v>
      </c>
      <c r="B191" s="1">
        <v>14</v>
      </c>
      <c r="C191" s="1">
        <v>14</v>
      </c>
      <c r="D191" s="1">
        <v>11</v>
      </c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 s="126" customFormat="1">
      <c r="A193" s="123" t="s">
        <v>548</v>
      </c>
      <c r="B193" s="123"/>
      <c r="C193" s="123"/>
      <c r="D193" s="124"/>
      <c r="E193" s="125"/>
      <c r="F193" s="124"/>
      <c r="G193" s="123"/>
      <c r="H193" s="123"/>
      <c r="I193" s="125"/>
      <c r="J193" s="125"/>
      <c r="K193" s="125"/>
      <c r="L193" s="125"/>
      <c r="M193" s="125"/>
    </row>
    <row r="194" spans="1:13" s="100" customFormat="1">
      <c r="A194" s="5"/>
      <c r="B194" s="5" t="s">
        <v>301</v>
      </c>
      <c r="C194" s="5" t="s">
        <v>293</v>
      </c>
      <c r="D194" s="98" t="s">
        <v>296</v>
      </c>
      <c r="E194" s="99"/>
      <c r="F194" s="5"/>
      <c r="G194" s="5"/>
      <c r="H194" s="98"/>
      <c r="I194" s="99"/>
      <c r="J194" s="99"/>
      <c r="K194" s="99"/>
      <c r="L194" s="99"/>
      <c r="M194" s="99"/>
    </row>
    <row r="195" spans="1:13">
      <c r="A195" s="1" t="s">
        <v>455</v>
      </c>
      <c r="B195" s="26">
        <v>5</v>
      </c>
      <c r="C195" s="26">
        <v>5</v>
      </c>
      <c r="D195" s="26">
        <v>5</v>
      </c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464</v>
      </c>
      <c r="B196" s="10">
        <v>1</v>
      </c>
      <c r="C196" s="82">
        <v>1</v>
      </c>
      <c r="D196" s="82">
        <v>1</v>
      </c>
      <c r="E196" s="2"/>
      <c r="F196" s="2"/>
      <c r="G196" s="109"/>
      <c r="H196" s="2"/>
      <c r="I196" s="2"/>
      <c r="J196" s="2"/>
      <c r="K196" s="2"/>
      <c r="L196" s="2"/>
      <c r="M196" s="2"/>
    </row>
    <row r="197" spans="1:13">
      <c r="A197" s="1" t="s">
        <v>465</v>
      </c>
      <c r="B197" s="10">
        <v>1</v>
      </c>
      <c r="C197" s="82">
        <v>1</v>
      </c>
      <c r="D197" s="82">
        <v>1</v>
      </c>
      <c r="E197" s="2"/>
      <c r="F197" s="2"/>
      <c r="G197" s="109"/>
      <c r="H197" s="2"/>
      <c r="I197" s="2"/>
      <c r="J197" s="2"/>
      <c r="K197" s="2"/>
      <c r="L197" s="2"/>
      <c r="M197" s="2"/>
    </row>
    <row r="198" spans="1:13">
      <c r="A198" s="1" t="s">
        <v>474</v>
      </c>
      <c r="B198">
        <v>1939974</v>
      </c>
      <c r="C198" s="85">
        <v>1475554</v>
      </c>
      <c r="D198" s="85">
        <v>4288318</v>
      </c>
      <c r="E198" s="2"/>
      <c r="F198" s="2"/>
      <c r="G198" s="109"/>
      <c r="H198" s="2"/>
      <c r="I198" s="2"/>
      <c r="J198" s="2"/>
      <c r="K198" s="2"/>
      <c r="L198" s="2"/>
      <c r="M198" s="2"/>
    </row>
    <row r="199" spans="1:13">
      <c r="A199" s="1" t="s">
        <v>475</v>
      </c>
      <c r="B199">
        <v>10705</v>
      </c>
      <c r="C199" s="85">
        <v>9722</v>
      </c>
      <c r="D199" s="85">
        <v>10676</v>
      </c>
      <c r="E199" s="2"/>
      <c r="F199" s="2"/>
      <c r="G199" s="109"/>
      <c r="H199" s="2"/>
      <c r="I199" s="2"/>
      <c r="J199" s="2"/>
      <c r="K199" s="2"/>
      <c r="L199" s="2"/>
      <c r="M199" s="2"/>
    </row>
    <row r="200" spans="1:13">
      <c r="A200" s="1" t="s">
        <v>516</v>
      </c>
      <c r="B200">
        <v>511</v>
      </c>
      <c r="C200" s="85">
        <v>707</v>
      </c>
      <c r="D200" s="85">
        <v>2026</v>
      </c>
      <c r="E200" s="2"/>
      <c r="F200" s="2"/>
      <c r="G200" s="109"/>
      <c r="H200" s="2"/>
      <c r="I200" s="2"/>
      <c r="J200" s="2"/>
      <c r="K200" s="2"/>
      <c r="L200" s="2"/>
      <c r="M200" s="2"/>
    </row>
    <row r="201" spans="1:13">
      <c r="A201" s="1"/>
      <c r="C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 s="1" customFormat="1">
      <c r="A202" s="1" t="s">
        <v>456</v>
      </c>
      <c r="B202" s="1">
        <v>0.61238161173799999</v>
      </c>
      <c r="C202" s="1">
        <v>0.49977043751400002</v>
      </c>
      <c r="D202" s="3">
        <v>0.46337208462200002</v>
      </c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1" t="s">
        <v>457</v>
      </c>
      <c r="B203" s="26">
        <v>0.61456418572000004</v>
      </c>
      <c r="C203" s="26">
        <v>0.52255073635600002</v>
      </c>
      <c r="D203" s="2">
        <v>0.48961207062500001</v>
      </c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458</v>
      </c>
      <c r="B204" s="26">
        <v>0.61033718536399995</v>
      </c>
      <c r="C204" s="26">
        <v>0.47923830179799998</v>
      </c>
      <c r="D204" s="2">
        <v>0.44013370809699998</v>
      </c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459</v>
      </c>
      <c r="B205" s="26">
        <v>18.8</v>
      </c>
      <c r="C205" s="26">
        <v>13.2</v>
      </c>
      <c r="D205" s="2">
        <v>30.6</v>
      </c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 t="s">
        <v>505</v>
      </c>
      <c r="B206" s="26">
        <v>0.61717672791599998</v>
      </c>
      <c r="C206" s="26">
        <v>0.52550680851999998</v>
      </c>
      <c r="D206" s="2">
        <v>0.47998152832899998</v>
      </c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 t="s">
        <v>506</v>
      </c>
      <c r="B207" s="26">
        <v>0.61776421209900001</v>
      </c>
      <c r="C207" s="26">
        <v>0.53980634483599998</v>
      </c>
      <c r="D207" s="2">
        <v>0.48781657145099999</v>
      </c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 t="s">
        <v>507</v>
      </c>
      <c r="B208" s="26">
        <v>0.61712924149199999</v>
      </c>
      <c r="C208" s="26">
        <v>0.51228258287499995</v>
      </c>
      <c r="D208" s="2">
        <v>0.47291323371600003</v>
      </c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 t="s">
        <v>508</v>
      </c>
      <c r="B209" s="26">
        <v>19.399999999999999</v>
      </c>
      <c r="C209" s="26">
        <v>15.6</v>
      </c>
      <c r="D209" s="2">
        <v>31</v>
      </c>
      <c r="E209" s="2"/>
      <c r="F209" s="2"/>
      <c r="G209" s="3"/>
      <c r="H209" s="2"/>
      <c r="I209" s="2"/>
      <c r="J209" s="2"/>
      <c r="K209" s="2"/>
      <c r="L209" s="2"/>
      <c r="M209" s="2"/>
    </row>
    <row r="210" spans="1:13" s="12" customFormat="1">
      <c r="A210" s="1" t="s">
        <v>460</v>
      </c>
      <c r="B210" s="1">
        <f>93705.0199871/(60*60)</f>
        <v>26.029172218638887</v>
      </c>
      <c r="C210" s="12">
        <f>94765.44313/(60*60)</f>
        <v>26.323734202777779</v>
      </c>
      <c r="D210" s="12">
        <f>455499.063766/(60*60)</f>
        <v>126.52751771277777</v>
      </c>
    </row>
    <row r="211" spans="1:13" s="12" customFormat="1">
      <c r="A211" s="1"/>
      <c r="B211" s="1"/>
      <c r="C211" s="25"/>
    </row>
    <row r="212" spans="1:13" s="12" customFormat="1">
      <c r="A212" s="1" t="s">
        <v>760</v>
      </c>
      <c r="B212" s="26">
        <v>53.837981033600002</v>
      </c>
      <c r="C212" s="136">
        <v>105.62346120799999</v>
      </c>
      <c r="D212" s="136"/>
    </row>
    <row r="213" spans="1:13" s="12" customFormat="1">
      <c r="A213" s="1" t="s">
        <v>761</v>
      </c>
      <c r="B213" s="26">
        <v>19.022730917400001</v>
      </c>
      <c r="C213" s="136">
        <v>20.538855408100002</v>
      </c>
      <c r="D213" s="136"/>
    </row>
    <row r="214" spans="1:13" s="12" customFormat="1">
      <c r="A214" s="1" t="s">
        <v>758</v>
      </c>
      <c r="B214" s="1">
        <v>57.099846701399997</v>
      </c>
      <c r="C214" s="12">
        <v>107.601859366</v>
      </c>
      <c r="D214" s="12">
        <v>510.78955171654201</v>
      </c>
    </row>
    <row r="215" spans="1:13">
      <c r="A215" s="1" t="s">
        <v>759</v>
      </c>
      <c r="B215" s="1">
        <v>43</v>
      </c>
      <c r="C215" s="1">
        <v>50</v>
      </c>
      <c r="D215" s="1"/>
      <c r="H215" s="2"/>
      <c r="I215" s="2"/>
      <c r="J215" s="2"/>
      <c r="K215" s="2"/>
      <c r="L215" s="2"/>
      <c r="M215" s="2"/>
    </row>
    <row r="216" spans="1:13" s="12" customFormat="1">
      <c r="C216" s="101"/>
    </row>
    <row r="217" spans="1:13" s="126" customFormat="1">
      <c r="A217" s="123" t="s">
        <v>499</v>
      </c>
      <c r="B217" s="123"/>
      <c r="C217" s="123"/>
      <c r="D217" s="123"/>
      <c r="E217" s="125"/>
      <c r="F217" s="124"/>
      <c r="G217" s="123"/>
      <c r="H217" s="123"/>
      <c r="I217" s="125"/>
      <c r="J217" s="125"/>
      <c r="K217" s="125"/>
      <c r="L217" s="125"/>
      <c r="M217" s="125"/>
    </row>
    <row r="218" spans="1:13" s="100" customFormat="1">
      <c r="A218" s="5"/>
      <c r="B218" s="5" t="s">
        <v>301</v>
      </c>
      <c r="C218" s="5" t="s">
        <v>293</v>
      </c>
      <c r="D218" s="5" t="s">
        <v>296</v>
      </c>
      <c r="E218" s="99"/>
      <c r="F218" s="5"/>
      <c r="G218" s="5"/>
      <c r="H218" s="98"/>
      <c r="I218" s="99"/>
      <c r="J218" s="99"/>
      <c r="K218" s="99"/>
      <c r="L218" s="99"/>
      <c r="M218" s="99"/>
    </row>
    <row r="219" spans="1:13" s="25" customFormat="1">
      <c r="A219" s="1" t="s">
        <v>455</v>
      </c>
      <c r="B219" s="12">
        <v>5</v>
      </c>
      <c r="C219" s="12">
        <v>5</v>
      </c>
      <c r="D219" s="12">
        <v>5</v>
      </c>
      <c r="E219" s="27"/>
      <c r="F219" s="27"/>
      <c r="G219" s="12"/>
      <c r="H219" s="27"/>
      <c r="I219" s="27"/>
      <c r="J219" s="27"/>
      <c r="K219" s="27"/>
      <c r="L219" s="27"/>
      <c r="M219" s="27"/>
    </row>
    <row r="220" spans="1:13" s="25" customFormat="1">
      <c r="A220" s="1" t="s">
        <v>464</v>
      </c>
      <c r="B220" s="107">
        <v>1</v>
      </c>
      <c r="C220" s="107">
        <v>1</v>
      </c>
      <c r="D220" s="107">
        <v>1</v>
      </c>
      <c r="E220" s="27"/>
      <c r="F220" s="111"/>
      <c r="G220" s="12"/>
      <c r="H220" s="27"/>
      <c r="I220" s="27"/>
      <c r="J220" s="27"/>
      <c r="K220" s="27"/>
      <c r="L220" s="27"/>
      <c r="M220" s="27"/>
    </row>
    <row r="221" spans="1:13" s="25" customFormat="1">
      <c r="A221" s="1" t="s">
        <v>465</v>
      </c>
      <c r="B221" s="107">
        <v>1</v>
      </c>
      <c r="C221" s="107">
        <v>1</v>
      </c>
      <c r="D221" s="107">
        <v>1</v>
      </c>
      <c r="E221" s="27"/>
      <c r="F221" s="111"/>
      <c r="G221" s="12"/>
      <c r="H221" s="27"/>
      <c r="I221" s="27"/>
      <c r="J221" s="27"/>
      <c r="K221" s="27"/>
      <c r="L221" s="27"/>
      <c r="M221" s="27"/>
    </row>
    <row r="222" spans="1:13" s="25" customFormat="1">
      <c r="A222" s="1" t="s">
        <v>474</v>
      </c>
      <c r="B222" s="12">
        <v>15065</v>
      </c>
      <c r="C222" s="12">
        <v>34841</v>
      </c>
      <c r="D222" s="12">
        <v>115593</v>
      </c>
      <c r="E222" s="27"/>
      <c r="F222" s="27"/>
      <c r="G222" s="12"/>
      <c r="H222" s="27"/>
      <c r="I222" s="27"/>
      <c r="J222" s="27"/>
      <c r="K222" s="27"/>
      <c r="L222" s="27"/>
      <c r="M222" s="27"/>
    </row>
    <row r="223" spans="1:13" s="25" customFormat="1">
      <c r="A223" s="1" t="s">
        <v>475</v>
      </c>
      <c r="B223" s="12">
        <v>4306</v>
      </c>
      <c r="C223" s="12">
        <v>4037</v>
      </c>
      <c r="D223" s="12">
        <v>4882</v>
      </c>
      <c r="E223" s="27"/>
      <c r="F223" s="27"/>
      <c r="G223" s="12"/>
      <c r="H223" s="27"/>
      <c r="I223" s="27"/>
      <c r="J223" s="27"/>
      <c r="K223" s="27"/>
      <c r="L223" s="27"/>
      <c r="M223" s="27"/>
    </row>
    <row r="224" spans="1:13" s="25" customFormat="1">
      <c r="A224" s="12" t="s">
        <v>516</v>
      </c>
      <c r="B224" s="12"/>
      <c r="C224" s="12">
        <v>585</v>
      </c>
      <c r="D224" s="12">
        <v>1801</v>
      </c>
      <c r="E224" s="27"/>
      <c r="F224" s="27"/>
      <c r="G224" s="12"/>
      <c r="H224" s="27"/>
      <c r="I224" s="27"/>
      <c r="J224" s="27"/>
      <c r="K224" s="27"/>
      <c r="L224" s="27"/>
      <c r="M224" s="27"/>
    </row>
    <row r="225" spans="1:13" s="25" customFormat="1">
      <c r="A225" s="12"/>
      <c r="B225" s="12"/>
      <c r="C225" s="12"/>
      <c r="D225" s="12"/>
      <c r="E225" s="27"/>
      <c r="F225" s="27"/>
      <c r="G225" s="12"/>
      <c r="H225" s="27"/>
      <c r="I225" s="27"/>
      <c r="J225" s="27"/>
      <c r="K225" s="27"/>
      <c r="L225" s="27"/>
      <c r="M225" s="27"/>
    </row>
    <row r="226" spans="1:13" s="1" customFormat="1">
      <c r="A226" s="1" t="s">
        <v>29</v>
      </c>
      <c r="B226" s="1">
        <v>0.62067530583099995</v>
      </c>
      <c r="C226" s="1">
        <v>0.37480151932700001</v>
      </c>
      <c r="D226" s="1">
        <v>0.29562125233600001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461</v>
      </c>
      <c r="B227" s="26">
        <v>0.74718177735500002</v>
      </c>
      <c r="C227" s="26">
        <v>0.56140042702799997</v>
      </c>
      <c r="D227" s="26">
        <v>0.63725831432400004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 s="1" customFormat="1">
      <c r="A228" s="1" t="s">
        <v>462</v>
      </c>
      <c r="B228" s="26">
        <v>0.53080406972000005</v>
      </c>
      <c r="C228" s="26">
        <v>0.28130203227700001</v>
      </c>
      <c r="D228" s="26">
        <v>0.19244865743600001</v>
      </c>
      <c r="E228" s="3"/>
      <c r="F228" s="3"/>
      <c r="H228" s="3"/>
      <c r="I228" s="3"/>
      <c r="J228" s="3"/>
      <c r="K228" s="3"/>
      <c r="L228" s="3"/>
      <c r="M228" s="3"/>
    </row>
    <row r="229" spans="1:13">
      <c r="A229" s="1" t="s">
        <v>463</v>
      </c>
      <c r="B229" s="26">
        <v>1</v>
      </c>
      <c r="C229" s="26">
        <v>1</v>
      </c>
      <c r="D229" s="26">
        <v>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479</v>
      </c>
      <c r="B230" s="26">
        <v>0.64534836731</v>
      </c>
      <c r="C230" s="26">
        <v>0.44510773742100002</v>
      </c>
      <c r="D230" s="26">
        <v>0.34222888478899999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478</v>
      </c>
      <c r="B231" s="26">
        <v>0.74617154068799996</v>
      </c>
      <c r="C231" s="26">
        <v>0.61403420903499994</v>
      </c>
      <c r="D231" s="26">
        <v>0.63118969178999995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477</v>
      </c>
      <c r="B232" s="26">
        <v>0.56852844240800005</v>
      </c>
      <c r="C232" s="85">
        <v>0.349074205433</v>
      </c>
      <c r="D232" s="26">
        <v>0.23475653667099999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>
      <c r="A233" s="1" t="s">
        <v>476</v>
      </c>
      <c r="B233" s="26">
        <v>1</v>
      </c>
      <c r="C233" s="85">
        <v>2</v>
      </c>
      <c r="D233" s="26">
        <v>1</v>
      </c>
      <c r="E233" s="2"/>
      <c r="F233" s="2"/>
      <c r="G233" s="1"/>
      <c r="H233" s="2"/>
      <c r="I233" s="2"/>
      <c r="J233" s="2"/>
      <c r="K233" s="2"/>
      <c r="L233" s="2"/>
      <c r="M233" s="2"/>
    </row>
    <row r="234" spans="1:13" s="1" customFormat="1">
      <c r="A234" s="1" t="s">
        <v>460</v>
      </c>
      <c r="B234" s="1">
        <f>3834.08975792/(60*60)</f>
        <v>1.0650249327555557</v>
      </c>
      <c r="C234" s="1">
        <f>6638.2954278/(60*60)</f>
        <v>1.8439709521666665</v>
      </c>
      <c r="D234" s="1">
        <f>28675.9580630999/(60*60)</f>
        <v>7.9655439064166389</v>
      </c>
      <c r="E234" s="81"/>
      <c r="F234" s="3"/>
      <c r="H234" s="3"/>
      <c r="I234" s="3"/>
      <c r="J234" s="3"/>
      <c r="K234" s="3"/>
      <c r="L234" s="3"/>
      <c r="M234" s="3"/>
    </row>
    <row r="235" spans="1:13">
      <c r="A235" s="1"/>
      <c r="B235" s="1"/>
      <c r="D235" s="1"/>
      <c r="E235" s="10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760</v>
      </c>
      <c r="B236" s="26">
        <v>55.267463178100002</v>
      </c>
      <c r="C236" s="26">
        <v>89.156369281799996</v>
      </c>
      <c r="D236" s="26">
        <v>201.62663310299999</v>
      </c>
      <c r="E236" s="10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761</v>
      </c>
      <c r="B237" s="26">
        <v>9.2059546376300005</v>
      </c>
      <c r="C237" s="26">
        <v>4.9785318512399996</v>
      </c>
      <c r="D237" s="26">
        <v>43.410384032400003</v>
      </c>
      <c r="E237" s="10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758</v>
      </c>
      <c r="B238" s="1">
        <v>56.028939727000001</v>
      </c>
      <c r="C238" s="1">
        <v>89.2952628245</v>
      </c>
      <c r="D238" s="1">
        <v>206.246843899</v>
      </c>
      <c r="E238" s="10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759</v>
      </c>
      <c r="B239" s="1">
        <v>6</v>
      </c>
      <c r="C239" s="1">
        <v>8</v>
      </c>
      <c r="D239" s="1">
        <v>2</v>
      </c>
      <c r="H239" s="2"/>
      <c r="I239" s="2"/>
      <c r="J239" s="2"/>
      <c r="K239" s="2"/>
      <c r="L239" s="2"/>
      <c r="M239" s="2"/>
    </row>
    <row r="240" spans="1:13" s="8" customFormat="1">
      <c r="A240" s="1"/>
      <c r="B240" s="1"/>
      <c r="C240"/>
      <c r="D240" s="7"/>
      <c r="F240" s="9"/>
      <c r="G240" s="7"/>
      <c r="H240" s="9"/>
      <c r="I240" s="9"/>
      <c r="J240" s="9"/>
      <c r="K240" s="9"/>
      <c r="L240" s="9"/>
      <c r="M240" s="9"/>
    </row>
    <row r="241" spans="1:13" s="126" customFormat="1">
      <c r="A241" s="123" t="s">
        <v>504</v>
      </c>
      <c r="B241" s="123"/>
      <c r="C241" s="123"/>
      <c r="D241" s="123"/>
      <c r="E241" s="125"/>
      <c r="F241" s="124"/>
      <c r="G241" s="123"/>
      <c r="H241" s="123"/>
      <c r="I241" s="125"/>
      <c r="J241" s="125"/>
      <c r="K241" s="125"/>
      <c r="L241" s="125"/>
      <c r="M241" s="125"/>
    </row>
    <row r="242" spans="1:13" s="100" customFormat="1">
      <c r="A242" s="5"/>
      <c r="B242" s="5" t="s">
        <v>301</v>
      </c>
      <c r="C242" s="5" t="s">
        <v>293</v>
      </c>
      <c r="D242" s="5" t="s">
        <v>296</v>
      </c>
      <c r="E242" s="99"/>
      <c r="F242" s="5"/>
      <c r="G242" s="5"/>
      <c r="H242" s="98"/>
      <c r="I242" s="99"/>
      <c r="J242" s="99"/>
      <c r="K242" s="99"/>
      <c r="L242" s="99"/>
      <c r="M242" s="99"/>
    </row>
    <row r="243" spans="1:13">
      <c r="A243" s="1" t="s">
        <v>455</v>
      </c>
      <c r="B243" s="1">
        <v>5</v>
      </c>
      <c r="C243">
        <v>5</v>
      </c>
      <c r="D243" s="1">
        <v>5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 s="1" customFormat="1">
      <c r="A244" s="1" t="s">
        <v>464</v>
      </c>
      <c r="B244" s="81">
        <v>1</v>
      </c>
      <c r="C244" s="10">
        <v>1</v>
      </c>
      <c r="D244" s="81">
        <v>1</v>
      </c>
      <c r="E244" s="3"/>
      <c r="F244" s="109"/>
      <c r="G244" s="81"/>
      <c r="H244" s="109"/>
      <c r="I244" s="3"/>
      <c r="J244" s="3"/>
      <c r="K244" s="3"/>
      <c r="L244" s="3"/>
      <c r="M244" s="3"/>
    </row>
    <row r="245" spans="1:13">
      <c r="A245" s="1" t="s">
        <v>465</v>
      </c>
      <c r="B245" s="81">
        <v>1</v>
      </c>
      <c r="C245" s="10">
        <v>1</v>
      </c>
      <c r="D245" s="10">
        <v>1</v>
      </c>
      <c r="E245" s="2"/>
      <c r="F245" s="11"/>
      <c r="G245" s="81"/>
      <c r="H245" s="11"/>
      <c r="I245" s="2"/>
      <c r="J245" s="2"/>
      <c r="K245" s="2"/>
      <c r="L245" s="2"/>
      <c r="M245" s="2"/>
    </row>
    <row r="246" spans="1:13">
      <c r="A246" s="1" t="s">
        <v>474</v>
      </c>
      <c r="B246" s="1">
        <v>492500</v>
      </c>
      <c r="C246">
        <v>359195</v>
      </c>
      <c r="D246">
        <v>1083890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475</v>
      </c>
      <c r="B247" s="1">
        <v>4306</v>
      </c>
      <c r="C247">
        <v>4037</v>
      </c>
      <c r="D247">
        <v>4882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516</v>
      </c>
      <c r="B248" s="1">
        <v>510</v>
      </c>
      <c r="C248">
        <v>706</v>
      </c>
      <c r="D248">
        <v>2026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2"/>
      <c r="B249" s="83"/>
      <c r="C249" s="84"/>
      <c r="E249" s="11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29</v>
      </c>
      <c r="B250" s="83">
        <v>0.66751493849300003</v>
      </c>
      <c r="C250" s="84">
        <v>0.46092241804</v>
      </c>
      <c r="D250">
        <v>0.44363058796900001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>
      <c r="A251" s="1" t="s">
        <v>461</v>
      </c>
      <c r="B251" s="1">
        <v>0.78762699745999998</v>
      </c>
      <c r="C251">
        <v>0.54690235019</v>
      </c>
      <c r="D251">
        <v>0.52884777847700004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462</v>
      </c>
      <c r="B252" s="1">
        <v>0.57918934196100003</v>
      </c>
      <c r="C252">
        <v>0.39830401437200003</v>
      </c>
      <c r="D252">
        <v>0.38206551873299999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463</v>
      </c>
      <c r="B253" s="1">
        <v>28</v>
      </c>
      <c r="C253">
        <v>11</v>
      </c>
      <c r="D253">
        <v>27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479</v>
      </c>
      <c r="B254">
        <v>0.67901627036400003</v>
      </c>
      <c r="C254">
        <v>0.51067339698799996</v>
      </c>
      <c r="D254" s="1">
        <v>0.46970885995</v>
      </c>
      <c r="E254" s="3"/>
      <c r="F254" s="3"/>
      <c r="H254" s="3"/>
      <c r="I254" s="3"/>
      <c r="J254" s="3"/>
      <c r="K254" s="3"/>
      <c r="L254" s="3"/>
      <c r="M254" s="3"/>
    </row>
    <row r="255" spans="1:13">
      <c r="A255" s="1" t="s">
        <v>478</v>
      </c>
      <c r="B255" s="12">
        <v>0.790487213508</v>
      </c>
      <c r="C255" s="12">
        <v>0.54596515127699996</v>
      </c>
      <c r="D255">
        <v>0.550714466831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477</v>
      </c>
      <c r="B256" s="12">
        <v>0.59509820442000005</v>
      </c>
      <c r="C256" s="12">
        <v>0.47966721043499999</v>
      </c>
      <c r="D256">
        <v>0.40947798738300001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476</v>
      </c>
      <c r="B257" s="7">
        <v>29</v>
      </c>
      <c r="C257" s="8">
        <v>11</v>
      </c>
      <c r="D257">
        <v>31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460</v>
      </c>
      <c r="B258" s="7">
        <f>38172.174293/(60*60)</f>
        <v>10.603381748055554</v>
      </c>
      <c r="C258" s="8">
        <f>34296.8943481/(60*60)</f>
        <v>9.5269150966944451</v>
      </c>
      <c r="D258">
        <f>103709.438462/(60*60)</f>
        <v>28.808177350555557</v>
      </c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7"/>
      <c r="C259" s="8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760</v>
      </c>
      <c r="B260" s="7">
        <v>49.218885805299998</v>
      </c>
      <c r="C260" s="8">
        <v>81.417946368800003</v>
      </c>
      <c r="D260">
        <v>194.134002202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761</v>
      </c>
      <c r="B261" s="7">
        <v>15.548848365</v>
      </c>
      <c r="C261" s="8">
        <v>18.104339727700001</v>
      </c>
      <c r="D261">
        <v>38.526705338100001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758</v>
      </c>
      <c r="B262" s="7">
        <v>51.616522600700002</v>
      </c>
      <c r="C262" s="8">
        <v>83.406529168199995</v>
      </c>
      <c r="D262">
        <v>197.91997836300001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759</v>
      </c>
      <c r="B263" s="1">
        <v>27</v>
      </c>
      <c r="C263" s="1">
        <v>44</v>
      </c>
      <c r="D263" s="1">
        <v>30</v>
      </c>
      <c r="H263" s="2"/>
      <c r="I263" s="2"/>
      <c r="J263" s="2"/>
      <c r="K263" s="2"/>
      <c r="L263" s="2"/>
      <c r="M263" s="2"/>
    </row>
    <row r="264" spans="1:13">
      <c r="A264" s="12"/>
      <c r="B264" s="12"/>
      <c r="C264" s="12"/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 s="126" customFormat="1">
      <c r="A265" s="123" t="s">
        <v>550</v>
      </c>
      <c r="B265" s="123"/>
      <c r="C265" s="123"/>
      <c r="D265" s="123"/>
      <c r="E265" s="125"/>
      <c r="F265" s="125"/>
      <c r="G265" s="123"/>
      <c r="H265" s="125"/>
      <c r="I265" s="125"/>
      <c r="J265" s="125"/>
      <c r="K265" s="125"/>
      <c r="L265" s="125"/>
      <c r="M265" s="125"/>
    </row>
    <row r="266" spans="1:13" s="100" customFormat="1">
      <c r="A266" s="5"/>
      <c r="B266" s="5" t="s">
        <v>301</v>
      </c>
      <c r="C266" s="5" t="s">
        <v>293</v>
      </c>
      <c r="D266" s="5" t="s">
        <v>296</v>
      </c>
      <c r="E266" s="99"/>
      <c r="F266" s="99"/>
      <c r="G266" s="5"/>
      <c r="H266" s="99"/>
      <c r="I266" s="99"/>
      <c r="J266" s="99"/>
      <c r="K266" s="99"/>
      <c r="L266" s="99"/>
      <c r="M266" s="99"/>
    </row>
    <row r="267" spans="1:13" s="25" customFormat="1">
      <c r="A267" s="12" t="s">
        <v>538</v>
      </c>
      <c r="B267" s="12">
        <v>5</v>
      </c>
      <c r="C267" s="12">
        <v>5</v>
      </c>
      <c r="D267" s="12">
        <v>5</v>
      </c>
      <c r="E267" s="27"/>
      <c r="F267" s="27"/>
      <c r="G267" s="12"/>
      <c r="H267" s="27"/>
      <c r="I267" s="27"/>
      <c r="J267" s="27"/>
      <c r="K267" s="27"/>
      <c r="L267" s="27"/>
      <c r="M267" s="27"/>
    </row>
    <row r="268" spans="1:13">
      <c r="A268" s="1" t="s">
        <v>455</v>
      </c>
      <c r="B268" s="26">
        <v>5</v>
      </c>
      <c r="C268" s="26">
        <v>5</v>
      </c>
      <c r="D268" s="1">
        <v>5</v>
      </c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464</v>
      </c>
      <c r="B269" s="82">
        <v>1</v>
      </c>
      <c r="C269" s="82">
        <v>1</v>
      </c>
      <c r="D269" s="81">
        <v>1</v>
      </c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465</v>
      </c>
      <c r="B270" s="82">
        <v>1</v>
      </c>
      <c r="C270" s="82">
        <v>1</v>
      </c>
      <c r="D270" s="81">
        <v>1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474</v>
      </c>
      <c r="B271" s="85">
        <v>1939974</v>
      </c>
      <c r="C271" s="26">
        <v>1475554</v>
      </c>
      <c r="D271" s="86">
        <v>4288318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475</v>
      </c>
      <c r="B272" s="85">
        <v>4306</v>
      </c>
      <c r="C272" s="26">
        <v>4307</v>
      </c>
      <c r="D272" s="86">
        <v>4882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516</v>
      </c>
      <c r="B273" s="85">
        <v>511</v>
      </c>
      <c r="C273" s="26">
        <v>707</v>
      </c>
      <c r="D273" s="86">
        <v>2026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C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456</v>
      </c>
      <c r="B275" s="1">
        <v>0.70905380007200003</v>
      </c>
      <c r="C275">
        <v>0.51820195411900005</v>
      </c>
      <c r="D275" s="1">
        <v>0.50105194262899999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457</v>
      </c>
      <c r="B276" s="1">
        <v>0.75966869747700005</v>
      </c>
      <c r="C276">
        <v>0.56754112259199996</v>
      </c>
      <c r="D276" s="1">
        <v>0.48641980186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458</v>
      </c>
      <c r="B277" s="1">
        <v>0.66477101278200001</v>
      </c>
      <c r="C277">
        <v>0.47718595177299999</v>
      </c>
      <c r="D277" s="1">
        <v>0.51669650538199996</v>
      </c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459</v>
      </c>
      <c r="B278" s="1">
        <v>49.8</v>
      </c>
      <c r="C278">
        <v>36.200000000000003</v>
      </c>
      <c r="D278" s="1">
        <v>50</v>
      </c>
      <c r="E278" s="2"/>
      <c r="F278" s="2"/>
      <c r="G278" s="1"/>
      <c r="H278" s="2"/>
      <c r="I278" s="2"/>
      <c r="J278" s="2"/>
      <c r="K278" s="2"/>
      <c r="L278" s="2"/>
      <c r="M278" s="2"/>
    </row>
    <row r="279" spans="1:13">
      <c r="A279" s="1" t="s">
        <v>505</v>
      </c>
      <c r="B279" s="1">
        <v>0.718733512608</v>
      </c>
      <c r="C279">
        <v>0.56713283146899995</v>
      </c>
      <c r="D279" s="1">
        <v>0.519542965094</v>
      </c>
      <c r="E279" s="2"/>
      <c r="F279" s="2"/>
      <c r="G279" s="1"/>
      <c r="H279" s="2"/>
      <c r="I279" s="2"/>
      <c r="J279" s="2"/>
      <c r="K279" s="2"/>
      <c r="L279" s="2"/>
      <c r="M279" s="2"/>
    </row>
    <row r="280" spans="1:13">
      <c r="A280" s="1" t="s">
        <v>506</v>
      </c>
      <c r="B280" s="1">
        <v>0.757438626527</v>
      </c>
      <c r="C280">
        <v>0.59294002192499995</v>
      </c>
      <c r="D280" s="1">
        <v>0.48034277879600001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507</v>
      </c>
      <c r="B281" s="1">
        <v>0.68379755750899995</v>
      </c>
      <c r="C281">
        <v>0.543776184705</v>
      </c>
      <c r="D281" s="1">
        <v>0.56579456724599997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508</v>
      </c>
      <c r="B282" s="1">
        <v>49.8</v>
      </c>
      <c r="C282">
        <v>42</v>
      </c>
      <c r="D282" s="1">
        <v>50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 s="12" customFormat="1">
      <c r="A283" s="12" t="s">
        <v>460</v>
      </c>
      <c r="B283" s="12">
        <f>75377.8368871/(60*60)</f>
        <v>20.938288024194446</v>
      </c>
      <c r="C283" s="25">
        <f>75463.584502/(60*60)</f>
        <v>20.962106806111109</v>
      </c>
      <c r="D283" s="12">
        <f>364532.49007/(60*60)</f>
        <v>101.25902501944445</v>
      </c>
    </row>
    <row r="285" spans="1:13">
      <c r="A285" s="12" t="s">
        <v>760</v>
      </c>
      <c r="B285">
        <v>68.400245633200001</v>
      </c>
      <c r="C285">
        <v>91.6789201104</v>
      </c>
    </row>
    <row r="286" spans="1:13">
      <c r="A286" s="12" t="s">
        <v>761</v>
      </c>
      <c r="B286" s="12">
        <v>0</v>
      </c>
      <c r="C286">
        <v>0</v>
      </c>
    </row>
    <row r="287" spans="1:13">
      <c r="A287" s="12" t="s">
        <v>758</v>
      </c>
      <c r="B287" s="12">
        <v>68.400245633200001</v>
      </c>
      <c r="C287">
        <v>91.6789201104</v>
      </c>
    </row>
    <row r="288" spans="1:13">
      <c r="A288" s="1" t="s">
        <v>759</v>
      </c>
      <c r="B288" s="1">
        <v>100</v>
      </c>
      <c r="C288" s="1">
        <v>99</v>
      </c>
      <c r="H288" s="2"/>
      <c r="I288" s="2"/>
      <c r="J288" s="2"/>
      <c r="K288" s="2"/>
      <c r="L288" s="2"/>
      <c r="M288" s="2"/>
    </row>
    <row r="289" spans="1:7" s="12" customFormat="1">
      <c r="G289" s="13"/>
    </row>
    <row r="290" spans="1:7">
      <c r="A290" s="12"/>
      <c r="B290" s="12"/>
      <c r="C290" s="12"/>
    </row>
    <row r="291" spans="1:7">
      <c r="A291" s="12"/>
      <c r="B291" s="12"/>
      <c r="C291" s="12"/>
    </row>
    <row r="292" spans="1:7">
      <c r="A292" s="12"/>
      <c r="B292" s="12"/>
      <c r="C292" s="12"/>
    </row>
    <row r="293" spans="1:7">
      <c r="A293" s="12"/>
      <c r="B293" s="12"/>
      <c r="C293" s="12"/>
    </row>
    <row r="294" spans="1:7">
      <c r="A294" s="12"/>
      <c r="B294" s="12"/>
      <c r="C294" s="12"/>
    </row>
    <row r="295" spans="1:7">
      <c r="A295" s="25"/>
      <c r="B295" s="25"/>
      <c r="C295" s="25"/>
    </row>
    <row r="296" spans="1:7">
      <c r="A296" s="12"/>
      <c r="B296" s="12"/>
      <c r="C296" s="12"/>
    </row>
    <row r="297" spans="1:7">
      <c r="A297" s="12"/>
      <c r="B297" s="12"/>
      <c r="C297" s="12"/>
    </row>
    <row r="298" spans="1:7">
      <c r="A298" s="1"/>
      <c r="B298" s="1"/>
    </row>
    <row r="299" spans="1:7" s="12" customFormat="1">
      <c r="A299" s="1"/>
      <c r="B299" s="1"/>
      <c r="C299"/>
    </row>
    <row r="300" spans="1:7" s="12" customFormat="1">
      <c r="A300" s="1"/>
      <c r="B300" s="1"/>
      <c r="C300"/>
      <c r="G300" s="13"/>
    </row>
    <row r="301" spans="1:7" s="25" customFormat="1">
      <c r="A301" s="1"/>
      <c r="B301" s="1"/>
      <c r="C301"/>
    </row>
    <row r="302" spans="1:7" s="25" customFormat="1">
      <c r="A302" s="1"/>
      <c r="B302" s="1"/>
      <c r="C302"/>
    </row>
    <row r="303" spans="1:7" s="25" customFormat="1">
      <c r="A303" s="1"/>
      <c r="B303" s="1"/>
      <c r="C303"/>
    </row>
    <row r="304" spans="1:7" s="25" customFormat="1">
      <c r="A304" s="1"/>
      <c r="B304" s="1"/>
      <c r="C304"/>
    </row>
    <row r="305" spans="1:7" s="25" customFormat="1">
      <c r="A305" s="1"/>
      <c r="B305" s="1"/>
      <c r="C305"/>
    </row>
    <row r="306" spans="1:7" s="25" customFormat="1">
      <c r="A306"/>
      <c r="B306"/>
      <c r="C306"/>
    </row>
    <row r="307" spans="1:7" s="25" customFormat="1">
      <c r="A307"/>
      <c r="B307"/>
      <c r="C307"/>
    </row>
    <row r="308" spans="1:7" s="12" customFormat="1">
      <c r="A308"/>
      <c r="B308"/>
      <c r="C308"/>
    </row>
    <row r="309" spans="1:7" s="12" customFormat="1">
      <c r="A309"/>
      <c r="B309"/>
      <c r="C309"/>
      <c r="G30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opLeftCell="A31" zoomScale="150" zoomScaleNormal="150" zoomScalePageLayoutView="150" workbookViewId="0">
      <selection activeCell="B163" sqref="B163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0.60049041867200004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734</v>
      </c>
      <c r="I7">
        <v>0.45586187691500002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744</v>
      </c>
      <c r="I8">
        <v>0.43855342824400001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745</v>
      </c>
      <c r="I9">
        <v>0.43346828609999999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746</v>
      </c>
      <c r="I10">
        <v>0.41978129590300001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723</v>
      </c>
      <c r="I11">
        <v>0.38906868033100001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725</v>
      </c>
      <c r="I12">
        <v>0.37662337662299999</v>
      </c>
    </row>
    <row r="13" spans="1:10">
      <c r="A13">
        <v>8</v>
      </c>
      <c r="B13" t="s">
        <v>600</v>
      </c>
      <c r="C13">
        <v>0.77746681018999997</v>
      </c>
      <c r="E13" t="s">
        <v>736</v>
      </c>
      <c r="F13">
        <v>0.54761904761900004</v>
      </c>
      <c r="H13" t="s">
        <v>742</v>
      </c>
      <c r="I13">
        <v>0.36970708756999998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665</v>
      </c>
      <c r="I14">
        <v>0.368138051769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747</v>
      </c>
      <c r="I15">
        <v>0.36726546906200003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735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  <c r="E32" t="s">
        <v>615</v>
      </c>
      <c r="F32">
        <v>0.76431985163000005</v>
      </c>
      <c r="H32" t="s">
        <v>668</v>
      </c>
      <c r="I32">
        <v>0.49872253449199999</v>
      </c>
    </row>
    <row r="33" spans="1:9">
      <c r="A33">
        <v>2</v>
      </c>
      <c r="B33" t="s">
        <v>596</v>
      </c>
      <c r="C33">
        <v>0.92625336030799998</v>
      </c>
      <c r="E33" t="s">
        <v>291</v>
      </c>
      <c r="F33">
        <v>0.71110902608399995</v>
      </c>
      <c r="H33" t="s">
        <v>665</v>
      </c>
      <c r="I33">
        <v>0.445363667701</v>
      </c>
    </row>
    <row r="34" spans="1:9">
      <c r="A34">
        <v>3</v>
      </c>
      <c r="B34" t="s">
        <v>571</v>
      </c>
      <c r="C34">
        <v>0.88102712426399998</v>
      </c>
      <c r="E34" t="s">
        <v>616</v>
      </c>
      <c r="F34">
        <v>0.70814917813</v>
      </c>
      <c r="H34" t="s">
        <v>748</v>
      </c>
      <c r="I34">
        <v>0.42799839550699997</v>
      </c>
    </row>
    <row r="35" spans="1:9">
      <c r="A35">
        <v>4</v>
      </c>
      <c r="B35" t="s">
        <v>597</v>
      </c>
      <c r="C35">
        <v>0.87907241428399996</v>
      </c>
      <c r="E35" t="s">
        <v>622</v>
      </c>
      <c r="F35">
        <v>0.52943275062399997</v>
      </c>
      <c r="H35" t="s">
        <v>745</v>
      </c>
      <c r="I35">
        <v>0.37615081104800002</v>
      </c>
    </row>
    <row r="36" spans="1:9">
      <c r="A36">
        <v>5</v>
      </c>
      <c r="B36" t="s">
        <v>598</v>
      </c>
      <c r="C36">
        <v>0.82575590863100001</v>
      </c>
      <c r="E36" t="s">
        <v>623</v>
      </c>
      <c r="F36">
        <v>0.5</v>
      </c>
      <c r="H36" t="s">
        <v>734</v>
      </c>
      <c r="I36">
        <v>0.35036496350399998</v>
      </c>
    </row>
    <row r="37" spans="1:9">
      <c r="A37">
        <v>6</v>
      </c>
      <c r="B37" t="s">
        <v>599</v>
      </c>
      <c r="C37">
        <v>0.82108641276100003</v>
      </c>
      <c r="E37" t="s">
        <v>617</v>
      </c>
      <c r="F37">
        <v>0.48402738163100001</v>
      </c>
      <c r="H37" t="s">
        <v>746</v>
      </c>
      <c r="I37">
        <v>0.33854447439399998</v>
      </c>
    </row>
    <row r="38" spans="1:9">
      <c r="A38">
        <v>7</v>
      </c>
      <c r="B38" t="s">
        <v>572</v>
      </c>
      <c r="C38">
        <v>0.74668239457399999</v>
      </c>
      <c r="E38" t="s">
        <v>643</v>
      </c>
      <c r="F38">
        <v>0.47828034034900002</v>
      </c>
      <c r="H38" t="s">
        <v>728</v>
      </c>
      <c r="I38">
        <v>0.32718998862300003</v>
      </c>
    </row>
    <row r="39" spans="1:9">
      <c r="A39">
        <v>8</v>
      </c>
      <c r="B39" t="s">
        <v>600</v>
      </c>
      <c r="C39">
        <v>0.74037446524799999</v>
      </c>
      <c r="E39" t="s">
        <v>642</v>
      </c>
      <c r="F39">
        <v>0.47808358817500002</v>
      </c>
      <c r="H39" t="s">
        <v>725</v>
      </c>
      <c r="I39">
        <v>0.31723380900100001</v>
      </c>
    </row>
    <row r="40" spans="1:9">
      <c r="A40">
        <v>9</v>
      </c>
      <c r="B40" t="s">
        <v>304</v>
      </c>
      <c r="C40">
        <v>0.61935051891500004</v>
      </c>
      <c r="E40" t="s">
        <v>621</v>
      </c>
      <c r="F40">
        <v>0.47767695099800001</v>
      </c>
      <c r="H40" t="s">
        <v>749</v>
      </c>
      <c r="I40">
        <v>0.306555863343</v>
      </c>
    </row>
    <row r="41" spans="1:9">
      <c r="A41">
        <v>10</v>
      </c>
      <c r="B41" t="s">
        <v>573</v>
      </c>
      <c r="C41">
        <v>0.59470043075300005</v>
      </c>
      <c r="E41" t="s">
        <v>618</v>
      </c>
      <c r="F41">
        <v>0.46773129206800002</v>
      </c>
      <c r="H41" t="s">
        <v>723</v>
      </c>
      <c r="I41">
        <v>0.30628988149500003</v>
      </c>
    </row>
    <row r="43" spans="1:9" s="1" customFormat="1">
      <c r="A43" s="1" t="s">
        <v>575</v>
      </c>
      <c r="C43" s="1" t="s">
        <v>645</v>
      </c>
    </row>
    <row r="44" spans="1:9">
      <c r="A44">
        <v>1</v>
      </c>
      <c r="B44" t="s">
        <v>649</v>
      </c>
      <c r="E44" t="s">
        <v>741</v>
      </c>
      <c r="H44" t="s">
        <v>694</v>
      </c>
    </row>
    <row r="45" spans="1:9">
      <c r="A45">
        <v>2</v>
      </c>
      <c r="B45" t="s">
        <v>611</v>
      </c>
      <c r="E45" t="s">
        <v>737</v>
      </c>
      <c r="H45" t="s">
        <v>674</v>
      </c>
    </row>
    <row r="46" spans="1:9">
      <c r="A46">
        <v>3</v>
      </c>
      <c r="B46" t="s">
        <v>650</v>
      </c>
      <c r="E46" t="s">
        <v>625</v>
      </c>
      <c r="H46" t="s">
        <v>695</v>
      </c>
    </row>
    <row r="47" spans="1:9">
      <c r="A47">
        <v>4</v>
      </c>
      <c r="B47" t="s">
        <v>651</v>
      </c>
      <c r="E47" t="s">
        <v>655</v>
      </c>
      <c r="H47" t="s">
        <v>677</v>
      </c>
    </row>
    <row r="48" spans="1:9">
      <c r="A48">
        <v>5</v>
      </c>
      <c r="B48" t="s">
        <v>697</v>
      </c>
      <c r="E48" t="s">
        <v>626</v>
      </c>
      <c r="H48" t="s">
        <v>687</v>
      </c>
    </row>
    <row r="49" spans="1:10">
      <c r="A49">
        <v>6</v>
      </c>
      <c r="B49" t="s">
        <v>577</v>
      </c>
      <c r="E49" t="s">
        <v>656</v>
      </c>
      <c r="H49" t="s">
        <v>679</v>
      </c>
    </row>
    <row r="50" spans="1:10">
      <c r="A50">
        <v>7</v>
      </c>
      <c r="B50" t="s">
        <v>612</v>
      </c>
      <c r="E50" t="s">
        <v>627</v>
      </c>
      <c r="H50" t="s">
        <v>688</v>
      </c>
    </row>
    <row r="51" spans="1:10">
      <c r="A51">
        <v>8</v>
      </c>
      <c r="B51" t="s">
        <v>613</v>
      </c>
      <c r="E51" t="s">
        <v>628</v>
      </c>
      <c r="H51" t="s">
        <v>682</v>
      </c>
    </row>
    <row r="52" spans="1:10">
      <c r="A52">
        <v>9</v>
      </c>
      <c r="B52" t="s">
        <v>578</v>
      </c>
      <c r="E52" t="s">
        <v>630</v>
      </c>
      <c r="H52" t="s">
        <v>683</v>
      </c>
    </row>
    <row r="53" spans="1:10">
      <c r="A53">
        <v>10</v>
      </c>
      <c r="B53" t="s">
        <v>698</v>
      </c>
      <c r="E53" t="s">
        <v>631</v>
      </c>
      <c r="H53" t="s">
        <v>730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0.697654584222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728</v>
      </c>
      <c r="I59">
        <v>0.46895743850100002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720</v>
      </c>
      <c r="I60">
        <v>0.46560292963599997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0.46325073498500002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742</v>
      </c>
      <c r="I62">
        <v>0.44552529182900003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743</v>
      </c>
      <c r="I63">
        <v>0.44158628081500001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722</v>
      </c>
      <c r="I64">
        <v>0.43686734150200002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0.406703910615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721</v>
      </c>
      <c r="I66">
        <v>0.40093786635400003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726</v>
      </c>
      <c r="I67">
        <v>0.38185511171300002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737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  <c r="E240" t="s">
        <v>616</v>
      </c>
      <c r="F240">
        <v>0.63350194694100004</v>
      </c>
    </row>
    <row r="241" spans="1:6">
      <c r="A241">
        <v>2</v>
      </c>
      <c r="B241" t="s">
        <v>596</v>
      </c>
      <c r="C241">
        <v>0.91459563366700003</v>
      </c>
      <c r="E241" t="s">
        <v>615</v>
      </c>
      <c r="F241">
        <v>0.61833067369700001</v>
      </c>
    </row>
    <row r="242" spans="1:6">
      <c r="A242">
        <v>3</v>
      </c>
      <c r="B242" t="s">
        <v>571</v>
      </c>
      <c r="C242">
        <v>0.819792144276</v>
      </c>
      <c r="E242" t="s">
        <v>750</v>
      </c>
      <c r="F242">
        <v>0.48914285714299999</v>
      </c>
    </row>
    <row r="243" spans="1:6">
      <c r="A243">
        <v>4</v>
      </c>
      <c r="B243" t="s">
        <v>597</v>
      </c>
      <c r="C243">
        <v>0.81558329944200003</v>
      </c>
      <c r="E243" t="s">
        <v>751</v>
      </c>
      <c r="F243">
        <v>0.481778237271</v>
      </c>
    </row>
    <row r="244" spans="1:6">
      <c r="A244">
        <v>5</v>
      </c>
      <c r="B244" t="s">
        <v>598</v>
      </c>
      <c r="C244">
        <v>0.74340374781499996</v>
      </c>
      <c r="E244" t="s">
        <v>752</v>
      </c>
      <c r="F244">
        <v>0.447494553377</v>
      </c>
    </row>
    <row r="245" spans="1:6">
      <c r="A245">
        <v>6</v>
      </c>
      <c r="B245" t="s">
        <v>599</v>
      </c>
      <c r="C245">
        <v>0.72421020475700004</v>
      </c>
      <c r="E245" t="s">
        <v>738</v>
      </c>
      <c r="F245">
        <v>0.44241693923199998</v>
      </c>
    </row>
    <row r="246" spans="1:6">
      <c r="A246">
        <v>7</v>
      </c>
      <c r="B246" t="s">
        <v>600</v>
      </c>
      <c r="C246">
        <v>0.69822921348300004</v>
      </c>
      <c r="E246" t="s">
        <v>739</v>
      </c>
      <c r="F246">
        <v>0.44196044711999999</v>
      </c>
    </row>
    <row r="247" spans="1:6">
      <c r="A247">
        <v>8</v>
      </c>
      <c r="B247" t="s">
        <v>572</v>
      </c>
      <c r="C247">
        <v>0.68527137602300003</v>
      </c>
      <c r="E247" t="s">
        <v>291</v>
      </c>
      <c r="F247">
        <v>0.43033040171100001</v>
      </c>
    </row>
    <row r="248" spans="1:6">
      <c r="A248">
        <v>9</v>
      </c>
      <c r="B248" t="s">
        <v>304</v>
      </c>
      <c r="C248">
        <v>0.67954307884999998</v>
      </c>
      <c r="E248" t="s">
        <v>740</v>
      </c>
      <c r="F248">
        <v>0.40740112035300002</v>
      </c>
    </row>
    <row r="249" spans="1:6">
      <c r="A249">
        <v>10</v>
      </c>
      <c r="B249" t="s">
        <v>636</v>
      </c>
      <c r="C249">
        <v>0.63179295210999997</v>
      </c>
      <c r="E249" t="s">
        <v>753</v>
      </c>
      <c r="F249">
        <v>0.33865030674800001</v>
      </c>
    </row>
    <row r="251" spans="1:6">
      <c r="A251" t="s">
        <v>575</v>
      </c>
    </row>
    <row r="252" spans="1:6">
      <c r="A252">
        <v>1</v>
      </c>
      <c r="B252" t="s">
        <v>649</v>
      </c>
      <c r="E252" t="s">
        <v>737</v>
      </c>
    </row>
    <row r="253" spans="1:6">
      <c r="A253">
        <v>2</v>
      </c>
      <c r="B253" t="s">
        <v>611</v>
      </c>
      <c r="E253" t="s">
        <v>625</v>
      </c>
    </row>
    <row r="254" spans="1:6">
      <c r="A254">
        <v>3</v>
      </c>
      <c r="B254" t="s">
        <v>650</v>
      </c>
      <c r="E254" t="s">
        <v>626</v>
      </c>
    </row>
    <row r="255" spans="1:6">
      <c r="A255">
        <v>4</v>
      </c>
      <c r="B255" t="s">
        <v>651</v>
      </c>
      <c r="E255" t="s">
        <v>656</v>
      </c>
    </row>
    <row r="256" spans="1:6">
      <c r="A256">
        <v>5</v>
      </c>
      <c r="B256" t="s">
        <v>697</v>
      </c>
      <c r="E256" t="s">
        <v>627</v>
      </c>
    </row>
    <row r="257" spans="1:10">
      <c r="A257">
        <v>6</v>
      </c>
      <c r="B257" t="s">
        <v>652</v>
      </c>
      <c r="E257" t="s">
        <v>630</v>
      </c>
    </row>
    <row r="258" spans="1:10">
      <c r="A258">
        <v>7</v>
      </c>
      <c r="B258" t="s">
        <v>577</v>
      </c>
      <c r="E258" t="s">
        <v>631</v>
      </c>
    </row>
    <row r="259" spans="1:10">
      <c r="A259">
        <v>8</v>
      </c>
      <c r="B259" t="s">
        <v>612</v>
      </c>
      <c r="E259" t="s">
        <v>632</v>
      </c>
    </row>
    <row r="260" spans="1:10">
      <c r="A260">
        <v>9</v>
      </c>
      <c r="B260" t="s">
        <v>613</v>
      </c>
      <c r="E260" t="s">
        <v>633</v>
      </c>
    </row>
    <row r="261" spans="1:10">
      <c r="A261">
        <v>10</v>
      </c>
      <c r="B261" t="s">
        <v>578</v>
      </c>
      <c r="E261" t="s">
        <v>754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E267" t="s">
        <v>615</v>
      </c>
      <c r="F267">
        <v>0.79851510496699996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E268" t="s">
        <v>291</v>
      </c>
      <c r="F268">
        <v>0.62409238036900005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E269" t="s">
        <v>616</v>
      </c>
      <c r="F269">
        <v>0.61931166348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E270" t="s">
        <v>621</v>
      </c>
      <c r="F270">
        <v>0.577260405039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E271" t="s">
        <v>736</v>
      </c>
      <c r="F271">
        <v>0.56177777777799998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E272" t="s">
        <v>642</v>
      </c>
      <c r="F272">
        <v>0.54558610709099997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E273" t="s">
        <v>623</v>
      </c>
      <c r="F273">
        <v>0.54267515923599996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E274" t="s">
        <v>619</v>
      </c>
      <c r="F274">
        <v>0.54088531700499998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E275" t="s">
        <v>618</v>
      </c>
      <c r="F275">
        <v>0.54074446680099997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E276" t="s">
        <v>643</v>
      </c>
      <c r="F276">
        <v>0.52765957446800005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E293" t="s">
        <v>616</v>
      </c>
      <c r="F293">
        <v>0.72490504611999995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E294" t="s">
        <v>755</v>
      </c>
      <c r="F294">
        <v>0.70270270270299995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E295" t="s">
        <v>756</v>
      </c>
      <c r="F295">
        <v>0.66666666666700003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E296" t="s">
        <v>757</v>
      </c>
      <c r="F296">
        <v>0.66666666666700003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E297" t="s">
        <v>615</v>
      </c>
      <c r="F297">
        <v>0.61457619374000005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E298" t="s">
        <v>622</v>
      </c>
      <c r="F298">
        <v>0.56943056943100001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E299" t="s">
        <v>623</v>
      </c>
      <c r="F299">
        <v>0.54172015404399998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E300" t="s">
        <v>621</v>
      </c>
      <c r="F300">
        <v>0.54113506379200005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E301" t="s">
        <v>643</v>
      </c>
      <c r="F301">
        <v>0.52619047619000003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E302" t="s">
        <v>617</v>
      </c>
      <c r="F302">
        <v>0.51666666666700001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E66" zoomScale="150" zoomScaleNormal="150" zoomScalePageLayoutView="150" workbookViewId="0">
      <selection activeCell="G79" sqref="G79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2017-03-28T11:06:05Z</dcterms:modified>
</cp:coreProperties>
</file>