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140" yWindow="0" windowWidth="20660" windowHeight="16360" tabRatio="657" activeTab="1"/>
  </bookViews>
  <sheets>
    <sheet name="GO-Bayes" sheetId="1" r:id="rId1"/>
    <sheet name="GO dataset-notes" sheetId="12" r:id="rId2"/>
    <sheet name="taxonomy-Bayes" sheetId="3" r:id="rId3"/>
    <sheet name="taxonomy-Bayes x-val" sheetId="8" r:id="rId4"/>
    <sheet name="taxonomy-SVM" sheetId="6" r:id="rId5"/>
    <sheet name="taxonomy-SVM x-val" sheetId="7" r:id="rId6"/>
    <sheet name="taxonomy-notes" sheetId="9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6" i="1" l="1"/>
  <c r="B250" i="1"/>
  <c r="B214" i="1"/>
  <c r="B152" i="1"/>
  <c r="B198" i="1"/>
  <c r="C135" i="1"/>
  <c r="B135" i="1"/>
  <c r="B90" i="1"/>
  <c r="B277" i="1"/>
  <c r="B235" i="1"/>
  <c r="B294" i="1"/>
  <c r="C12" i="1"/>
  <c r="B23" i="1"/>
  <c r="B264" i="1"/>
  <c r="B120" i="1"/>
  <c r="C63" i="1"/>
  <c r="B166" i="1"/>
  <c r="C108" i="1"/>
  <c r="B108" i="1"/>
  <c r="B63" i="1"/>
  <c r="D50" i="1"/>
  <c r="C50" i="1"/>
  <c r="B50" i="1"/>
  <c r="C38" i="1"/>
  <c r="B38" i="1"/>
  <c r="B12" i="1"/>
  <c r="B24" i="9"/>
  <c r="C307" i="8"/>
  <c r="O242" i="3"/>
  <c r="D202" i="8"/>
  <c r="D127" i="7"/>
  <c r="H340" i="3"/>
  <c r="E303" i="3"/>
  <c r="D143" i="7"/>
  <c r="D119" i="7"/>
  <c r="P317" i="3"/>
  <c r="C220" i="7"/>
  <c r="D23" i="12"/>
  <c r="D22" i="12"/>
  <c r="D15" i="12"/>
  <c r="D14" i="12"/>
  <c r="D6" i="12"/>
  <c r="D7" i="12"/>
  <c r="J331" i="3"/>
  <c r="B6" i="6"/>
  <c r="B6" i="3"/>
  <c r="D193" i="3"/>
  <c r="D186" i="3"/>
  <c r="D179" i="3"/>
  <c r="D172" i="3"/>
  <c r="D165" i="3"/>
  <c r="D148" i="3"/>
  <c r="C259" i="8"/>
  <c r="F109" i="6"/>
  <c r="G194" i="3"/>
  <c r="G187" i="3"/>
  <c r="G149" i="3"/>
  <c r="G173" i="3"/>
  <c r="G180" i="3"/>
  <c r="G166" i="3"/>
</calcChain>
</file>

<file path=xl/sharedStrings.xml><?xml version="1.0" encoding="utf-8"?>
<sst xmlns="http://schemas.openxmlformats.org/spreadsheetml/2006/main" count="2423" uniqueCount="618">
  <si>
    <t>Molecular Function</t>
  </si>
  <si>
    <t>Biological Process</t>
  </si>
  <si>
    <t xml:space="preserve">sample threshold </t>
  </si>
  <si>
    <t>sample threshold</t>
  </si>
  <si>
    <t>classifiers</t>
  </si>
  <si>
    <t>max f1</t>
  </si>
  <si>
    <t>max precision</t>
  </si>
  <si>
    <t>max recall</t>
  </si>
  <si>
    <t>max threshold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</si>
  <si>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</si>
  <si>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</si>
  <si>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</si>
  <si>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</si>
  <si>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</si>
  <si>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</si>
  <si>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</si>
  <si>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</si>
  <si>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Folds: 5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</si>
  <si>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</si>
  <si>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</si>
  <si>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</si>
  <si>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</si>
  <si>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</si>
  <si>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</si>
  <si>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</si>
  <si>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</si>
  <si>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</si>
  <si>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</si>
  <si>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</si>
  <si>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</si>
  <si>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F1</t>
  </si>
  <si>
    <t>total examples</t>
  </si>
  <si>
    <t>Creating classifiers:  221580.526838</t>
  </si>
  <si>
    <t>Evaluating test set:  14128.7910631</t>
  </si>
  <si>
    <t>Computing metrics per threshold:  5147.53070211</t>
  </si>
  <si>
    <t>Total time:  242899.492309</t>
  </si>
  <si>
    <t>Dataset</t>
  </si>
  <si>
    <t>RDP</t>
  </si>
  <si>
    <t>SILVA</t>
  </si>
  <si>
    <t>Removed "uncultured" classes</t>
  </si>
  <si>
    <t>SILVA Dataset Pre-processing: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</si>
  <si>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</si>
  <si>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</si>
  <si>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</si>
  <si>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</si>
  <si>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</si>
  <si>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</si>
  <si>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</si>
  <si>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</si>
  <si>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</si>
  <si>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</si>
  <si>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</si>
  <si>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</si>
  <si>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</si>
  <si>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</si>
  <si>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</si>
  <si>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</si>
  <si>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</si>
  <si>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</si>
  <si>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</si>
  <si>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</si>
  <si>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</si>
  <si>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</si>
  <si>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</si>
  <si>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</si>
  <si>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</si>
  <si>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</si>
  <si>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</si>
  <si>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</si>
  <si>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</si>
  <si>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</si>
  <si>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</si>
  <si>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</si>
  <si>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</si>
  <si>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</si>
  <si>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</si>
  <si>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</si>
  <si>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</si>
  <si>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</si>
  <si>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</si>
  <si>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</si>
  <si>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</si>
  <si>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</si>
  <si>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</si>
  <si>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</si>
  <si>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</si>
  <si>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</si>
  <si>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</si>
  <si>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</si>
  <si>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</si>
  <si>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</si>
  <si>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</si>
  <si>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</si>
  <si>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</si>
  <si>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</si>
  <si>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</si>
  <si>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</si>
  <si>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</si>
  <si>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</si>
  <si>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</si>
  <si>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</si>
  <si>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</si>
  <si>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</si>
  <si>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</si>
  <si>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</si>
  <si>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</si>
  <si>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</si>
  <si>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</si>
  <si>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</si>
  <si>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</si>
  <si>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</si>
  <si>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0 predictions:  242</t>
  </si>
  <si>
    <t>Type 2 or 3 predictions:  66</t>
  </si>
  <si>
    <t>Type 0 predictions:  222</t>
  </si>
  <si>
    <t>Type 1 predictions:  0</t>
  </si>
  <si>
    <t>Type 2 or 3 predictions:  88</t>
  </si>
  <si>
    <t>Creating classifiers:  689.200333118</t>
  </si>
  <si>
    <t>Evaluating test set:  81.662760973</t>
  </si>
  <si>
    <t>Computing metrics per threshold:  121.130735159</t>
  </si>
  <si>
    <t>Total time:  920.616451979</t>
  </si>
  <si>
    <t>Creating classifiers:  54.4247920513</t>
  </si>
  <si>
    <t>Evaluating test set:  40.639770031</t>
  </si>
  <si>
    <t>Computing metrics per threshold:  118.631605148</t>
  </si>
  <si>
    <t>Total time:  243.189476967</t>
  </si>
  <si>
    <t>Type 0 predictions:  213</t>
  </si>
  <si>
    <t>Type 2 or 3 predictions:  97</t>
  </si>
  <si>
    <t>Type 0 predictions:  144</t>
  </si>
  <si>
    <t>Type 1 predictions:  6</t>
  </si>
  <si>
    <t>Type 2 or 3 predictions:  160</t>
  </si>
  <si>
    <t>Type 0 predictions:  204</t>
  </si>
  <si>
    <t>Type 1 predictions:  5</t>
  </si>
  <si>
    <t>Type 2 or 3 predictions:  101</t>
  </si>
  <si>
    <t>Type 0 predictions:  191</t>
  </si>
  <si>
    <t>Type 2 or 3 predictions:  119</t>
  </si>
  <si>
    <t>Type 0 predictions:  199</t>
  </si>
  <si>
    <t>Type 2 or 3 predictions:  110</t>
  </si>
  <si>
    <t>Type 0 predictions:  152</t>
  </si>
  <si>
    <t>Type 2 or 3 predictions:  153</t>
  </si>
  <si>
    <t>Creating classifiers:  968.153588057</t>
  </si>
  <si>
    <t>Evaluating test set:  104.209326029</t>
  </si>
  <si>
    <t>Computing metrics per threshold:  112.064466</t>
  </si>
  <si>
    <t>Total time:  1216.824512</t>
  </si>
  <si>
    <t>Creating classifiers:  883.289012909</t>
  </si>
  <si>
    <t>Evaluating test set:  100.968703032</t>
  </si>
  <si>
    <t>Computing metrics per threshold:  113.198399067</t>
  </si>
  <si>
    <t>Total time:  1126.25121093</t>
  </si>
  <si>
    <t>Type 0 predictions:  182</t>
  </si>
  <si>
    <t>Type 1 predictions:  25</t>
  </si>
  <si>
    <t>Type 2 or 3 predictions:  103</t>
  </si>
  <si>
    <t>Type 0 predictions:  207</t>
  </si>
  <si>
    <t>Type 2 or 3 predictions:  100</t>
  </si>
  <si>
    <t>Type 0 predictions:  218</t>
  </si>
  <si>
    <t>Type 2 or 3 predictions:  91</t>
  </si>
  <si>
    <t>Creating classifiers:  955.547846079</t>
  </si>
  <si>
    <t>Evaluating test set:  102.712286949</t>
  </si>
  <si>
    <t>Computing metrics per threshold:  116.311705112</t>
  </si>
  <si>
    <t>Total time:  1204.65177989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</si>
  <si>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</si>
  <si>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</si>
  <si>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</si>
  <si>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</si>
  <si>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</si>
  <si>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</si>
  <si>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</si>
  <si>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</si>
  <si>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</si>
  <si>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</si>
  <si>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</si>
  <si>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</si>
  <si>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</si>
  <si>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</si>
  <si>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</si>
  <si>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</si>
  <si>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</si>
  <si>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</si>
  <si>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</si>
  <si>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</si>
  <si>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</si>
  <si>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</si>
  <si>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</si>
  <si>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</si>
  <si>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</si>
  <si>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</si>
  <si>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</si>
  <si>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</si>
  <si>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</si>
  <si>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</si>
  <si>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</si>
  <si>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</si>
  <si>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</si>
  <si>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</si>
  <si>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</si>
  <si>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</si>
  <si>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</si>
  <si>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</si>
  <si>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</si>
  <si>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</si>
  <si>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</si>
  <si>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</si>
  <si>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</si>
  <si>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</si>
  <si>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</si>
  <si>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</si>
  <si>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</si>
  <si>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</si>
  <si>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</si>
  <si>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</si>
  <si>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</si>
  <si>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0 predictions:  1692</t>
  </si>
  <si>
    <t>Type 1 predictions:  46</t>
  </si>
  <si>
    <t>Type 2 or 3 predictions:  297</t>
  </si>
  <si>
    <t>Creating classifiers:  5982.08376884</t>
  </si>
  <si>
    <t>Evaluating test set:  854.489609003</t>
  </si>
  <si>
    <t>Computing metrics per threshold:  1548.04246402</t>
  </si>
  <si>
    <t>Total time:  8409.72658515</t>
  </si>
  <si>
    <t>Type 0 predictions:  963</t>
  </si>
  <si>
    <t>Type 2 or 3 predictions:  1067</t>
  </si>
  <si>
    <t>Type 0 predictions:  731</t>
  </si>
  <si>
    <t>Type 2 or 3 predictions:  1301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</si>
  <si>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</si>
  <si>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</si>
  <si>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</si>
  <si>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</si>
  <si>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</si>
  <si>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691</t>
  </si>
  <si>
    <t>Type 1 predictions:  11</t>
  </si>
  <si>
    <t>Type 2 or 3 predictions:  1333</t>
  </si>
  <si>
    <t>Creating classifiers:  54951.671293</t>
  </si>
  <si>
    <t>Evaluating test set:  4684.27115798</t>
  </si>
  <si>
    <t>Computing metrics per threshold:  1584.33965683</t>
  </si>
  <si>
    <t>Total time:  61252.3385811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</si>
  <si>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</si>
  <si>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</si>
  <si>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</si>
  <si>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</si>
  <si>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</si>
  <si>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</si>
  <si>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</si>
  <si>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Avg Case 0 Predictions:  237.2</t>
  </si>
  <si>
    <t>Avg Case 1 Predictions:  4.8</t>
  </si>
  <si>
    <t>Avg Case 2 or 3 Predictions:  65.0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</si>
  <si>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</si>
  <si>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</si>
  <si>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</si>
  <si>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</si>
  <si>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</si>
  <si>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</si>
  <si>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</si>
  <si>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</si>
  <si>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</si>
  <si>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</si>
  <si>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</si>
  <si>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</si>
  <si>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</si>
  <si>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Avg Case 0 Predictions:  186.6</t>
  </si>
  <si>
    <t>Avg Case 1 Predictions:  3.8</t>
  </si>
  <si>
    <t>Avg Case 2 or 3 Predictions:  116.6</t>
  </si>
  <si>
    <t>Avg Case 0 Predictions:  190.2</t>
  </si>
  <si>
    <t>Avg Case 1 Predictions:  0.2</t>
  </si>
  <si>
    <t>Avg Case 0 Predictions:  209.0</t>
  </si>
  <si>
    <t>Avg Case 1 Predictions:  10.6</t>
  </si>
  <si>
    <t>Avg Case 2 or 3 Predictions:  87.4</t>
  </si>
  <si>
    <t>Avg Case 0 Predictions:  163.8</t>
  </si>
  <si>
    <t>Avg Case 1 Predictions:  10.2</t>
  </si>
  <si>
    <t>Avg Case 2 or 3 Predictions:  133.0</t>
  </si>
  <si>
    <t>Avg Case 0 Predictions:  177.4</t>
  </si>
  <si>
    <t>Avg Case 1 Predictions:  13.4</t>
  </si>
  <si>
    <t>Avg Case 2 or 3 Predictions:  116.2</t>
  </si>
  <si>
    <t>Avg Case 0 Predictions:  161.0</t>
  </si>
  <si>
    <t>Avg Case 1 Predictions:  18.6</t>
  </si>
  <si>
    <t>Avg Case 2 or 3 Predictions:  127.4</t>
  </si>
  <si>
    <t>Avg Case 0 Predictions:  204.8</t>
  </si>
  <si>
    <t>Avg Case 1 Predictions:  5.0</t>
  </si>
  <si>
    <t>Avg Case 2 or 3 Predictions:  97.2</t>
  </si>
  <si>
    <t>Avg Case 0 Predictions:  230.2</t>
  </si>
  <si>
    <t>Avg Case 1 Predictions:  0.6</t>
  </si>
  <si>
    <t>Avg Case 2 or 3 Predictions:  76.2</t>
  </si>
  <si>
    <t>Avg Case 0 Predictions:  258.8</t>
  </si>
  <si>
    <t>Avg Case 1 Predictions:  1.8</t>
  </si>
  <si>
    <t>Avg Case 2 or 3 Predictions:  46.4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</si>
  <si>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</si>
  <si>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</si>
  <si>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</si>
  <si>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</si>
  <si>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949.639313936</t>
  </si>
  <si>
    <t>Evaluating test set:  98.5090670586</t>
  </si>
  <si>
    <t>Computing metrics per threshold:  114.23387599</t>
  </si>
  <si>
    <t>Total time:  1192.05399299</t>
  </si>
  <si>
    <t>Creating classifiers:  1019.6488688</t>
  </si>
  <si>
    <t>Evaluating test set:  98.1280219555</t>
  </si>
  <si>
    <t>Computing metrics per threshold:  115.161478996</t>
  </si>
  <si>
    <t>Total time:  1266.36442208</t>
  </si>
  <si>
    <t>Creating classifiers:  925.928022861</t>
  </si>
  <si>
    <t>Evaluating test set:  107.929311991</t>
  </si>
  <si>
    <t>Computing metrics per threshold:  112.509840012</t>
  </si>
  <si>
    <t>Total time:  1174.91054583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</si>
  <si>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</si>
  <si>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</si>
  <si>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</si>
  <si>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</si>
  <si>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</si>
  <si>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Type 0 predictions:  540</t>
  </si>
  <si>
    <t>Type 1 predictions:  28</t>
  </si>
  <si>
    <t>Type 2 or 3 predictions:  1467</t>
  </si>
  <si>
    <t>Creating classifiers:  64143.162519</t>
  </si>
  <si>
    <t>Evaluating test set:  5284.47792196</t>
  </si>
  <si>
    <t>Computing metrics per threshold:  1510.28733683</t>
  </si>
  <si>
    <t>Total time:  70970.8770988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</si>
  <si>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</si>
  <si>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</si>
  <si>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</si>
  <si>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</si>
  <si>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</si>
  <si>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</si>
  <si>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</si>
  <si>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</si>
  <si>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</si>
  <si>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</si>
  <si>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</si>
  <si>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</si>
  <si>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</si>
  <si>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</si>
  <si>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</si>
  <si>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</si>
  <si>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</si>
  <si>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</si>
  <si>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</si>
  <si>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</si>
  <si>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</si>
  <si>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</si>
  <si>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</si>
  <si>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</si>
  <si>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</si>
  <si>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</si>
  <si>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Test: Uniprot</t>
  </si>
  <si>
    <t>Test: Uniprot only</t>
  </si>
  <si>
    <t>Creating classifiers:  16074.9302411</t>
  </si>
  <si>
    <t>Evaluating test set:  262998.395081</t>
  </si>
  <si>
    <t>Computing metrics per threshold:  16570.864491</t>
  </si>
  <si>
    <t>Total time:  297021.813278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</si>
  <si>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</si>
  <si>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</si>
  <si>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</si>
  <si>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</si>
  <si>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</si>
  <si>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</si>
  <si>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</si>
  <si>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</si>
  <si>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</si>
  <si>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</si>
  <si>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</si>
  <si>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</si>
  <si>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</si>
  <si>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</si>
  <si>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</si>
  <si>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</si>
  <si>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</si>
  <si>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</si>
  <si>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</si>
  <si>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</si>
  <si>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b) if all nodes are equal, go to step 2</t>
  </si>
  <si>
    <t xml:space="preserve">2) Break tie at the next lower level recursively </t>
  </si>
  <si>
    <t>Note: if only 1 ambiguous level remains, this becomes a Case 2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</si>
  <si>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</si>
  <si>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</si>
  <si>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</si>
  <si>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</si>
  <si>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</si>
  <si>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</si>
  <si>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 xml:space="preserve">Train: Uniprot </t>
  </si>
  <si>
    <t>Test: Uniprot papers associated w/ human &amp; yeast proteins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</si>
  <si>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</si>
  <si>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</si>
  <si>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</si>
  <si>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</si>
  <si>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</si>
  <si>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</si>
  <si>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</si>
  <si>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Avg Case 0 Predictions:  278.2</t>
  </si>
  <si>
    <t>Avg Case 1 Predictions:  13115.6</t>
  </si>
  <si>
    <t>Avg Case 2 or 3 Predictions:  14386.2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</si>
  <si>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</si>
  <si>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</si>
  <si>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</si>
  <si>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</si>
  <si>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</si>
  <si>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</si>
  <si>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</si>
  <si>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</si>
  <si>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</si>
  <si>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</si>
  <si>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</si>
  <si>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</si>
  <si>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</si>
  <si>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</si>
  <si>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</si>
  <si>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</si>
  <si>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</si>
  <si>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</si>
  <si>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</si>
  <si>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</si>
  <si>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</si>
  <si>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</si>
  <si>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</si>
  <si>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</si>
  <si>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</si>
  <si>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</si>
  <si>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</si>
  <si>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</si>
  <si>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</si>
  <si>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</si>
  <si>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</si>
  <si>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</si>
  <si>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</si>
  <si>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</si>
  <si>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</si>
  <si>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</si>
  <si>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</si>
  <si>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</si>
  <si>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</si>
  <si>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</si>
  <si>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</si>
  <si>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</si>
  <si>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</si>
  <si>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</si>
  <si>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</si>
  <si>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</si>
  <si>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</si>
  <si>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</si>
  <si>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</si>
  <si>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</si>
  <si>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</si>
  <si>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</si>
  <si>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</si>
  <si>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</si>
  <si>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</si>
  <si>
    <t>1 test set only</t>
  </si>
  <si>
    <t>SILVA dataset has the entries as the dataset in http://www.mothur.org/wiki/Silva_reference_files</t>
  </si>
  <si>
    <t>avg accuracy thresh%</t>
  </si>
  <si>
    <t>Avg Case 0 Predictions:  350.4</t>
  </si>
  <si>
    <t>Avg Case 1 Predictions:  155.1</t>
  </si>
  <si>
    <t>Avg Case 2 or 3 Predictions:  339.6</t>
  </si>
  <si>
    <t>Avg Case 0 Predictions:  198.9</t>
  </si>
  <si>
    <t>Avg Case 1 Predictions:  109.0</t>
  </si>
  <si>
    <t>Avg Case 2 or 3 Predictions:  538.9</t>
  </si>
  <si>
    <t>Avg Case 0 Predictions:  638.3</t>
  </si>
  <si>
    <t>Avg Case 1 Predictions:  88.6</t>
  </si>
  <si>
    <t>Avg Case 2 or 3 Predictions:  119.0</t>
  </si>
  <si>
    <t>Type 0 predictions:  1670</t>
  </si>
  <si>
    <t>Type 1 predictions:  1156</t>
  </si>
  <si>
    <t>Type 2 or 3 predictions:  9425</t>
  </si>
  <si>
    <t>Type 0 predictions:  1568</t>
  </si>
  <si>
    <t>Type 1 predictions:  1090</t>
  </si>
  <si>
    <t>Type 2 or 3 predictions:  9560</t>
  </si>
  <si>
    <t>Avg Case 0 Predictions:  5944.2</t>
  </si>
  <si>
    <t>Avg Case 1 Predictions:  4336.8</t>
  </si>
  <si>
    <t>Avg Case 2 or 3 Predictions:  17499.0</t>
  </si>
  <si>
    <t>Type 0</t>
  </si>
  <si>
    <t>Type 1</t>
  </si>
  <si>
    <t>Type 2</t>
  </si>
  <si>
    <t>Bacteria Firmicutes Bacilli Bacillales Bacillaceae_1 Bacillus</t>
  </si>
  <si>
    <t>Ambiguous prediction is at the leaf level and 1 or more higher levels</t>
  </si>
  <si>
    <t>Samples not found in complete SILVA dataset</t>
  </si>
  <si>
    <t>AXCV01000101</t>
  </si>
  <si>
    <t>Bacteria Firmicutes Bacilli Lactobacillales Leuconostocaceae Oenococcus Oenococcus alcoholitolerans</t>
  </si>
  <si>
    <t>AXDY01000024</t>
  </si>
  <si>
    <t>Staphylococcus simulans UMC-CNS-990</t>
  </si>
  <si>
    <t>ABAI02000368</t>
  </si>
  <si>
    <t>Coccidioides posadasii str. Silveira</t>
  </si>
  <si>
    <t>Bacteria</t>
  </si>
  <si>
    <t>Eukaryota</t>
  </si>
  <si>
    <t>Archaea</t>
  </si>
  <si>
    <t>Bacteria Firmicutes Clostridia Clostridiales Lachnospiraceae Clostridium_XlVa</t>
  </si>
  <si>
    <t>Bacteria Actinobacteria Actinobacteria Actinomycetales Micrococcaceae Arthrobacter</t>
  </si>
  <si>
    <t>Bacteria Proteobacteria Gammaproteobacteria Enterobacteriales Enterobacteriaceae Serratia</t>
  </si>
  <si>
    <t>Bacteria Proteobacteria Gammaproteobacteria Enterobacteriales Enterobacteriaceae Brenneria</t>
  </si>
  <si>
    <t>Bacteria Actinobacteria Actinobacteria Actinomycetales Intrasporangiaceae Terrabacter</t>
  </si>
  <si>
    <t>Bacteria Actinobacteria Actinobacteria Actinomycetales Intrasporangiaceae Intrasporangium</t>
  </si>
  <si>
    <t>Bacteria Proteobacteria Gammaproteobacteria Enterobacteriales Enterobacteriaceae Pantoea</t>
  </si>
  <si>
    <t>Bacteria Proteobacteria Gammaproteobacteria Enterobacteriales Enterobacteriaceae Lonsdalea</t>
  </si>
  <si>
    <t>Bacteria Proteobacteria Gammaproteobacteria Enterobacteriales Enterobacteriaceae Raoultella</t>
  </si>
  <si>
    <t>Bacteria Proteobacteria Alphaproteobacteria Rhodobacterales Rhodobacteraceae Roseovarius</t>
  </si>
  <si>
    <t>Bacteria Proteobacteria Alphaproteobacteria Rhodobacterales Rhodobacteraceae Thalassobius</t>
  </si>
  <si>
    <t>Bacteria Firmicutes Bacilli Bacillales Staphylococcaceae Salinicoccus</t>
  </si>
  <si>
    <t>Bacteria Firmicutes Bacilli Bacillales Staphylococcaceae Jeotgalicoccus</t>
  </si>
  <si>
    <t>Bacteria Proteobacteria Alphaproteobacteria Rhodobacterales Rhodobacteraceae Paracoccus</t>
  </si>
  <si>
    <t>Bacteria Proteobacteria Alphaproteobacteria Rhodobacterales Rhodobacteraceae Amaricoccus</t>
  </si>
  <si>
    <t>Bacteria Actinobacteria Actinobacteria Actinomycetales Sanguibacteraceae Sanguibacter</t>
  </si>
  <si>
    <t>Bacteria Actinobacteria Actinobacteria Actinomycetales Streptosporangiaceae Nonomuraea</t>
  </si>
  <si>
    <t>Bacteria Actinobacteria Actinobacteria Actinomycetales Streptosporangiaceae Planomonospora</t>
  </si>
  <si>
    <t>Bacteria Actinobacteria Actinobacteria Actinomycetales Pseudonocardiaceae Amycolatopsis</t>
  </si>
  <si>
    <t>Bacteria Actinobacteria Actinobacteria Actinomycetales Pseudonocardiaceae Saccharomonospora</t>
  </si>
  <si>
    <t>Bacteria Actinobacteria Actinobacteria Actinomycetales Streptosporangiaceae Sphaerisporangium</t>
  </si>
  <si>
    <t>Bacteria Actinobacteria Actinobacteria Actinomycetales Nocardiaceae Nocardia</t>
  </si>
  <si>
    <t>Bacteria Actinobacteria Actinobacteria Actinomycetales Nocardiaceae Williamsia</t>
  </si>
  <si>
    <t>Bacteria Actinobacteria Actinobacteria Actinomycetales Actinomycetaceae Actinomyces</t>
  </si>
  <si>
    <t>Bacteria Actinobacteria Actinobacteria Actinomycetales Actinomycetaceae Arcanobacterium</t>
  </si>
  <si>
    <t>Bacteria Proteobacteria Gammaproteobacteria Xanthomonadales Xanthomonadaceae Lysobacter</t>
  </si>
  <si>
    <t>Bacteria Proteobacteria Gammaproteobacteria Xanthomonadales Xanthomonadaceae Thermomonas</t>
  </si>
  <si>
    <t>Bacteria Proteobacteria Betaproteobacteria Burkholderiales Oxalobacteraceae Massilia</t>
  </si>
  <si>
    <t>Bacteria Proteobacteria Betaproteobacteria Burkholderiales Oxalobacteraceae Naxibacter</t>
  </si>
  <si>
    <t>Bacteria Actinobacteria Actinobacteria Actinomycetales Pseudonocardiaceae Pseudonocardia</t>
  </si>
  <si>
    <t>Bacteria Actinobacteria Actinobacteria Actinomycetales Pseudonocardiaceae Kibdelosporangium</t>
  </si>
  <si>
    <t>Bacteria Proteobacteria Alphaproteobacteria Rhodobacterales Rhodobacteraceae Marivita</t>
  </si>
  <si>
    <t>Bacteria Actinobacteria Actinobacteria Actinomycetales Dermacoccaceae Dermacoccus</t>
  </si>
  <si>
    <t>Bacteria Actinobacteria Actinobacteria Actinomycetales Pseudonocardiaceae Actinophytocola</t>
  </si>
  <si>
    <t>Bacteria Actinobacteria Actinobacteria Actinomycetales Microbacteriaceae Microbacterium</t>
  </si>
  <si>
    <t>Bacteria Actinobacteria Actinobacteria Actinomycetales Microbacteriaceae Agrococcus</t>
  </si>
  <si>
    <t>Bacteria Actinobacteria Actinobacteria Actinomycetales Cellulomonadaceae Cellulomonas</t>
  </si>
  <si>
    <t>Bacteria Proteobacteria Gammaproteobacteria Oceanospirillales Halomonadaceae Halomonas</t>
  </si>
  <si>
    <t>Bacteria Proteobacteria Gammaproteobacteria Oceanospirillales Halomonadaceae Kushneria</t>
  </si>
  <si>
    <t>Bacteria Firmicutes Clostridia Clostridiales Ruminococcaceae Ruminococcus</t>
  </si>
  <si>
    <t>Bacteria Proteobacteria Gammaproteobacteria Alteromonadales Idiomarinaceae Idiomarina</t>
  </si>
  <si>
    <t>Bacteria Proteobacteria Gammaproteobacteria Alteromonadales Idiomarinaceae Aliidiomarina</t>
  </si>
  <si>
    <t>Bacteria Proteobacteria Alphaproteobacteria Rhizobiales Rhizobiaceae Rhizobium</t>
  </si>
  <si>
    <t>Bacteria Proteobacteria Alphaproteobacteria Rhizobiales Beijerinckiaceae Beijerinckia</t>
  </si>
  <si>
    <t>Misclassifications (Predicted vs True)</t>
  </si>
  <si>
    <t>Bacteria Bacteroidetes Sphingobacteriia Sphingobacteriales Sphingobacteriaceae Sphingobacterium</t>
  </si>
  <si>
    <t>Bacteria Bacteroidetes Flavobacteriia Flavobacteriales Flavobacteriaceae Flavobacterium</t>
  </si>
  <si>
    <t>Bacteria Firmicutes Clostridia Clostridiales Peptostreptococcaceae Clostridium_XI</t>
  </si>
  <si>
    <t>Bacteria Firmicutes Clostridia Clostridiales Eubacteriaceae Eubacterium</t>
  </si>
  <si>
    <t>Bacteria Firmicutes Bacilli Bacillales Bacillaceae_2 Pontibacillus</t>
  </si>
  <si>
    <t>Bacteria Actinobacteria Actinobacteria Actinomycetales Nocardiaceae Gordonia</t>
  </si>
  <si>
    <t>Bacteria Proteobacteria Betaproteobacteria Burkholderiales Oxalobacteraceae Herbaspirillum</t>
  </si>
  <si>
    <t>Bacteria Proteobacteria Betaproteobacteria Burkholderiales Oxalobacteraceae Noviherbaspirillum</t>
  </si>
  <si>
    <t>Bacteria Actinobacteria Actinobacteria Actinomycetales Pseudonocardiaceae Prauserella</t>
  </si>
  <si>
    <t>Predicted</t>
  </si>
  <si>
    <t>Removed "unknown" classes</t>
  </si>
  <si>
    <t>Removed</t>
  </si>
  <si>
    <t>Remaining</t>
  </si>
  <si>
    <t>Original Total</t>
  </si>
  <si>
    <t xml:space="preserve">SILVA Taxonomy (Full dataset) </t>
  </si>
  <si>
    <t>TOTAL</t>
  </si>
  <si>
    <t>H1</t>
  </si>
  <si>
    <t>H2</t>
  </si>
  <si>
    <t>Train: Uniprot papers associated w/ human &amp; yeast proteins</t>
  </si>
  <si>
    <t>Train: Pubmed w/ GO names - intersection w/ Uniprot</t>
  </si>
  <si>
    <t>Train: Pubmed w/ gene names - intersection w/ Uniprot</t>
  </si>
  <si>
    <t>Train: Pubmed w/ GO names AND Uniprot</t>
  </si>
  <si>
    <t>Train: Pubmed w/ gene names AND Uniprot</t>
  </si>
  <si>
    <t>Checklist</t>
  </si>
  <si>
    <t>x</t>
  </si>
  <si>
    <t>3: 833, 4: 802, 5: 442, 2: 197, 6: 126, 7: 18, 1: 11, 8: 3, 0: 1, 9: 1</t>
  </si>
  <si>
    <t>Counts of GO terms vs distance from root</t>
  </si>
  <si>
    <t>Testing</t>
  </si>
  <si>
    <t>CC - U</t>
  </si>
  <si>
    <t>CC - H1</t>
  </si>
  <si>
    <t>CC - H2</t>
  </si>
  <si>
    <t>CC - P1</t>
  </si>
  <si>
    <t>CC - P2</t>
  </si>
  <si>
    <t>CC - P3</t>
  </si>
  <si>
    <t>CC - P4</t>
  </si>
  <si>
    <t>degree</t>
  </si>
  <si>
    <t>between</t>
  </si>
  <si>
    <t>close</t>
  </si>
  <si>
    <t>Centrality</t>
  </si>
  <si>
    <t>Network Analysis</t>
  </si>
  <si>
    <t>Ontology - Dataset</t>
  </si>
  <si>
    <t>MF - U</t>
  </si>
  <si>
    <t>MF - H1</t>
  </si>
  <si>
    <t>MF - H2</t>
  </si>
  <si>
    <t>MF - P1</t>
  </si>
  <si>
    <t>MF - P2</t>
  </si>
  <si>
    <t>MF - P3</t>
  </si>
  <si>
    <t>MF - P4</t>
  </si>
  <si>
    <t>BP - U</t>
  </si>
  <si>
    <t>BP - H1</t>
  </si>
  <si>
    <t>BP - H2</t>
  </si>
  <si>
    <t>BP - P1</t>
  </si>
  <si>
    <t>BP - P2</t>
  </si>
  <si>
    <t>BP - P3</t>
  </si>
  <si>
    <t>BP - P4</t>
  </si>
  <si>
    <t>21122 unique proteins w/ this annotation</t>
  </si>
  <si>
    <t>5: 2185, 6: 1270, 4: 1144, 7: 652, 3: 548, 8: 256, 2: 130, 9: 77, 10: 28, 1: 16, 11: 11, 0: 1</t>
  </si>
  <si>
    <t xml:space="preserve">Cellular Component </t>
  </si>
  <si>
    <t>5: 4664, 6: 3888, 4: 3158, 7: 2438, 3: 1380, 8: 911, 9: 333, 2: 160, 10: 100, 1: 20, 11: 19, 0: 1</t>
  </si>
  <si>
    <t>Sample threshold</t>
  </si>
  <si>
    <t>Avg F1</t>
  </si>
  <si>
    <t>Avg Precision</t>
  </si>
  <si>
    <t>Avg Recall</t>
  </si>
  <si>
    <t>Avg Best Thresh %</t>
  </si>
  <si>
    <t>Total time (hrs)</t>
  </si>
  <si>
    <t>Max Precision</t>
  </si>
  <si>
    <t>Max Recall</t>
  </si>
  <si>
    <t>Best Thresh %</t>
  </si>
  <si>
    <t>Dataset: P3</t>
  </si>
  <si>
    <t>Dataset: P4</t>
  </si>
  <si>
    <t>Fraction of train data</t>
  </si>
  <si>
    <t>Fraction of test data</t>
  </si>
  <si>
    <t>alpha</t>
  </si>
  <si>
    <t xml:space="preserve">alpha </t>
  </si>
  <si>
    <t>Max F1 pruned</t>
  </si>
  <si>
    <t>Max Precision  pruned</t>
  </si>
  <si>
    <t>Max Recall pruned</t>
  </si>
  <si>
    <t>Best Thresh % pruned</t>
  </si>
  <si>
    <t>Avg F1 pruned</t>
  </si>
  <si>
    <t>Avg Precision pruned</t>
  </si>
  <si>
    <t>Avg Recall pruned</t>
  </si>
  <si>
    <t>Avg Best Thresh % pruned</t>
  </si>
  <si>
    <t>HP1</t>
  </si>
  <si>
    <t>HP2</t>
  </si>
  <si>
    <t>Total data</t>
  </si>
  <si>
    <t>Train data</t>
  </si>
  <si>
    <t>Test data</t>
  </si>
  <si>
    <t>Best Thresh % trunc</t>
  </si>
  <si>
    <t>Max Recall trunc</t>
  </si>
  <si>
    <t>Max Precision trunc</t>
  </si>
  <si>
    <t>Max F1 trunc</t>
  </si>
  <si>
    <t>Test: human &amp; yeast Uniprot papers</t>
  </si>
  <si>
    <t>Test: human Uniprot papers</t>
  </si>
  <si>
    <t>P2/Train: Pubmed w/ protein names</t>
  </si>
  <si>
    <t>P1/Train: Pubmed papers w/ GO names</t>
  </si>
  <si>
    <t>U/Train: Uniprot</t>
  </si>
  <si>
    <t>H1/Train: Uniprot all</t>
  </si>
  <si>
    <t>H2/Train: human &amp; yeast Uniprot papers</t>
  </si>
  <si>
    <t>HP1/Train: Pubmed w/ GO names</t>
  </si>
  <si>
    <t>HP2/Train: Pubmed w/ protein names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</si>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</sst>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5" fillId="6" borderId="0" xfId="0" applyFont="1" applyFill="1"/>
    <xf numFmtId="0" fontId="5" fillId="6" borderId="0" xfId="0" applyFont="1" applyFill="1" applyAlignment="1">
      <alignment wrapText="1"/>
    </xf>
    <xf numFmtId="0" fontId="5" fillId="7" borderId="0" xfId="0" applyFont="1" applyFill="1"/>
    <xf numFmtId="0" fontId="5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5" fillId="0" borderId="0" xfId="0" applyFont="1" applyFill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ont="1" applyAlignment="1"/>
    <xf numFmtId="0" fontId="5" fillId="8" borderId="0" xfId="0" applyFont="1" applyFill="1"/>
    <xf numFmtId="0" fontId="0" fillId="2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0" borderId="0" xfId="0" applyFont="1" applyFill="1"/>
    <xf numFmtId="0" fontId="1" fillId="9" borderId="0" xfId="0" applyFont="1" applyFill="1"/>
    <xf numFmtId="0" fontId="0" fillId="9" borderId="0" xfId="0" applyFill="1"/>
    <xf numFmtId="0" fontId="0" fillId="0" borderId="0" xfId="0" applyFill="1" applyAlignment="1">
      <alignment wrapText="1"/>
    </xf>
    <xf numFmtId="0" fontId="5" fillId="10" borderId="0" xfId="0" applyFont="1" applyFill="1"/>
    <xf numFmtId="0" fontId="5" fillId="11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4" fillId="9" borderId="0" xfId="0" applyFont="1" applyFill="1"/>
    <xf numFmtId="0" fontId="0" fillId="2" borderId="0" xfId="0" applyFill="1"/>
    <xf numFmtId="0" fontId="0" fillId="9" borderId="0" xfId="0" applyFill="1" applyAlignment="1">
      <alignment wrapText="1"/>
    </xf>
    <xf numFmtId="0" fontId="5" fillId="9" borderId="0" xfId="0" applyFont="1" applyFill="1"/>
    <xf numFmtId="0" fontId="1" fillId="9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applyAlignment="1"/>
    <xf numFmtId="0" fontId="8" fillId="0" borderId="0" xfId="0" applyFont="1" applyAlignment="1">
      <alignment vertical="center"/>
    </xf>
    <xf numFmtId="0" fontId="1" fillId="0" borderId="1" xfId="0" applyFont="1" applyBorder="1"/>
    <xf numFmtId="0" fontId="9" fillId="0" borderId="1" xfId="0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1" fillId="2" borderId="0" xfId="0" applyFont="1" applyFill="1" applyBorder="1"/>
    <xf numFmtId="0" fontId="0" fillId="12" borderId="3" xfId="0" applyFill="1" applyBorder="1"/>
    <xf numFmtId="0" fontId="1" fillId="12" borderId="4" xfId="0" applyFont="1" applyFill="1" applyBorder="1"/>
    <xf numFmtId="0" fontId="0" fillId="12" borderId="6" xfId="0" applyFill="1" applyBorder="1"/>
    <xf numFmtId="0" fontId="1" fillId="12" borderId="7" xfId="0" applyFont="1" applyFill="1" applyBorder="1"/>
    <xf numFmtId="0" fontId="0" fillId="13" borderId="3" xfId="0" applyFill="1" applyBorder="1"/>
    <xf numFmtId="0" fontId="1" fillId="13" borderId="4" xfId="0" applyFont="1" applyFill="1" applyBorder="1"/>
    <xf numFmtId="0" fontId="1" fillId="13" borderId="5" xfId="0" applyFont="1" applyFill="1" applyBorder="1"/>
    <xf numFmtId="0" fontId="0" fillId="13" borderId="6" xfId="0" applyFill="1" applyBorder="1"/>
    <xf numFmtId="0" fontId="1" fillId="13" borderId="7" xfId="0" applyFont="1" applyFill="1" applyBorder="1"/>
    <xf numFmtId="0" fontId="1" fillId="12" borderId="1" xfId="0" applyFont="1" applyFill="1" applyBorder="1"/>
    <xf numFmtId="0" fontId="9" fillId="12" borderId="1" xfId="0" applyFont="1" applyFill="1" applyBorder="1"/>
    <xf numFmtId="0" fontId="1" fillId="13" borderId="1" xfId="0" applyFont="1" applyFill="1" applyBorder="1"/>
    <xf numFmtId="0" fontId="9" fillId="13" borderId="1" xfId="0" applyFont="1" applyFill="1" applyBorder="1"/>
    <xf numFmtId="0" fontId="1" fillId="13" borderId="9" xfId="0" applyFont="1" applyFill="1" applyBorder="1"/>
    <xf numFmtId="0" fontId="1" fillId="13" borderId="10" xfId="0" applyFont="1" applyFill="1" applyBorder="1"/>
    <xf numFmtId="0" fontId="1" fillId="12" borderId="9" xfId="0" applyFont="1" applyFill="1" applyBorder="1"/>
    <xf numFmtId="0" fontId="1" fillId="12" borderId="10" xfId="0" applyFont="1" applyFill="1" applyBorder="1"/>
    <xf numFmtId="0" fontId="0" fillId="13" borderId="2" xfId="0" applyFont="1" applyFill="1" applyBorder="1"/>
    <xf numFmtId="0" fontId="0" fillId="13" borderId="5" xfId="0" applyFont="1" applyFill="1" applyBorder="1"/>
    <xf numFmtId="0" fontId="0" fillId="12" borderId="2" xfId="0" applyFont="1" applyFill="1" applyBorder="1"/>
    <xf numFmtId="0" fontId="0" fillId="12" borderId="5" xfId="0" applyFont="1" applyFill="1" applyBorder="1"/>
    <xf numFmtId="0" fontId="1" fillId="14" borderId="1" xfId="0" applyFont="1" applyFill="1" applyBorder="1"/>
    <xf numFmtId="0" fontId="1" fillId="0" borderId="0" xfId="0" applyFont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8" xfId="0" applyFont="1" applyFill="1" applyBorder="1"/>
    <xf numFmtId="12" fontId="0" fillId="0" borderId="0" xfId="0" applyNumberFormat="1" applyFont="1"/>
    <xf numFmtId="1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9" fillId="0" borderId="0" xfId="0" applyFont="1"/>
    <xf numFmtId="0" fontId="10" fillId="0" borderId="0" xfId="0" applyFont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ont="1"/>
    <xf numFmtId="0" fontId="1" fillId="0" borderId="0" xfId="0" applyNumberFormat="1" applyFont="1"/>
    <xf numFmtId="1" fontId="1" fillId="0" borderId="0" xfId="0" applyNumberFormat="1" applyFont="1"/>
    <xf numFmtId="0" fontId="9" fillId="0" borderId="11" xfId="0" applyFont="1" applyFill="1" applyBorder="1"/>
    <xf numFmtId="0" fontId="9" fillId="0" borderId="11" xfId="0" applyFont="1" applyBorder="1"/>
    <xf numFmtId="0" fontId="9" fillId="0" borderId="0" xfId="0" applyFont="1" applyBorder="1"/>
    <xf numFmtId="0" fontId="1" fillId="14" borderId="11" xfId="0" applyFont="1" applyFill="1" applyBorder="1"/>
    <xf numFmtId="0" fontId="6" fillId="0" borderId="10" xfId="0" applyFont="1" applyFill="1" applyBorder="1"/>
    <xf numFmtId="0" fontId="6" fillId="0" borderId="5" xfId="0" applyFont="1" applyFill="1" applyBorder="1"/>
  </cellXfs>
  <cellStyles count="1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6"/>
  <sheetViews>
    <sheetView showRuler="0" topLeftCell="A152" zoomScale="150" zoomScaleNormal="150" zoomScalePageLayoutView="150" workbookViewId="0">
      <selection activeCell="C67" sqref="C67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612</v>
      </c>
      <c r="B1" s="4" t="s">
        <v>334</v>
      </c>
    </row>
    <row r="2" spans="1:13" s="5" customFormat="1">
      <c r="B2" s="5" t="s">
        <v>419</v>
      </c>
      <c r="C2" s="5" t="s">
        <v>411</v>
      </c>
      <c r="D2" s="5" t="s">
        <v>414</v>
      </c>
    </row>
    <row r="3" spans="1:13" s="1" customFormat="1">
      <c r="A3" s="1" t="s">
        <v>406</v>
      </c>
      <c r="B3" s="31">
        <v>10</v>
      </c>
      <c r="C3" s="31">
        <v>10</v>
      </c>
      <c r="D3" s="31">
        <v>10</v>
      </c>
    </row>
    <row r="4" spans="1:13">
      <c r="A4" s="1" t="s">
        <v>576</v>
      </c>
      <c r="B4" s="31">
        <v>3</v>
      </c>
      <c r="C4" s="31">
        <v>3</v>
      </c>
      <c r="D4" s="31">
        <v>3</v>
      </c>
      <c r="E4" s="2"/>
      <c r="F4" s="2"/>
      <c r="G4" s="1"/>
      <c r="H4" s="2"/>
      <c r="I4" s="2"/>
      <c r="J4" s="2"/>
      <c r="K4" s="2"/>
      <c r="L4" s="2"/>
      <c r="M4" s="2"/>
    </row>
    <row r="5" spans="1:13">
      <c r="A5" s="1" t="s">
        <v>601</v>
      </c>
      <c r="B5" s="31"/>
      <c r="C5" s="31"/>
      <c r="D5" s="31"/>
      <c r="E5" s="2"/>
      <c r="F5" s="2"/>
      <c r="G5" s="1"/>
      <c r="H5" s="2"/>
      <c r="I5" s="2"/>
      <c r="J5" s="2"/>
      <c r="K5" s="2"/>
      <c r="L5" s="2"/>
      <c r="M5" s="2"/>
    </row>
    <row r="6" spans="1:13" s="1" customFormat="1">
      <c r="E6" s="3"/>
      <c r="F6" s="3"/>
      <c r="H6" s="3"/>
      <c r="I6" s="3"/>
      <c r="J6" s="3"/>
      <c r="K6" s="3"/>
      <c r="L6" s="3"/>
      <c r="M6" s="3"/>
    </row>
    <row r="7" spans="1:13">
      <c r="A7" s="1" t="s">
        <v>577</v>
      </c>
      <c r="B7" s="1">
        <v>0.49098701352700003</v>
      </c>
      <c r="C7" s="1">
        <v>0.29608669686200001</v>
      </c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 t="s">
        <v>578</v>
      </c>
      <c r="B8" s="1">
        <v>0.50131279929799999</v>
      </c>
      <c r="C8" s="1">
        <v>0.33916803372100002</v>
      </c>
      <c r="D8" s="1"/>
      <c r="E8" s="2"/>
      <c r="F8" s="2"/>
      <c r="G8" s="1"/>
      <c r="H8" s="2"/>
      <c r="I8" s="2"/>
      <c r="J8" s="2"/>
      <c r="K8" s="2"/>
      <c r="L8" s="2"/>
      <c r="M8" s="2"/>
    </row>
    <row r="9" spans="1:13">
      <c r="A9" s="1" t="s">
        <v>579</v>
      </c>
      <c r="B9" s="1">
        <v>0.48134562570200001</v>
      </c>
      <c r="C9" s="1">
        <v>0.262830623441</v>
      </c>
      <c r="D9" s="1"/>
      <c r="E9" s="2"/>
      <c r="F9" s="2"/>
      <c r="G9" s="1"/>
      <c r="H9" s="2"/>
      <c r="I9" s="2"/>
      <c r="J9" s="2"/>
      <c r="K9" s="2"/>
      <c r="L9" s="2"/>
      <c r="M9" s="2"/>
    </row>
    <row r="10" spans="1:13">
      <c r="A10" s="1" t="s">
        <v>580</v>
      </c>
      <c r="B10" s="1">
        <v>35.1</v>
      </c>
      <c r="C10" s="1">
        <v>21.8</v>
      </c>
      <c r="D10" s="1"/>
      <c r="E10" s="2"/>
      <c r="F10" s="2"/>
      <c r="G10" s="1"/>
      <c r="H10" s="2"/>
      <c r="I10" s="2"/>
      <c r="J10" s="2"/>
      <c r="K10" s="2"/>
      <c r="L10" s="2"/>
      <c r="M10" s="2"/>
    </row>
    <row r="11" spans="1:13" s="97" customFormat="1">
      <c r="A11" s="96" t="s">
        <v>589</v>
      </c>
      <c r="B11" s="96">
        <v>0.01</v>
      </c>
      <c r="C11" s="96">
        <v>0.01</v>
      </c>
      <c r="D11" s="96"/>
      <c r="G11" s="96"/>
    </row>
    <row r="12" spans="1:13">
      <c r="A12" s="1" t="s">
        <v>581</v>
      </c>
      <c r="B12" s="1">
        <f>107796.020032/(60*60)</f>
        <v>29.943338897777778</v>
      </c>
      <c r="C12" s="1">
        <f>302372.985722/(60*60)</f>
        <v>83.992496033888898</v>
      </c>
      <c r="D12" s="1"/>
      <c r="E12" s="2"/>
      <c r="F12" s="2"/>
      <c r="G12" s="1"/>
      <c r="H12" s="2"/>
      <c r="I12" s="2"/>
      <c r="J12" s="2"/>
      <c r="K12" s="2"/>
      <c r="L12" s="2"/>
      <c r="M12" s="2"/>
    </row>
    <row r="13" spans="1:13">
      <c r="A13" s="1"/>
      <c r="B13" s="1"/>
      <c r="C13" s="1"/>
      <c r="D13" s="1"/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 t="s">
        <v>577</v>
      </c>
      <c r="B14" s="1">
        <v>0.57232841863100004</v>
      </c>
      <c r="C14" s="1"/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>
      <c r="A15" s="1" t="s">
        <v>578</v>
      </c>
      <c r="B15" s="1">
        <v>0.60534428895900005</v>
      </c>
      <c r="C15" s="1"/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3">
      <c r="A16" s="1" t="s">
        <v>579</v>
      </c>
      <c r="B16" s="1">
        <v>0.54296284867900002</v>
      </c>
      <c r="C16" s="1"/>
      <c r="D16" s="1"/>
      <c r="E16" s="2"/>
      <c r="F16" s="2"/>
      <c r="G16" s="1"/>
      <c r="H16" s="2"/>
      <c r="I16" s="2"/>
      <c r="J16" s="2"/>
      <c r="K16" s="2"/>
      <c r="L16" s="2"/>
      <c r="M16" s="2"/>
    </row>
    <row r="17" spans="1:13">
      <c r="A17" s="1" t="s">
        <v>580</v>
      </c>
      <c r="B17" s="1">
        <v>9.1</v>
      </c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>
      <c r="A18" s="1" t="s">
        <v>595</v>
      </c>
      <c r="B18" s="1">
        <v>0.57284340380099996</v>
      </c>
      <c r="C18" s="1"/>
      <c r="D18" s="1"/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596</v>
      </c>
      <c r="B19" s="1">
        <v>0.60534428895900005</v>
      </c>
      <c r="C19" s="1"/>
      <c r="D19" s="1"/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597</v>
      </c>
      <c r="B20" s="1">
        <v>0.543889753325</v>
      </c>
      <c r="C20" s="1"/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598</v>
      </c>
      <c r="B21" s="1">
        <v>9.1</v>
      </c>
      <c r="C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96" t="s">
        <v>589</v>
      </c>
      <c r="B22" s="96">
        <v>1</v>
      </c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581</v>
      </c>
      <c r="B23" s="1">
        <f>102766.184485/(60*60)</f>
        <v>28.546162356944446</v>
      </c>
      <c r="C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/>
      <c r="B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/>
      <c r="B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/>
      <c r="B26" s="1"/>
      <c r="D26" s="1"/>
      <c r="E26" s="2"/>
      <c r="F26" s="2"/>
      <c r="G26" s="1"/>
      <c r="H26" s="2"/>
      <c r="I26" s="2"/>
      <c r="J26" s="2"/>
      <c r="K26" s="2"/>
      <c r="L26" s="2"/>
      <c r="M26" s="2"/>
    </row>
    <row r="27" spans="1:13">
      <c r="A27" s="1"/>
      <c r="B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 s="4" customFormat="1">
      <c r="A28" s="4" t="s">
        <v>613</v>
      </c>
      <c r="B28" s="4" t="s">
        <v>608</v>
      </c>
    </row>
    <row r="29" spans="1:13" s="5" customFormat="1">
      <c r="B29" s="5" t="s">
        <v>419</v>
      </c>
      <c r="C29" s="5" t="s">
        <v>411</v>
      </c>
      <c r="D29" s="5" t="s">
        <v>414</v>
      </c>
    </row>
    <row r="30" spans="1:13">
      <c r="A30" s="1" t="s">
        <v>406</v>
      </c>
      <c r="B30" s="31">
        <v>10</v>
      </c>
      <c r="C30" s="31">
        <v>10</v>
      </c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>
      <c r="A31" s="1" t="s">
        <v>576</v>
      </c>
      <c r="B31" s="31">
        <v>3</v>
      </c>
      <c r="C31" s="31">
        <v>3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>
      <c r="A32" s="1"/>
      <c r="B32" s="1"/>
      <c r="D32" s="3"/>
      <c r="E32" s="2"/>
      <c r="F32" s="2"/>
      <c r="G32" s="3"/>
      <c r="H32" s="2"/>
      <c r="I32" s="2"/>
      <c r="J32" s="2"/>
      <c r="K32" s="2"/>
      <c r="L32" s="2"/>
      <c r="M32" s="2"/>
    </row>
    <row r="33" spans="1:13">
      <c r="A33" s="1" t="s">
        <v>577</v>
      </c>
      <c r="B33" s="1">
        <v>0.52678254891300003</v>
      </c>
      <c r="C33" s="1">
        <v>0.30907196069100001</v>
      </c>
      <c r="D33" s="1"/>
      <c r="E33" s="2"/>
      <c r="F33" s="2"/>
      <c r="G33" s="3"/>
      <c r="H33" s="2"/>
      <c r="I33" s="2"/>
      <c r="J33" s="2"/>
      <c r="K33" s="2"/>
      <c r="L33" s="2"/>
      <c r="M33" s="2"/>
    </row>
    <row r="34" spans="1:13" s="1" customFormat="1">
      <c r="A34" s="1" t="s">
        <v>578</v>
      </c>
      <c r="B34" s="1">
        <v>0.56496882225400002</v>
      </c>
      <c r="C34" s="1">
        <v>0.36991500134700001</v>
      </c>
      <c r="E34" s="3"/>
      <c r="F34" s="3"/>
      <c r="G34" s="3"/>
      <c r="H34" s="3"/>
      <c r="I34" s="3"/>
      <c r="J34" s="3"/>
      <c r="K34" s="3"/>
      <c r="L34" s="3"/>
      <c r="M34" s="3"/>
    </row>
    <row r="35" spans="1:13">
      <c r="A35" s="1" t="s">
        <v>579</v>
      </c>
      <c r="B35" s="1">
        <v>0.49364358203300002</v>
      </c>
      <c r="C35" s="1">
        <v>0.26556877345000002</v>
      </c>
      <c r="D35" s="1"/>
      <c r="E35" s="2"/>
      <c r="F35" s="2"/>
      <c r="G35" s="3"/>
      <c r="H35" s="2"/>
      <c r="I35" s="2"/>
      <c r="J35" s="2"/>
      <c r="K35" s="2"/>
      <c r="L35" s="2"/>
      <c r="M35" s="2"/>
    </row>
    <row r="36" spans="1:13">
      <c r="A36" s="1" t="s">
        <v>580</v>
      </c>
      <c r="B36" s="1">
        <v>32.299999999999997</v>
      </c>
      <c r="C36" s="1">
        <v>14.2</v>
      </c>
      <c r="D36" s="1"/>
      <c r="E36" s="2"/>
      <c r="F36" s="2"/>
      <c r="G36" s="3"/>
      <c r="H36" s="2"/>
      <c r="I36" s="2"/>
      <c r="J36" s="2"/>
      <c r="K36" s="2"/>
      <c r="L36" s="2"/>
      <c r="M36" s="2"/>
    </row>
    <row r="37" spans="1:13">
      <c r="A37" s="1" t="s">
        <v>589</v>
      </c>
      <c r="B37" s="1">
        <v>1</v>
      </c>
      <c r="C37" s="1">
        <v>1</v>
      </c>
      <c r="D37" s="1"/>
      <c r="G37" s="1"/>
    </row>
    <row r="38" spans="1:13">
      <c r="A38" s="1" t="s">
        <v>581</v>
      </c>
      <c r="B38" s="1">
        <f>50384.5156131/(60*60)</f>
        <v>13.995698781416666</v>
      </c>
      <c r="C38" s="1">
        <f>112248.022765/(60*60)</f>
        <v>31.18000632361111</v>
      </c>
      <c r="D38" s="1"/>
      <c r="E38" s="2"/>
      <c r="F38" s="2"/>
      <c r="G38" s="3"/>
      <c r="H38" s="2"/>
      <c r="I38" s="2"/>
      <c r="J38" s="2"/>
      <c r="K38" s="2"/>
      <c r="L38" s="2"/>
      <c r="M38" s="2"/>
    </row>
    <row r="39" spans="1:13">
      <c r="A39" s="1"/>
      <c r="B39" s="1"/>
      <c r="D39" s="3"/>
      <c r="E39" s="2"/>
      <c r="F39" s="2"/>
      <c r="G39" s="3"/>
      <c r="H39" s="2"/>
      <c r="I39" s="2"/>
      <c r="J39" s="2"/>
      <c r="K39" s="2"/>
      <c r="L39" s="2"/>
      <c r="M39" s="2"/>
    </row>
    <row r="40" spans="1:13" s="4" customFormat="1">
      <c r="A40" s="4" t="s">
        <v>614</v>
      </c>
      <c r="C40" s="4" t="s">
        <v>608</v>
      </c>
    </row>
    <row r="41" spans="1:13" s="5" customFormat="1">
      <c r="B41" s="5" t="s">
        <v>419</v>
      </c>
      <c r="C41" s="5" t="s">
        <v>411</v>
      </c>
      <c r="D41" s="5" t="s">
        <v>414</v>
      </c>
    </row>
    <row r="42" spans="1:13">
      <c r="A42" s="1" t="s">
        <v>406</v>
      </c>
      <c r="B42" s="31">
        <v>10</v>
      </c>
      <c r="C42" s="31">
        <v>10</v>
      </c>
      <c r="D42" s="2">
        <v>10</v>
      </c>
      <c r="E42" s="2"/>
      <c r="F42" s="2"/>
      <c r="G42" s="3"/>
      <c r="H42" s="2"/>
      <c r="I42" s="2"/>
      <c r="J42" s="2"/>
      <c r="K42" s="2"/>
      <c r="L42" s="2"/>
      <c r="M42" s="2"/>
    </row>
    <row r="43" spans="1:13">
      <c r="A43" s="1" t="s">
        <v>576</v>
      </c>
      <c r="B43" s="31">
        <v>3</v>
      </c>
      <c r="C43" s="31">
        <v>3</v>
      </c>
      <c r="D43" s="2">
        <v>3</v>
      </c>
      <c r="E43" s="2"/>
      <c r="F43" s="2"/>
      <c r="G43" s="3"/>
      <c r="H43" s="2"/>
      <c r="I43" s="2"/>
      <c r="J43" s="2"/>
      <c r="K43" s="2"/>
      <c r="L43" s="2"/>
      <c r="M43" s="2"/>
    </row>
    <row r="44" spans="1:13">
      <c r="A44" s="1"/>
      <c r="B44" s="1"/>
      <c r="D44" s="3"/>
      <c r="E44" s="2"/>
      <c r="F44" s="2"/>
      <c r="G44" s="3"/>
      <c r="H44" s="2"/>
      <c r="I44" s="2"/>
      <c r="J44" s="2"/>
      <c r="K44" s="2"/>
      <c r="L44" s="2"/>
      <c r="M44" s="2"/>
    </row>
    <row r="45" spans="1:13">
      <c r="A45" s="1" t="s">
        <v>577</v>
      </c>
      <c r="B45" s="1">
        <v>0.52585576341499995</v>
      </c>
      <c r="C45" s="1">
        <v>0.31113846630100001</v>
      </c>
      <c r="D45" s="3">
        <v>0.24517540117799999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>
      <c r="A46" s="1" t="s">
        <v>578</v>
      </c>
      <c r="B46" s="1">
        <v>0.55648681417300006</v>
      </c>
      <c r="C46" s="1">
        <v>0.380376288136</v>
      </c>
      <c r="D46" s="3">
        <v>0.28639333324400001</v>
      </c>
      <c r="E46" s="2"/>
      <c r="F46" s="2"/>
      <c r="G46" s="3"/>
      <c r="H46" s="2"/>
      <c r="I46" s="2"/>
      <c r="J46" s="2"/>
      <c r="K46" s="2"/>
      <c r="L46" s="2"/>
      <c r="M46" s="2"/>
    </row>
    <row r="47" spans="1:13">
      <c r="A47" s="1" t="s">
        <v>579</v>
      </c>
      <c r="B47" s="1">
        <v>0.49857735475800002</v>
      </c>
      <c r="C47" s="1">
        <v>0.263334972349</v>
      </c>
      <c r="D47" s="3">
        <v>0.21459700407900001</v>
      </c>
      <c r="E47" s="2"/>
      <c r="F47" s="2"/>
      <c r="G47" s="3"/>
      <c r="H47" s="2"/>
      <c r="I47" s="2"/>
      <c r="J47" s="2"/>
      <c r="K47" s="2"/>
      <c r="L47" s="2"/>
      <c r="M47" s="2"/>
    </row>
    <row r="48" spans="1:13" s="1" customFormat="1">
      <c r="A48" s="1" t="s">
        <v>580</v>
      </c>
      <c r="B48" s="1">
        <v>30.8</v>
      </c>
      <c r="C48" s="1">
        <v>15</v>
      </c>
      <c r="D48" s="3">
        <v>19.100000000000001</v>
      </c>
      <c r="E48" s="3"/>
      <c r="F48" s="3"/>
      <c r="G48" s="6"/>
      <c r="H48" s="3"/>
      <c r="I48" s="3"/>
      <c r="J48" s="3"/>
      <c r="K48" s="3"/>
      <c r="L48" s="3"/>
      <c r="M48" s="3"/>
    </row>
    <row r="49" spans="1:13">
      <c r="A49" s="1" t="s">
        <v>589</v>
      </c>
      <c r="B49" s="1">
        <v>1</v>
      </c>
      <c r="C49" s="1">
        <v>1</v>
      </c>
      <c r="D49" s="1">
        <v>1</v>
      </c>
      <c r="E49" s="2"/>
      <c r="F49" s="2"/>
      <c r="G49" s="3"/>
      <c r="H49" s="2"/>
      <c r="I49" s="2"/>
      <c r="J49" s="2"/>
      <c r="K49" s="2"/>
      <c r="L49" s="2"/>
      <c r="M49" s="2"/>
    </row>
    <row r="50" spans="1:13">
      <c r="A50" s="1" t="s">
        <v>581</v>
      </c>
      <c r="B50" s="1">
        <f>46008.779635/(60*60)</f>
        <v>12.780216565277778</v>
      </c>
      <c r="C50" s="1">
        <f>96779.7810991/(60*60)</f>
        <v>26.88327252752778</v>
      </c>
      <c r="D50" s="3">
        <f>92714.7424469/(60*60)</f>
        <v>25.754095124138889</v>
      </c>
      <c r="E50" s="2"/>
      <c r="F50" s="2"/>
      <c r="G50" s="3"/>
      <c r="H50" s="2"/>
      <c r="I50" s="2"/>
      <c r="J50" s="2"/>
      <c r="K50" s="2"/>
      <c r="L50" s="2"/>
      <c r="M50" s="2"/>
    </row>
    <row r="51" spans="1:13">
      <c r="A51" s="1"/>
      <c r="B51" s="1"/>
      <c r="D51" s="3"/>
      <c r="E51" s="2"/>
      <c r="F51" s="2"/>
      <c r="G51" s="3"/>
      <c r="H51" s="2"/>
      <c r="I51" s="2"/>
      <c r="J51" s="2"/>
      <c r="K51" s="2"/>
      <c r="L51" s="2"/>
      <c r="M51" s="2"/>
    </row>
    <row r="52" spans="1:13" s="4" customFormat="1">
      <c r="A52" s="4" t="s">
        <v>611</v>
      </c>
      <c r="C52" s="4" t="s">
        <v>334</v>
      </c>
    </row>
    <row r="53" spans="1:13" s="5" customFormat="1">
      <c r="B53" s="5" t="s">
        <v>419</v>
      </c>
      <c r="C53" s="5" t="s">
        <v>411</v>
      </c>
      <c r="D53" s="5" t="s">
        <v>414</v>
      </c>
    </row>
    <row r="54" spans="1:13">
      <c r="A54" s="1" t="s">
        <v>576</v>
      </c>
      <c r="B54" s="31">
        <v>3</v>
      </c>
      <c r="C54" s="31">
        <v>3</v>
      </c>
      <c r="D54" s="31">
        <v>3</v>
      </c>
      <c r="E54" s="2"/>
      <c r="F54" s="2"/>
      <c r="G54" s="3"/>
      <c r="H54" s="2"/>
      <c r="I54" s="2"/>
      <c r="J54" s="2"/>
      <c r="K54" s="2"/>
      <c r="L54" s="2"/>
      <c r="M54" s="2"/>
    </row>
    <row r="55" spans="1:13" s="1" customFormat="1">
      <c r="A55" s="1" t="s">
        <v>587</v>
      </c>
      <c r="B55" s="92">
        <v>0.2</v>
      </c>
      <c r="C55" s="92">
        <v>0.2</v>
      </c>
      <c r="D55" s="92">
        <v>0.2</v>
      </c>
      <c r="E55" s="3"/>
      <c r="F55" s="3"/>
      <c r="G55" s="6"/>
      <c r="H55" s="3"/>
      <c r="I55" s="3"/>
      <c r="J55" s="3"/>
      <c r="K55" s="3"/>
      <c r="L55" s="3"/>
      <c r="M55" s="3"/>
    </row>
    <row r="56" spans="1:13" s="1" customFormat="1">
      <c r="A56" s="1" t="s">
        <v>588</v>
      </c>
      <c r="B56" s="93">
        <v>0.1</v>
      </c>
      <c r="C56" s="93">
        <v>0.1</v>
      </c>
      <c r="D56" s="93">
        <v>0.1</v>
      </c>
      <c r="E56" s="3"/>
      <c r="F56" s="3"/>
      <c r="G56" s="6"/>
      <c r="H56" s="3"/>
      <c r="I56" s="3"/>
      <c r="J56" s="3"/>
      <c r="K56" s="3"/>
      <c r="L56" s="3"/>
      <c r="M56" s="3"/>
    </row>
    <row r="57" spans="1:13">
      <c r="A57" s="1"/>
      <c r="B57" s="31"/>
      <c r="C57" s="31"/>
      <c r="D57" s="2"/>
      <c r="E57" s="2"/>
      <c r="F57" s="2"/>
      <c r="G57" s="3"/>
      <c r="H57" s="2"/>
      <c r="I57" s="2"/>
      <c r="J57" s="2"/>
      <c r="K57" s="2"/>
      <c r="L57" s="2"/>
      <c r="M57" s="2"/>
    </row>
    <row r="58" spans="1:13">
      <c r="A58" s="1" t="s">
        <v>30</v>
      </c>
      <c r="B58" s="1">
        <v>0.54123569231599999</v>
      </c>
      <c r="C58" s="1">
        <v>0.332173751485</v>
      </c>
      <c r="D58" s="3"/>
      <c r="E58" s="2"/>
      <c r="F58" s="2"/>
      <c r="G58" s="3"/>
      <c r="H58" s="2"/>
      <c r="I58" s="2"/>
      <c r="J58" s="2"/>
      <c r="K58" s="2"/>
      <c r="L58" s="2"/>
      <c r="M58" s="2"/>
    </row>
    <row r="59" spans="1:13">
      <c r="A59" s="1" t="s">
        <v>582</v>
      </c>
      <c r="B59" s="1">
        <v>0.69026655235699996</v>
      </c>
      <c r="C59" s="1">
        <v>0.56665696099100005</v>
      </c>
      <c r="D59" s="3"/>
      <c r="E59" s="2"/>
      <c r="F59" s="2"/>
      <c r="G59" s="3"/>
      <c r="H59" s="2"/>
      <c r="I59" s="2"/>
      <c r="J59" s="2"/>
      <c r="K59" s="2"/>
      <c r="L59" s="2"/>
      <c r="M59" s="2"/>
    </row>
    <row r="60" spans="1:13">
      <c r="A60" s="1" t="s">
        <v>583</v>
      </c>
      <c r="B60" s="1">
        <v>0.44513052206300002</v>
      </c>
      <c r="C60" s="1">
        <v>0.234950855629</v>
      </c>
      <c r="D60" s="3"/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 t="s">
        <v>584</v>
      </c>
      <c r="B61" s="1">
        <v>41</v>
      </c>
      <c r="C61" s="1">
        <v>1</v>
      </c>
      <c r="D61" s="3"/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 t="s">
        <v>589</v>
      </c>
      <c r="B62" s="1">
        <v>1</v>
      </c>
      <c r="C62" s="1">
        <v>1</v>
      </c>
      <c r="D62" s="3"/>
      <c r="E62" s="2"/>
      <c r="F62" s="2"/>
      <c r="G62" s="3"/>
      <c r="H62" s="2"/>
      <c r="I62" s="2"/>
      <c r="J62" s="2"/>
      <c r="K62" s="2"/>
      <c r="L62" s="2"/>
      <c r="M62" s="2"/>
    </row>
    <row r="63" spans="1:13" s="1" customFormat="1">
      <c r="A63" s="1" t="s">
        <v>581</v>
      </c>
      <c r="B63" s="1">
        <f>19974.843426/(60*60)</f>
        <v>5.5485676183333332</v>
      </c>
      <c r="C63" s="1">
        <f>67321.9787359/(60*60)</f>
        <v>18.700549648861113</v>
      </c>
      <c r="D63" s="3"/>
      <c r="E63" s="3"/>
      <c r="F63" s="3"/>
      <c r="G63" s="6"/>
      <c r="H63" s="3"/>
      <c r="I63" s="3"/>
      <c r="J63" s="3"/>
      <c r="K63" s="3"/>
      <c r="L63" s="3"/>
      <c r="M63" s="3"/>
    </row>
    <row r="64" spans="1:13" s="1" customFormat="1">
      <c r="D64" s="3"/>
      <c r="E64" s="3"/>
      <c r="F64" s="3"/>
      <c r="G64" s="6"/>
      <c r="H64" s="3"/>
      <c r="I64" s="3"/>
      <c r="J64" s="3"/>
      <c r="K64" s="3"/>
      <c r="L64" s="3"/>
      <c r="M64" s="3"/>
    </row>
    <row r="65" spans="1:13" s="1" customFormat="1">
      <c r="A65" s="1" t="s">
        <v>576</v>
      </c>
      <c r="B65" s="31">
        <v>3</v>
      </c>
      <c r="C65" s="1">
        <v>3</v>
      </c>
      <c r="D65" s="3"/>
      <c r="E65" s="3"/>
      <c r="F65" s="3"/>
      <c r="G65" s="6"/>
      <c r="H65" s="3"/>
      <c r="I65" s="3"/>
      <c r="J65" s="3"/>
      <c r="K65" s="3"/>
      <c r="L65" s="3"/>
      <c r="M65" s="3"/>
    </row>
    <row r="66" spans="1:13" s="1" customFormat="1">
      <c r="A66" s="1" t="s">
        <v>587</v>
      </c>
      <c r="B66" s="92">
        <v>0.2</v>
      </c>
      <c r="C66" s="94">
        <v>0.5</v>
      </c>
      <c r="D66" s="3"/>
      <c r="E66" s="3"/>
      <c r="F66" s="3"/>
      <c r="G66" s="6"/>
      <c r="H66" s="3"/>
      <c r="I66" s="3"/>
      <c r="J66" s="3"/>
      <c r="K66" s="3"/>
      <c r="L66" s="3"/>
      <c r="M66" s="3"/>
    </row>
    <row r="67" spans="1:13" s="1" customFormat="1">
      <c r="A67" s="1" t="s">
        <v>588</v>
      </c>
      <c r="B67" s="93">
        <v>0.1</v>
      </c>
      <c r="C67" s="94">
        <v>0.1</v>
      </c>
      <c r="D67" s="3"/>
      <c r="E67" s="3"/>
      <c r="F67" s="3"/>
      <c r="G67" s="6"/>
      <c r="H67" s="3"/>
      <c r="I67" s="3"/>
      <c r="J67" s="3"/>
      <c r="K67" s="3"/>
      <c r="L67" s="3"/>
      <c r="M67" s="3"/>
    </row>
    <row r="68" spans="1:13" s="1" customFormat="1">
      <c r="A68" s="1" t="s">
        <v>602</v>
      </c>
      <c r="B68" s="93"/>
      <c r="C68" s="1">
        <v>15611</v>
      </c>
      <c r="D68" s="3"/>
      <c r="E68" s="3"/>
      <c r="F68" s="3"/>
      <c r="G68" s="6"/>
      <c r="H68" s="3"/>
      <c r="I68" s="3"/>
      <c r="J68" s="3"/>
      <c r="K68" s="3"/>
      <c r="L68" s="3"/>
      <c r="M68" s="3"/>
    </row>
    <row r="69" spans="1:13" s="1" customFormat="1">
      <c r="A69" s="1" t="s">
        <v>603</v>
      </c>
      <c r="B69" s="93"/>
      <c r="C69" s="1">
        <v>16479</v>
      </c>
      <c r="D69" s="3"/>
      <c r="E69" s="3"/>
      <c r="F69" s="3"/>
      <c r="G69" s="6"/>
      <c r="H69" s="3"/>
      <c r="I69" s="3"/>
      <c r="J69" s="3"/>
      <c r="K69" s="3"/>
      <c r="L69" s="3"/>
      <c r="M69" s="3"/>
    </row>
    <row r="70" spans="1:13" s="1" customFormat="1">
      <c r="B70" s="31"/>
      <c r="D70" s="3"/>
      <c r="E70" s="3"/>
      <c r="F70" s="3"/>
      <c r="G70" s="6"/>
      <c r="H70" s="3"/>
      <c r="I70" s="3"/>
      <c r="J70" s="3"/>
      <c r="K70" s="3"/>
      <c r="L70" s="3"/>
      <c r="M70" s="3"/>
    </row>
    <row r="71" spans="1:13" s="1" customFormat="1">
      <c r="A71" s="1" t="s">
        <v>30</v>
      </c>
      <c r="B71" s="1">
        <v>0.53568742712399997</v>
      </c>
      <c r="C71" s="1">
        <v>0.32936155917600002</v>
      </c>
      <c r="D71" s="3"/>
      <c r="E71" s="3"/>
      <c r="F71" s="3"/>
      <c r="G71" s="6"/>
      <c r="H71" s="3"/>
      <c r="I71" s="3"/>
      <c r="J71" s="3"/>
      <c r="K71" s="3"/>
      <c r="L71" s="3"/>
      <c r="M71" s="3"/>
    </row>
    <row r="72" spans="1:13" s="1" customFormat="1">
      <c r="A72" s="1" t="s">
        <v>582</v>
      </c>
      <c r="B72" s="1">
        <v>0.46460355460000002</v>
      </c>
      <c r="C72" s="1">
        <v>0.57406045536899997</v>
      </c>
      <c r="D72" s="3"/>
      <c r="E72" s="3"/>
      <c r="F72" s="3"/>
      <c r="G72" s="6"/>
      <c r="H72" s="3"/>
      <c r="I72" s="3"/>
      <c r="J72" s="3"/>
      <c r="K72" s="3"/>
      <c r="L72" s="3"/>
      <c r="M72" s="3"/>
    </row>
    <row r="73" spans="1:13" s="1" customFormat="1">
      <c r="A73" s="1" t="s">
        <v>583</v>
      </c>
      <c r="B73" s="1">
        <v>0.63245193094999996</v>
      </c>
      <c r="C73" s="1">
        <v>0.23092676289</v>
      </c>
      <c r="D73" s="3"/>
      <c r="E73" s="3"/>
      <c r="F73" s="3"/>
      <c r="G73" s="6"/>
      <c r="H73" s="3"/>
      <c r="I73" s="3"/>
      <c r="J73" s="3"/>
      <c r="K73" s="3"/>
      <c r="L73" s="3"/>
      <c r="M73" s="3"/>
    </row>
    <row r="74" spans="1:13" s="1" customFormat="1">
      <c r="A74" s="1" t="s">
        <v>584</v>
      </c>
      <c r="B74" s="1">
        <v>1</v>
      </c>
      <c r="C74" s="1">
        <v>1</v>
      </c>
      <c r="D74" s="3"/>
      <c r="E74" s="3"/>
      <c r="F74" s="3"/>
      <c r="G74" s="6"/>
      <c r="H74" s="3"/>
      <c r="I74" s="3"/>
      <c r="J74" s="3"/>
      <c r="K74" s="3"/>
      <c r="L74" s="3"/>
      <c r="M74" s="3"/>
    </row>
    <row r="75" spans="1:13" s="1" customFormat="1">
      <c r="A75" s="1" t="s">
        <v>589</v>
      </c>
      <c r="B75" s="1">
        <v>2</v>
      </c>
      <c r="C75" s="1">
        <v>1</v>
      </c>
      <c r="D75" s="3"/>
      <c r="E75" s="3"/>
      <c r="F75" s="3"/>
      <c r="G75" s="6"/>
      <c r="H75" s="3"/>
      <c r="I75" s="3"/>
      <c r="J75" s="3"/>
      <c r="K75" s="3"/>
      <c r="L75" s="3"/>
      <c r="M75" s="3"/>
    </row>
    <row r="76" spans="1:13" s="1" customFormat="1">
      <c r="A76" s="1" t="s">
        <v>581</v>
      </c>
      <c r="C76" s="1">
        <f>117478.644801/(60*60)</f>
        <v>32.632956889166664</v>
      </c>
      <c r="D76" s="3"/>
      <c r="E76" s="3"/>
      <c r="F76" s="3"/>
      <c r="G76" s="6"/>
      <c r="H76" s="3"/>
      <c r="I76" s="3"/>
      <c r="J76" s="3"/>
      <c r="K76" s="3"/>
      <c r="L76" s="3"/>
      <c r="M76" s="3"/>
    </row>
    <row r="77" spans="1:13" s="1" customFormat="1">
      <c r="D77" s="3"/>
      <c r="E77" s="3"/>
      <c r="F77" s="3"/>
      <c r="G77" s="6"/>
      <c r="H77" s="3"/>
      <c r="I77" s="3"/>
      <c r="J77" s="3"/>
      <c r="K77" s="3"/>
      <c r="L77" s="3"/>
      <c r="M77" s="3"/>
    </row>
    <row r="78" spans="1:13" s="1" customFormat="1">
      <c r="D78" s="3"/>
      <c r="E78" s="3"/>
      <c r="F78" s="3"/>
      <c r="G78" s="6"/>
      <c r="H78" s="3"/>
      <c r="I78" s="3"/>
      <c r="J78" s="3"/>
      <c r="K78" s="3"/>
      <c r="L78" s="3"/>
      <c r="M78" s="3"/>
    </row>
    <row r="79" spans="1:13" s="1" customFormat="1">
      <c r="A79" s="1" t="s">
        <v>576</v>
      </c>
      <c r="B79" s="100">
        <v>3</v>
      </c>
      <c r="D79" s="3"/>
      <c r="E79" s="3"/>
      <c r="F79" s="3"/>
      <c r="G79" s="6"/>
      <c r="H79" s="3"/>
      <c r="I79" s="3"/>
      <c r="J79" s="3"/>
      <c r="K79" s="3"/>
      <c r="L79" s="3"/>
      <c r="M79" s="3"/>
    </row>
    <row r="80" spans="1:13" s="1" customFormat="1">
      <c r="A80" s="1" t="s">
        <v>587</v>
      </c>
      <c r="B80" s="95">
        <v>0.2</v>
      </c>
      <c r="D80" s="3"/>
      <c r="E80" s="3"/>
      <c r="F80" s="3"/>
      <c r="G80" s="6"/>
      <c r="H80" s="3"/>
      <c r="I80" s="3"/>
      <c r="J80" s="3"/>
      <c r="K80" s="3"/>
      <c r="L80" s="3"/>
      <c r="M80" s="3"/>
    </row>
    <row r="81" spans="1:13" s="1" customFormat="1">
      <c r="A81" s="1" t="s">
        <v>588</v>
      </c>
      <c r="B81" s="95">
        <v>0.1</v>
      </c>
      <c r="D81" s="3"/>
      <c r="E81" s="3"/>
      <c r="F81" s="3"/>
      <c r="G81" s="6"/>
      <c r="H81" s="3"/>
      <c r="I81" s="3"/>
      <c r="J81" s="3"/>
      <c r="K81" s="3"/>
      <c r="L81" s="3"/>
      <c r="M81" s="3"/>
    </row>
    <row r="82" spans="1:13" s="1" customFormat="1">
      <c r="A82" s="1" t="s">
        <v>602</v>
      </c>
      <c r="B82" s="100">
        <v>2716</v>
      </c>
      <c r="D82" s="3"/>
      <c r="E82" s="3"/>
      <c r="F82" s="3"/>
      <c r="G82" s="6"/>
      <c r="H82" s="3"/>
      <c r="I82" s="3"/>
      <c r="J82" s="3"/>
      <c r="K82" s="3"/>
      <c r="L82" s="3"/>
      <c r="M82" s="3"/>
    </row>
    <row r="83" spans="1:13" s="1" customFormat="1">
      <c r="A83" s="1" t="s">
        <v>603</v>
      </c>
      <c r="B83" s="101">
        <v>15560</v>
      </c>
      <c r="D83" s="3"/>
      <c r="E83" s="3"/>
      <c r="F83" s="3"/>
      <c r="G83" s="6"/>
      <c r="H83" s="3"/>
      <c r="I83" s="3"/>
      <c r="J83" s="3"/>
      <c r="K83" s="3"/>
      <c r="L83" s="3"/>
      <c r="M83" s="3"/>
    </row>
    <row r="84" spans="1:13" s="1" customFormat="1">
      <c r="D84" s="3"/>
      <c r="E84" s="3"/>
      <c r="F84" s="3"/>
      <c r="G84" s="6"/>
      <c r="H84" s="3"/>
      <c r="I84" s="3"/>
      <c r="J84" s="3"/>
      <c r="K84" s="3"/>
      <c r="L84" s="3"/>
      <c r="M84" s="3"/>
    </row>
    <row r="85" spans="1:13" s="1" customFormat="1">
      <c r="A85" s="1" t="s">
        <v>30</v>
      </c>
      <c r="B85" s="1">
        <v>0.51531406719799999</v>
      </c>
      <c r="D85" s="3"/>
      <c r="E85" s="3"/>
      <c r="F85" s="3"/>
      <c r="G85" s="6"/>
      <c r="H85" s="3"/>
      <c r="I85" s="3"/>
      <c r="J85" s="3"/>
      <c r="K85" s="3"/>
      <c r="L85" s="3"/>
      <c r="M85" s="3"/>
    </row>
    <row r="86" spans="1:13" s="1" customFormat="1">
      <c r="A86" s="1" t="s">
        <v>582</v>
      </c>
      <c r="B86" s="1">
        <v>0.52634209713699998</v>
      </c>
      <c r="D86" s="3"/>
      <c r="E86" s="3"/>
      <c r="F86" s="3"/>
      <c r="G86" s="6"/>
      <c r="H86" s="3"/>
      <c r="I86" s="3"/>
      <c r="J86" s="3"/>
      <c r="K86" s="3"/>
      <c r="L86" s="3"/>
      <c r="M86" s="3"/>
    </row>
    <row r="87" spans="1:13" s="1" customFormat="1">
      <c r="A87" s="1" t="s">
        <v>583</v>
      </c>
      <c r="B87" s="1">
        <v>0.50473867665299998</v>
      </c>
      <c r="D87" s="3"/>
      <c r="E87" s="3"/>
      <c r="F87" s="3"/>
      <c r="G87" s="6"/>
      <c r="H87" s="3"/>
      <c r="I87" s="3"/>
      <c r="J87" s="3"/>
      <c r="K87" s="3"/>
      <c r="L87" s="3"/>
      <c r="M87" s="3"/>
    </row>
    <row r="88" spans="1:13" s="1" customFormat="1">
      <c r="A88" s="1" t="s">
        <v>584</v>
      </c>
      <c r="B88" s="1">
        <v>26</v>
      </c>
      <c r="D88" s="3"/>
      <c r="E88" s="3"/>
      <c r="F88" s="3"/>
      <c r="G88" s="6"/>
      <c r="H88" s="3"/>
      <c r="I88" s="3"/>
      <c r="J88" s="3"/>
      <c r="K88" s="3"/>
      <c r="L88" s="3"/>
      <c r="M88" s="3"/>
    </row>
    <row r="89" spans="1:13" s="1" customFormat="1">
      <c r="A89" s="1" t="s">
        <v>589</v>
      </c>
      <c r="B89" s="1">
        <v>0.01</v>
      </c>
      <c r="D89" s="3"/>
      <c r="E89" s="3"/>
      <c r="F89" s="3"/>
      <c r="G89" s="6"/>
      <c r="H89" s="3"/>
      <c r="I89" s="3"/>
      <c r="J89" s="3"/>
      <c r="K89" s="3"/>
      <c r="L89" s="3"/>
      <c r="M89" s="3"/>
    </row>
    <row r="90" spans="1:13" s="1" customFormat="1">
      <c r="A90" s="1" t="s">
        <v>581</v>
      </c>
      <c r="B90" s="1">
        <f>12145.6278081/(60*60)</f>
        <v>3.3737855022500001</v>
      </c>
      <c r="D90" s="3"/>
      <c r="E90" s="3"/>
      <c r="F90" s="3"/>
      <c r="G90" s="6"/>
      <c r="H90" s="3"/>
      <c r="I90" s="3"/>
      <c r="J90" s="3"/>
      <c r="K90" s="3"/>
      <c r="L90" s="3"/>
      <c r="M90" s="3"/>
    </row>
    <row r="91" spans="1:13" s="1" customFormat="1">
      <c r="D91" s="3"/>
      <c r="E91" s="3"/>
      <c r="F91" s="3"/>
      <c r="G91" s="6"/>
      <c r="H91" s="3"/>
      <c r="I91" s="3"/>
      <c r="J91" s="3"/>
      <c r="K91" s="3"/>
      <c r="L91" s="3"/>
      <c r="M91" s="3"/>
    </row>
    <row r="92" spans="1:13" s="1" customFormat="1">
      <c r="D92" s="3"/>
      <c r="E92" s="3"/>
      <c r="F92" s="3"/>
      <c r="G92" s="6"/>
      <c r="H92" s="3"/>
      <c r="I92" s="3"/>
      <c r="J92" s="3"/>
      <c r="K92" s="3"/>
      <c r="L92" s="3"/>
      <c r="M92" s="3"/>
    </row>
    <row r="93" spans="1:13" s="1" customFormat="1">
      <c r="D93" s="3"/>
      <c r="E93" s="3"/>
      <c r="F93" s="3"/>
      <c r="G93" s="6"/>
      <c r="H93" s="3"/>
      <c r="I93" s="3"/>
      <c r="J93" s="3"/>
      <c r="K93" s="3"/>
      <c r="L93" s="3"/>
      <c r="M93" s="3"/>
    </row>
    <row r="94" spans="1:13" s="1" customFormat="1">
      <c r="D94" s="3"/>
      <c r="E94" s="3"/>
      <c r="F94" s="3"/>
      <c r="G94" s="6"/>
      <c r="H94" s="3"/>
      <c r="I94" s="3"/>
      <c r="J94" s="3"/>
      <c r="K94" s="3"/>
      <c r="L94" s="3"/>
      <c r="M94" s="3"/>
    </row>
    <row r="95" spans="1:13" s="1" customFormat="1">
      <c r="D95" s="3"/>
      <c r="E95" s="3"/>
      <c r="F95" s="3"/>
      <c r="G95" s="6"/>
      <c r="H95" s="3"/>
      <c r="I95" s="3"/>
      <c r="J95" s="3"/>
      <c r="K95" s="3"/>
      <c r="L95" s="3"/>
      <c r="M95" s="3"/>
    </row>
    <row r="96" spans="1:13">
      <c r="A96" s="1"/>
      <c r="B96" s="1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s="4" customFormat="1">
      <c r="A97" s="4" t="s">
        <v>610</v>
      </c>
      <c r="C97" s="4" t="s">
        <v>334</v>
      </c>
    </row>
    <row r="98" spans="1:13" s="5" customFormat="1">
      <c r="B98" s="5" t="s">
        <v>419</v>
      </c>
      <c r="C98" s="5" t="s">
        <v>411</v>
      </c>
      <c r="D98" s="5" t="s">
        <v>414</v>
      </c>
    </row>
    <row r="99" spans="1:13">
      <c r="A99" s="1" t="s">
        <v>576</v>
      </c>
      <c r="B99" s="31">
        <v>3</v>
      </c>
      <c r="C99" s="31">
        <v>3</v>
      </c>
      <c r="D99" s="31">
        <v>3</v>
      </c>
      <c r="E99" s="2"/>
      <c r="F99" s="2"/>
      <c r="G99" s="3"/>
      <c r="H99" s="2"/>
      <c r="I99" s="2"/>
      <c r="J99" s="2"/>
      <c r="K99" s="2"/>
      <c r="L99" s="2"/>
      <c r="M99" s="2"/>
    </row>
    <row r="100" spans="1:13">
      <c r="A100" s="1" t="s">
        <v>587</v>
      </c>
      <c r="B100" s="92">
        <v>0.2</v>
      </c>
      <c r="C100" s="92">
        <v>0.2</v>
      </c>
      <c r="D100" s="92">
        <v>0.2</v>
      </c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 t="s">
        <v>588</v>
      </c>
      <c r="B101" s="93">
        <v>0.1</v>
      </c>
      <c r="C101" s="93">
        <v>0.1</v>
      </c>
      <c r="D101" s="93">
        <v>0.1</v>
      </c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/>
      <c r="B102" s="1"/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 s="1" customFormat="1">
      <c r="A103" s="1" t="s">
        <v>30</v>
      </c>
      <c r="B103" s="1">
        <v>0.58701127993400004</v>
      </c>
      <c r="C103" s="1">
        <v>0.37201945201999997</v>
      </c>
      <c r="D103" s="3">
        <v>0.303088379751</v>
      </c>
      <c r="E103" s="3"/>
      <c r="F103" s="3"/>
      <c r="G103" s="6"/>
      <c r="H103" s="3"/>
      <c r="I103" s="3"/>
      <c r="J103" s="3"/>
      <c r="K103" s="3"/>
      <c r="L103" s="3"/>
      <c r="M103" s="3"/>
    </row>
    <row r="104" spans="1:13">
      <c r="A104" s="1" t="s">
        <v>582</v>
      </c>
      <c r="B104" s="1">
        <v>0.63869553760599995</v>
      </c>
      <c r="C104" s="1">
        <v>0.51737629308599997</v>
      </c>
      <c r="D104" s="3">
        <v>0.32761940948000001</v>
      </c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583</v>
      </c>
      <c r="B105" s="1">
        <v>0.54306555258800004</v>
      </c>
      <c r="C105" s="1">
        <v>0.29042465982600002</v>
      </c>
      <c r="D105" s="3">
        <v>0.28197504514600003</v>
      </c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 t="s">
        <v>584</v>
      </c>
      <c r="B106" s="1">
        <v>13</v>
      </c>
      <c r="C106" s="1">
        <v>1</v>
      </c>
      <c r="D106" s="3">
        <v>3</v>
      </c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 t="s">
        <v>589</v>
      </c>
      <c r="B107" s="1">
        <v>1</v>
      </c>
      <c r="C107" s="1"/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 t="s">
        <v>581</v>
      </c>
      <c r="B108" s="1">
        <f>48495.66765/(60*60)</f>
        <v>13.471018791666667</v>
      </c>
      <c r="C108" s="1">
        <f>55646.4552431/(60*60)</f>
        <v>15.457348678638889</v>
      </c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/>
      <c r="B109" s="1"/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/>
      <c r="B110" s="1"/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 t="s">
        <v>576</v>
      </c>
      <c r="B111" s="31">
        <v>3</v>
      </c>
      <c r="C111" s="31">
        <v>3</v>
      </c>
      <c r="D111" s="2"/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 t="s">
        <v>587</v>
      </c>
      <c r="B112" s="92">
        <v>0.33300000000000002</v>
      </c>
      <c r="C112" s="92">
        <v>0.33300000000000002</v>
      </c>
      <c r="D112" s="2"/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 t="s">
        <v>588</v>
      </c>
      <c r="B113" s="93">
        <v>0.2</v>
      </c>
      <c r="C113" s="93">
        <v>0.2</v>
      </c>
      <c r="D113" s="2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 s="1" customFormat="1">
      <c r="A115" s="1" t="s">
        <v>30</v>
      </c>
      <c r="B115" s="1">
        <v>0.58459301262700003</v>
      </c>
      <c r="D115" s="3"/>
      <c r="E115" s="3"/>
      <c r="F115" s="3"/>
      <c r="G115" s="6"/>
      <c r="H115" s="3"/>
      <c r="I115" s="3"/>
      <c r="J115" s="3"/>
      <c r="K115" s="3"/>
      <c r="L115" s="3"/>
      <c r="M115" s="3"/>
    </row>
    <row r="116" spans="1:13">
      <c r="A116" s="1" t="s">
        <v>582</v>
      </c>
      <c r="B116" s="1">
        <v>0.62338992195200005</v>
      </c>
      <c r="C116" s="1"/>
      <c r="D116" s="3"/>
      <c r="E116" s="2"/>
      <c r="F116" s="2"/>
      <c r="G116" s="3"/>
      <c r="H116" s="2"/>
      <c r="I116" s="2"/>
      <c r="J116" s="2"/>
      <c r="K116" s="2"/>
      <c r="L116" s="2"/>
      <c r="M116" s="2"/>
    </row>
    <row r="117" spans="1:13">
      <c r="A117" s="1" t="s">
        <v>583</v>
      </c>
      <c r="B117" s="1">
        <v>0.55034225282299998</v>
      </c>
      <c r="C117" s="1"/>
      <c r="D117" s="3"/>
      <c r="E117" s="2"/>
      <c r="F117" s="2"/>
      <c r="G117" s="3"/>
      <c r="H117" s="2"/>
      <c r="I117" s="2"/>
      <c r="J117" s="2"/>
      <c r="K117" s="2"/>
      <c r="L117" s="2"/>
      <c r="M117" s="2"/>
    </row>
    <row r="118" spans="1:13">
      <c r="A118" s="1" t="s">
        <v>584</v>
      </c>
      <c r="B118" s="1">
        <v>13</v>
      </c>
      <c r="C118" s="1"/>
      <c r="D118" s="3"/>
      <c r="E118" s="2"/>
      <c r="F118" s="2"/>
      <c r="G118" s="3"/>
      <c r="H118" s="2"/>
      <c r="I118" s="2"/>
      <c r="J118" s="2"/>
      <c r="K118" s="2"/>
      <c r="L118" s="2"/>
      <c r="M118" s="2"/>
    </row>
    <row r="119" spans="1:13">
      <c r="A119" s="1" t="s">
        <v>589</v>
      </c>
      <c r="B119" s="1">
        <v>1</v>
      </c>
      <c r="C119" s="1"/>
      <c r="D119" s="3"/>
      <c r="E119" s="2"/>
      <c r="F119" s="2"/>
      <c r="G119" s="3"/>
      <c r="H119" s="2"/>
      <c r="I119" s="2"/>
      <c r="J119" s="2"/>
      <c r="K119" s="2"/>
      <c r="L119" s="2"/>
      <c r="M119" s="2"/>
    </row>
    <row r="120" spans="1:13">
      <c r="A120" s="1" t="s">
        <v>581</v>
      </c>
      <c r="B120" s="1">
        <f>55769.759213/(60*60)</f>
        <v>15.491599781388889</v>
      </c>
      <c r="C120" s="1"/>
      <c r="D120" s="3"/>
      <c r="E120" s="2"/>
      <c r="F120" s="2"/>
      <c r="G120" s="3"/>
      <c r="H120" s="2"/>
      <c r="I120" s="2"/>
      <c r="J120" s="2"/>
      <c r="K120" s="2"/>
      <c r="L120" s="2"/>
      <c r="M120" s="2"/>
    </row>
    <row r="121" spans="1:13">
      <c r="A121" s="1"/>
      <c r="B121" s="1"/>
      <c r="D121" s="3"/>
      <c r="E121" s="2"/>
      <c r="F121" s="2"/>
      <c r="G121" s="3"/>
      <c r="H121" s="2"/>
      <c r="I121" s="2"/>
      <c r="J121" s="2"/>
      <c r="K121" s="2"/>
      <c r="L121" s="2"/>
      <c r="M121" s="2"/>
    </row>
    <row r="122" spans="1:13">
      <c r="A122" s="1" t="s">
        <v>576</v>
      </c>
      <c r="B122" s="1">
        <v>3</v>
      </c>
      <c r="C122">
        <v>3</v>
      </c>
      <c r="D122" s="3"/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A123" s="1" t="s">
        <v>587</v>
      </c>
      <c r="B123" s="94">
        <v>0.2</v>
      </c>
      <c r="C123" s="94">
        <v>0.2</v>
      </c>
      <c r="D123" s="3"/>
      <c r="E123" s="2"/>
      <c r="F123" s="2"/>
      <c r="G123" s="3"/>
      <c r="H123" s="2"/>
      <c r="I123" s="2"/>
      <c r="J123" s="2"/>
      <c r="K123" s="2"/>
      <c r="L123" s="2"/>
      <c r="M123" s="2"/>
    </row>
    <row r="124" spans="1:13">
      <c r="A124" s="1" t="s">
        <v>588</v>
      </c>
      <c r="B124" s="94">
        <v>1</v>
      </c>
      <c r="C124" s="94">
        <v>1</v>
      </c>
      <c r="D124" s="3"/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/>
      <c r="B125" s="1"/>
      <c r="D125" s="3"/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 t="s">
        <v>30</v>
      </c>
      <c r="B126" s="1">
        <v>0.58411354119000003</v>
      </c>
      <c r="C126">
        <v>0.37247357138499998</v>
      </c>
      <c r="D126" s="3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 t="s">
        <v>582</v>
      </c>
      <c r="B127" s="1">
        <v>0.62570359615399995</v>
      </c>
      <c r="C127">
        <v>0.52278472510899998</v>
      </c>
      <c r="D127" s="3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 t="s">
        <v>583</v>
      </c>
      <c r="B128" s="1">
        <v>0.54770780850800005</v>
      </c>
      <c r="C128">
        <v>0.28929532886800002</v>
      </c>
      <c r="D128" s="3"/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 t="s">
        <v>584</v>
      </c>
      <c r="B129" s="1">
        <v>10</v>
      </c>
      <c r="C129">
        <v>1</v>
      </c>
      <c r="D129" s="3"/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 t="s">
        <v>607</v>
      </c>
      <c r="B130" s="1">
        <v>0.58480186572199999</v>
      </c>
      <c r="C130">
        <v>0.40163892943099999</v>
      </c>
      <c r="D130" s="3"/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 t="s">
        <v>606</v>
      </c>
      <c r="B131" s="1">
        <v>0.62570359615399995</v>
      </c>
      <c r="C131">
        <v>0.50742618513100002</v>
      </c>
      <c r="D131" s="3"/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 t="s">
        <v>605</v>
      </c>
      <c r="B132" s="1">
        <v>0.54891945177500001</v>
      </c>
      <c r="C132">
        <v>0.33235101547200002</v>
      </c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 t="s">
        <v>604</v>
      </c>
      <c r="B133" s="1">
        <v>10</v>
      </c>
      <c r="C133">
        <v>3</v>
      </c>
      <c r="D133" s="3"/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 t="s">
        <v>589</v>
      </c>
      <c r="B134" s="1">
        <v>1</v>
      </c>
      <c r="C134">
        <v>1</v>
      </c>
      <c r="D134" s="3"/>
      <c r="E134" s="2"/>
      <c r="F134" s="2"/>
      <c r="G134" s="3"/>
      <c r="H134" s="2"/>
      <c r="I134" s="2"/>
      <c r="J134" s="2"/>
      <c r="K134" s="2"/>
      <c r="L134" s="2"/>
      <c r="M134" s="2"/>
    </row>
    <row r="135" spans="1:13">
      <c r="A135" s="1" t="s">
        <v>581</v>
      </c>
      <c r="B135" s="1">
        <f>62705.809418/(60*60)</f>
        <v>17.418280393888889</v>
      </c>
      <c r="C135">
        <f>86001.47382/(60*60)</f>
        <v>23.889298283333332</v>
      </c>
      <c r="D135" s="3"/>
      <c r="E135" s="2"/>
      <c r="F135" s="2"/>
      <c r="G135" s="3"/>
      <c r="H135" s="2"/>
      <c r="I135" s="2"/>
      <c r="J135" s="2"/>
      <c r="K135" s="2"/>
      <c r="L135" s="2"/>
      <c r="M135" s="2"/>
    </row>
    <row r="137" spans="1:13">
      <c r="A137" s="1" t="s">
        <v>576</v>
      </c>
      <c r="B137" s="31">
        <v>3</v>
      </c>
      <c r="D137" s="3"/>
      <c r="E137" s="2"/>
      <c r="F137" s="2"/>
      <c r="G137" s="3"/>
      <c r="H137" s="2"/>
      <c r="I137" s="2"/>
      <c r="J137" s="2"/>
      <c r="K137" s="2"/>
      <c r="L137" s="2"/>
      <c r="M137" s="2"/>
    </row>
    <row r="138" spans="1:13">
      <c r="A138" s="1" t="s">
        <v>587</v>
      </c>
      <c r="B138" s="95">
        <v>0.5</v>
      </c>
      <c r="C138" s="10"/>
    </row>
    <row r="139" spans="1:13">
      <c r="A139" s="1" t="s">
        <v>588</v>
      </c>
      <c r="B139" s="95">
        <v>1</v>
      </c>
      <c r="C139" s="10"/>
      <c r="D139" s="3"/>
      <c r="E139" s="2"/>
      <c r="F139" s="2"/>
      <c r="G139" s="3"/>
      <c r="H139" s="2"/>
      <c r="I139" s="2"/>
      <c r="J139" s="2"/>
      <c r="K139" s="2"/>
      <c r="L139" s="2"/>
      <c r="M139" s="2"/>
    </row>
    <row r="140" spans="1:13">
      <c r="A140" s="1" t="s">
        <v>602</v>
      </c>
      <c r="B140" s="100">
        <v>152574</v>
      </c>
      <c r="D140" s="3"/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 t="s">
        <v>603</v>
      </c>
      <c r="B141" s="100">
        <v>15560</v>
      </c>
    </row>
    <row r="142" spans="1:13">
      <c r="A142" s="1"/>
    </row>
    <row r="143" spans="1:13">
      <c r="A143" s="1" t="s">
        <v>30</v>
      </c>
      <c r="B143" s="1">
        <v>0.58328682582000002</v>
      </c>
      <c r="D143" s="3"/>
      <c r="E143" s="2"/>
      <c r="F143" s="2"/>
      <c r="G143" s="3"/>
      <c r="H143" s="2"/>
      <c r="I143" s="2"/>
      <c r="J143" s="2"/>
      <c r="K143" s="2"/>
      <c r="L143" s="2"/>
      <c r="M143" s="2"/>
    </row>
    <row r="144" spans="1:13">
      <c r="A144" s="1" t="s">
        <v>582</v>
      </c>
      <c r="B144" s="1">
        <v>0.632411026928</v>
      </c>
    </row>
    <row r="145" spans="1:13">
      <c r="A145" s="1" t="s">
        <v>583</v>
      </c>
      <c r="B145" s="1">
        <v>0.54124424583800002</v>
      </c>
      <c r="D145" s="3"/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 t="s">
        <v>584</v>
      </c>
      <c r="B146" s="1">
        <v>17</v>
      </c>
    </row>
    <row r="147" spans="1:13">
      <c r="A147" s="1" t="s">
        <v>607</v>
      </c>
      <c r="B147" s="1">
        <v>0.58355527655299999</v>
      </c>
      <c r="D147" s="3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 t="s">
        <v>606</v>
      </c>
      <c r="B148" s="1">
        <v>0.632411026928</v>
      </c>
    </row>
    <row r="149" spans="1:13">
      <c r="A149" s="1" t="s">
        <v>605</v>
      </c>
      <c r="B149" s="1">
        <v>0.54170672049400004</v>
      </c>
      <c r="D149" s="3"/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 t="s">
        <v>604</v>
      </c>
      <c r="B150" s="1">
        <v>17</v>
      </c>
    </row>
    <row r="151" spans="1:13">
      <c r="A151" s="1" t="s">
        <v>589</v>
      </c>
      <c r="B151" s="1">
        <v>1</v>
      </c>
      <c r="D151" s="3"/>
      <c r="E151" s="2"/>
      <c r="F151" s="2"/>
      <c r="G151" s="3"/>
      <c r="H151" s="2"/>
      <c r="I151" s="2"/>
      <c r="J151" s="2"/>
      <c r="K151" s="2"/>
      <c r="L151" s="2"/>
      <c r="M151" s="2"/>
    </row>
    <row r="152" spans="1:13">
      <c r="A152" s="1" t="s">
        <v>581</v>
      </c>
      <c r="B152" s="1">
        <f>80494.262604/(60*60)</f>
        <v>22.359517390000001</v>
      </c>
    </row>
    <row r="153" spans="1:13">
      <c r="A153" s="1"/>
      <c r="B153" s="1"/>
      <c r="D153" s="3"/>
      <c r="E153" s="2"/>
      <c r="F153" s="2"/>
      <c r="G153" s="3"/>
      <c r="H153" s="2"/>
      <c r="I153" s="2"/>
      <c r="J153" s="2"/>
      <c r="K153" s="2"/>
      <c r="L153" s="2"/>
      <c r="M153" s="2"/>
    </row>
    <row r="154" spans="1:13">
      <c r="A154" s="1"/>
      <c r="B154" s="1"/>
      <c r="D154" s="3"/>
      <c r="E154" s="2"/>
      <c r="F154" s="2"/>
      <c r="G154" s="3"/>
      <c r="H154" s="2"/>
      <c r="I154" s="2"/>
      <c r="J154" s="2"/>
      <c r="K154" s="2"/>
      <c r="L154" s="2"/>
      <c r="M154" s="2"/>
    </row>
    <row r="155" spans="1:13" s="4" customFormat="1">
      <c r="A155" s="4" t="s">
        <v>615</v>
      </c>
      <c r="C155" s="4" t="s">
        <v>608</v>
      </c>
    </row>
    <row r="156" spans="1:13" s="5" customFormat="1">
      <c r="B156" s="5" t="s">
        <v>419</v>
      </c>
      <c r="C156" s="5" t="s">
        <v>411</v>
      </c>
      <c r="D156" s="5" t="s">
        <v>414</v>
      </c>
    </row>
    <row r="157" spans="1:13">
      <c r="A157" s="1" t="s">
        <v>576</v>
      </c>
      <c r="B157" s="1">
        <v>3</v>
      </c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 t="s">
        <v>587</v>
      </c>
      <c r="B158" s="94">
        <v>0.5</v>
      </c>
      <c r="D158" s="3"/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A159" s="1" t="s">
        <v>588</v>
      </c>
      <c r="B159" s="94">
        <v>0.5</v>
      </c>
      <c r="D159" s="3"/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/>
      <c r="B160" s="1"/>
      <c r="D160" s="3"/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 t="s">
        <v>30</v>
      </c>
      <c r="B161" s="1">
        <v>0.56423846529199995</v>
      </c>
      <c r="D161" s="3"/>
      <c r="E161" s="2"/>
      <c r="F161" s="2"/>
      <c r="G161" s="3"/>
      <c r="H161" s="2"/>
      <c r="I161" s="2"/>
      <c r="J161" s="2"/>
      <c r="K161" s="2"/>
      <c r="L161" s="2"/>
      <c r="M161" s="2"/>
    </row>
    <row r="162" spans="1:13">
      <c r="A162" s="1" t="s">
        <v>582</v>
      </c>
      <c r="B162" s="1">
        <v>0.52574235243300005</v>
      </c>
      <c r="D162" s="3"/>
      <c r="E162" s="2"/>
      <c r="F162" s="2"/>
      <c r="G162" s="3"/>
      <c r="H162" s="2"/>
      <c r="I162" s="2"/>
      <c r="J162" s="2"/>
      <c r="K162" s="2"/>
      <c r="L162" s="2"/>
      <c r="M162" s="2"/>
    </row>
    <row r="163" spans="1:13">
      <c r="A163" s="1" t="s">
        <v>583</v>
      </c>
      <c r="B163" s="1">
        <v>0.60881754230700003</v>
      </c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>
      <c r="A164" s="1" t="s">
        <v>584</v>
      </c>
      <c r="B164" s="1">
        <v>1</v>
      </c>
      <c r="D164" s="3"/>
      <c r="E164" s="2"/>
      <c r="F164" s="2"/>
      <c r="G164" s="3"/>
      <c r="H164" s="2"/>
      <c r="I164" s="2"/>
      <c r="J164" s="2"/>
      <c r="K164" s="2"/>
      <c r="L164" s="2"/>
      <c r="M164" s="2"/>
    </row>
    <row r="165" spans="1:13">
      <c r="A165" s="1" t="s">
        <v>589</v>
      </c>
      <c r="B165" s="1">
        <v>1</v>
      </c>
      <c r="D165" s="3"/>
      <c r="E165" s="2"/>
      <c r="F165" s="2"/>
      <c r="G165" s="3"/>
      <c r="H165" s="2"/>
      <c r="I165" s="2"/>
      <c r="J165" s="2"/>
      <c r="K165" s="2"/>
      <c r="L165" s="2"/>
      <c r="M165" s="2"/>
    </row>
    <row r="166" spans="1:13">
      <c r="A166" s="1" t="s">
        <v>581</v>
      </c>
      <c r="B166" s="1">
        <f>28678.3796451/(60*60)</f>
        <v>7.9662165680833334</v>
      </c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/>
      <c r="B167" s="1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 t="s">
        <v>576</v>
      </c>
      <c r="B168" s="1">
        <v>3</v>
      </c>
      <c r="D168" s="3"/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 t="s">
        <v>587</v>
      </c>
      <c r="B169" s="94">
        <v>0.5</v>
      </c>
      <c r="D169" s="3"/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 t="s">
        <v>588</v>
      </c>
      <c r="B170" s="94">
        <v>1</v>
      </c>
      <c r="D170" s="3"/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/>
      <c r="B171" s="1"/>
      <c r="D171" s="3"/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 t="s">
        <v>30</v>
      </c>
      <c r="B172" s="1">
        <v>0.56917503180600004</v>
      </c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582</v>
      </c>
      <c r="B173" s="1">
        <v>0.54703904863599995</v>
      </c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 t="s">
        <v>583</v>
      </c>
      <c r="B174" s="1">
        <v>0.59317803303299999</v>
      </c>
      <c r="D174" s="3"/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 t="s">
        <v>584</v>
      </c>
      <c r="B175" s="1">
        <v>1</v>
      </c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 t="s">
        <v>591</v>
      </c>
      <c r="B176">
        <v>0.57194858557100003</v>
      </c>
      <c r="D176" s="3"/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 t="s">
        <v>592</v>
      </c>
      <c r="B177" s="1">
        <v>0.54703904863599995</v>
      </c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 t="s">
        <v>593</v>
      </c>
      <c r="B178" s="1">
        <v>0.59923487010099996</v>
      </c>
      <c r="D178" s="3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 t="s">
        <v>594</v>
      </c>
      <c r="B179" s="1">
        <v>1</v>
      </c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>
      <c r="A180" s="1" t="s">
        <v>589</v>
      </c>
      <c r="B180" s="1">
        <v>1</v>
      </c>
      <c r="D180" s="3"/>
      <c r="E180" s="2"/>
      <c r="F180" s="2"/>
      <c r="G180" s="3"/>
      <c r="H180" s="2"/>
      <c r="I180" s="2"/>
      <c r="J180" s="2"/>
      <c r="K180" s="2"/>
      <c r="L180" s="2"/>
      <c r="M180" s="2"/>
    </row>
    <row r="181" spans="1:13">
      <c r="A181" s="1" t="s">
        <v>581</v>
      </c>
      <c r="B181" s="1"/>
      <c r="D181" s="3"/>
      <c r="E181" s="2"/>
      <c r="F181" s="2"/>
      <c r="G181" s="3"/>
      <c r="H181" s="2"/>
      <c r="I181" s="2"/>
      <c r="J181" s="2"/>
      <c r="K181" s="2"/>
      <c r="L181" s="2"/>
      <c r="M181" s="2"/>
    </row>
    <row r="182" spans="1:13">
      <c r="A182" s="1"/>
      <c r="B182" s="1"/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 t="s">
        <v>576</v>
      </c>
      <c r="B183" s="1">
        <v>3</v>
      </c>
      <c r="D183" s="3"/>
      <c r="E183" s="2"/>
      <c r="F183" s="2"/>
      <c r="G183" s="3"/>
      <c r="H183" s="2"/>
      <c r="I183" s="2"/>
      <c r="J183" s="2"/>
      <c r="K183" s="2"/>
      <c r="L183" s="2"/>
      <c r="M183" s="2"/>
    </row>
    <row r="184" spans="1:13">
      <c r="A184" s="1" t="s">
        <v>587</v>
      </c>
      <c r="B184" s="94">
        <v>1</v>
      </c>
      <c r="D184" s="3"/>
      <c r="E184" s="2"/>
      <c r="F184" s="2"/>
      <c r="G184" s="3"/>
      <c r="H184" s="2"/>
      <c r="I184" s="2"/>
      <c r="J184" s="2"/>
      <c r="K184" s="2"/>
      <c r="L184" s="2"/>
      <c r="M184" s="2"/>
    </row>
    <row r="185" spans="1:13">
      <c r="A185" s="1" t="s">
        <v>588</v>
      </c>
      <c r="B185" s="94">
        <v>1</v>
      </c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 t="s">
        <v>602</v>
      </c>
      <c r="B186" s="102">
        <v>13584</v>
      </c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 t="s">
        <v>603</v>
      </c>
      <c r="B187" s="102">
        <v>26430</v>
      </c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/>
      <c r="B188" s="1"/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 t="s">
        <v>30</v>
      </c>
      <c r="B189" s="1">
        <v>0.56772692144100001</v>
      </c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 t="s">
        <v>582</v>
      </c>
      <c r="B190" s="1">
        <v>0.54819309428600005</v>
      </c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 t="s">
        <v>583</v>
      </c>
      <c r="B191" s="1">
        <v>0.58870428861199997</v>
      </c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 t="s">
        <v>584</v>
      </c>
      <c r="B192" s="1">
        <v>1</v>
      </c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 t="s">
        <v>591</v>
      </c>
      <c r="B193" s="1">
        <v>0.56889118230199998</v>
      </c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 t="s">
        <v>592</v>
      </c>
      <c r="B194" s="1">
        <v>0.54819309428600005</v>
      </c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 t="s">
        <v>593</v>
      </c>
      <c r="B195" s="1">
        <v>0.59121359222699998</v>
      </c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 t="s">
        <v>594</v>
      </c>
      <c r="B196" s="1">
        <v>1</v>
      </c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>
      <c r="A197" s="1" t="s">
        <v>589</v>
      </c>
      <c r="B197" s="1">
        <v>1</v>
      </c>
      <c r="D197" s="3"/>
      <c r="E197" s="2"/>
      <c r="F197" s="2"/>
      <c r="G197" s="3"/>
      <c r="H197" s="2"/>
      <c r="I197" s="2"/>
      <c r="J197" s="2"/>
      <c r="K197" s="2"/>
      <c r="L197" s="2"/>
      <c r="M197" s="2"/>
    </row>
    <row r="198" spans="1:13">
      <c r="A198" s="1" t="s">
        <v>581</v>
      </c>
      <c r="B198" s="1">
        <f>99793.2442141/(60*60)</f>
        <v>27.720345615027778</v>
      </c>
      <c r="D198" s="3"/>
      <c r="E198" s="2"/>
      <c r="F198" s="2"/>
      <c r="G198" s="3"/>
      <c r="H198" s="2"/>
      <c r="I198" s="2"/>
      <c r="J198" s="2"/>
      <c r="K198" s="2"/>
      <c r="L198" s="2"/>
      <c r="M198" s="2"/>
    </row>
    <row r="199" spans="1:13">
      <c r="A199" s="1"/>
      <c r="B199" s="1"/>
      <c r="D199" s="3"/>
      <c r="E199" s="2"/>
      <c r="F199" s="2"/>
      <c r="G199" s="3"/>
      <c r="H199" s="2"/>
      <c r="I199" s="2"/>
      <c r="J199" s="2"/>
      <c r="K199" s="2"/>
      <c r="L199" s="2"/>
      <c r="M199" s="2"/>
    </row>
    <row r="200" spans="1:13">
      <c r="A200" s="1"/>
      <c r="B200" s="1"/>
      <c r="D200" s="3"/>
      <c r="E200" s="2"/>
      <c r="F200" s="2"/>
      <c r="G200" s="3"/>
      <c r="H200" s="2"/>
      <c r="I200" s="2"/>
      <c r="J200" s="2"/>
      <c r="K200" s="2"/>
      <c r="L200" s="2"/>
      <c r="M200" s="2"/>
    </row>
    <row r="201" spans="1:13" s="4" customFormat="1">
      <c r="A201" s="4" t="s">
        <v>615</v>
      </c>
      <c r="C201" s="4" t="s">
        <v>609</v>
      </c>
    </row>
    <row r="202" spans="1:13" s="5" customFormat="1">
      <c r="B202" s="5" t="s">
        <v>419</v>
      </c>
      <c r="C202" s="5" t="s">
        <v>411</v>
      </c>
      <c r="D202" s="5" t="s">
        <v>414</v>
      </c>
    </row>
    <row r="203" spans="1:13">
      <c r="A203" s="1" t="s">
        <v>576</v>
      </c>
      <c r="B203" s="1">
        <v>3</v>
      </c>
      <c r="D203" s="3"/>
      <c r="E203" s="2"/>
      <c r="F203" s="2"/>
      <c r="G203" s="3"/>
      <c r="H203" s="2"/>
      <c r="I203" s="2"/>
      <c r="J203" s="2"/>
      <c r="K203" s="2"/>
      <c r="L203" s="2"/>
      <c r="M203" s="2"/>
    </row>
    <row r="204" spans="1:13">
      <c r="A204" s="1" t="s">
        <v>587</v>
      </c>
      <c r="B204" s="94">
        <v>1</v>
      </c>
      <c r="D204" s="3"/>
      <c r="E204" s="2"/>
      <c r="F204" s="2"/>
      <c r="G204" s="3"/>
      <c r="H204" s="2"/>
      <c r="I204" s="2"/>
      <c r="J204" s="2"/>
      <c r="K204" s="2"/>
      <c r="L204" s="2"/>
      <c r="M204" s="2"/>
    </row>
    <row r="205" spans="1:13">
      <c r="A205" s="1" t="s">
        <v>588</v>
      </c>
      <c r="B205" s="94">
        <v>1</v>
      </c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>
      <c r="A206" s="1" t="s">
        <v>602</v>
      </c>
      <c r="B206" s="101">
        <v>13584</v>
      </c>
      <c r="D206" s="3"/>
      <c r="E206" s="2"/>
      <c r="F206" s="2"/>
      <c r="G206" s="3"/>
      <c r="H206" s="2"/>
      <c r="I206" s="2"/>
      <c r="J206" s="2"/>
      <c r="K206" s="2"/>
      <c r="L206" s="2"/>
      <c r="M206" s="2"/>
    </row>
    <row r="207" spans="1:13">
      <c r="A207" s="1" t="s">
        <v>603</v>
      </c>
      <c r="B207" s="101">
        <v>20823</v>
      </c>
      <c r="D207" s="3"/>
      <c r="E207" s="2"/>
      <c r="F207" s="2"/>
      <c r="G207" s="3"/>
      <c r="H207" s="2"/>
      <c r="I207" s="2"/>
      <c r="J207" s="2"/>
      <c r="K207" s="2"/>
      <c r="L207" s="2"/>
      <c r="M207" s="2"/>
    </row>
    <row r="208" spans="1:13">
      <c r="A208" s="1"/>
      <c r="B208" s="1"/>
      <c r="D208" s="3"/>
      <c r="E208" s="2"/>
      <c r="F208" s="2"/>
      <c r="G208" s="3"/>
      <c r="H208" s="2"/>
      <c r="I208" s="2"/>
      <c r="J208" s="2"/>
      <c r="K208" s="2"/>
      <c r="L208" s="2"/>
      <c r="M208" s="2"/>
    </row>
    <row r="209" spans="1:13">
      <c r="A209" s="1" t="s">
        <v>30</v>
      </c>
      <c r="B209" s="1">
        <v>0.54444648013200003</v>
      </c>
      <c r="D209" s="3"/>
      <c r="E209" s="2"/>
      <c r="F209" s="2"/>
      <c r="G209" s="3"/>
      <c r="H209" s="2"/>
      <c r="I209" s="2"/>
      <c r="J209" s="2"/>
      <c r="K209" s="2"/>
      <c r="L209" s="2"/>
      <c r="M209" s="2"/>
    </row>
    <row r="210" spans="1:13">
      <c r="A210" s="1" t="s">
        <v>582</v>
      </c>
      <c r="B210" s="1">
        <v>0.51564172049599999</v>
      </c>
      <c r="D210" s="3"/>
      <c r="E210" s="2"/>
      <c r="F210" s="2"/>
      <c r="G210" s="3"/>
      <c r="H210" s="2"/>
      <c r="I210" s="2"/>
      <c r="J210" s="2"/>
      <c r="K210" s="2"/>
      <c r="L210" s="2"/>
      <c r="M210" s="2"/>
    </row>
    <row r="211" spans="1:13">
      <c r="A211" s="1" t="s">
        <v>583</v>
      </c>
      <c r="B211" s="1">
        <v>0.57665983132599996</v>
      </c>
      <c r="D211" s="3"/>
      <c r="E211" s="2"/>
      <c r="F211" s="2"/>
      <c r="G211" s="3"/>
      <c r="H211" s="2"/>
      <c r="I211" s="2"/>
      <c r="J211" s="2"/>
      <c r="K211" s="2"/>
      <c r="L211" s="2"/>
      <c r="M211" s="2"/>
    </row>
    <row r="212" spans="1:13">
      <c r="A212" s="1" t="s">
        <v>584</v>
      </c>
      <c r="B212" s="1">
        <v>1</v>
      </c>
      <c r="D212" s="3"/>
      <c r="E212" s="2"/>
      <c r="F212" s="2"/>
      <c r="G212" s="3"/>
      <c r="H212" s="2"/>
      <c r="I212" s="2"/>
      <c r="J212" s="2"/>
      <c r="K212" s="2"/>
      <c r="L212" s="2"/>
      <c r="M212" s="2"/>
    </row>
    <row r="213" spans="1:13">
      <c r="A213" s="1" t="s">
        <v>589</v>
      </c>
      <c r="B213" s="1">
        <v>1</v>
      </c>
      <c r="D213" s="3"/>
      <c r="E213" s="2"/>
      <c r="F213" s="2"/>
      <c r="G213" s="3"/>
      <c r="H213" s="2"/>
      <c r="I213" s="2"/>
      <c r="J213" s="2"/>
      <c r="K213" s="2"/>
      <c r="L213" s="2"/>
      <c r="M213" s="2"/>
    </row>
    <row r="214" spans="1:13">
      <c r="A214" s="1" t="s">
        <v>581</v>
      </c>
      <c r="B214" s="1">
        <f>71257.057503/(60*60)</f>
        <v>19.793627084166669</v>
      </c>
      <c r="D214" s="3"/>
      <c r="E214" s="2"/>
      <c r="F214" s="2"/>
      <c r="G214" s="3"/>
      <c r="H214" s="2"/>
      <c r="I214" s="2"/>
      <c r="J214" s="2"/>
      <c r="K214" s="2"/>
      <c r="L214" s="2"/>
      <c r="M214" s="2"/>
    </row>
    <row r="215" spans="1:13">
      <c r="A215" s="1"/>
      <c r="B215" s="1"/>
      <c r="D215" s="3"/>
      <c r="E215" s="2"/>
      <c r="F215" s="2"/>
      <c r="G215" s="3"/>
      <c r="H215" s="2"/>
      <c r="I215" s="2"/>
      <c r="J215" s="2"/>
      <c r="K215" s="2"/>
      <c r="L215" s="2"/>
      <c r="M215" s="2"/>
    </row>
    <row r="216" spans="1:13">
      <c r="A216" s="1"/>
      <c r="B216" s="1"/>
      <c r="D216" s="3"/>
      <c r="E216" s="2"/>
      <c r="F216" s="2"/>
      <c r="G216" s="3"/>
      <c r="H216" s="2"/>
      <c r="I216" s="2"/>
      <c r="J216" s="2"/>
      <c r="K216" s="2"/>
      <c r="L216" s="2"/>
      <c r="M216" s="2"/>
    </row>
    <row r="217" spans="1:13">
      <c r="A217" s="1"/>
      <c r="B217" s="1"/>
      <c r="D217" s="3"/>
      <c r="E217" s="2"/>
      <c r="F217" s="2"/>
      <c r="G217" s="3"/>
      <c r="H217" s="2"/>
      <c r="I217" s="2"/>
      <c r="J217" s="2"/>
      <c r="K217" s="2"/>
      <c r="L217" s="2"/>
      <c r="M217" s="2"/>
    </row>
    <row r="218" spans="1:13">
      <c r="A218" s="1"/>
      <c r="B218" s="1"/>
      <c r="D218" s="3"/>
      <c r="E218" s="2"/>
      <c r="F218" s="2"/>
      <c r="G218" s="3"/>
      <c r="H218" s="2"/>
      <c r="I218" s="2"/>
      <c r="J218" s="2"/>
      <c r="K218" s="2"/>
      <c r="L218" s="2"/>
      <c r="M218" s="2"/>
    </row>
    <row r="219" spans="1:13">
      <c r="A219" s="1"/>
      <c r="B219" s="1"/>
      <c r="D219" s="3"/>
      <c r="E219" s="2"/>
      <c r="F219" s="2"/>
      <c r="G219" s="3"/>
      <c r="H219" s="2"/>
      <c r="I219" s="2"/>
      <c r="J219" s="2"/>
      <c r="K219" s="2"/>
      <c r="L219" s="2"/>
      <c r="M219" s="2"/>
    </row>
    <row r="220" spans="1:13">
      <c r="A220" s="1"/>
      <c r="B220" s="1"/>
      <c r="D220" s="3"/>
      <c r="E220" s="2"/>
      <c r="F220" s="2"/>
      <c r="G220" s="3"/>
      <c r="H220" s="2"/>
      <c r="I220" s="2"/>
      <c r="J220" s="2"/>
      <c r="K220" s="2"/>
      <c r="L220" s="2"/>
      <c r="M220" s="2"/>
    </row>
    <row r="221" spans="1:13">
      <c r="A221" s="1"/>
      <c r="B221" s="1"/>
      <c r="D221" s="3"/>
      <c r="E221" s="2"/>
      <c r="F221" s="2"/>
      <c r="G221" s="3"/>
      <c r="H221" s="2"/>
      <c r="I221" s="2"/>
      <c r="J221" s="2"/>
      <c r="K221" s="2"/>
      <c r="L221" s="2"/>
      <c r="M221" s="2"/>
    </row>
    <row r="222" spans="1:13">
      <c r="A222" s="1"/>
      <c r="B222" s="1"/>
      <c r="D222" s="3"/>
      <c r="E222" s="2"/>
      <c r="F222" s="2"/>
      <c r="G222" s="3"/>
      <c r="H222" s="2"/>
      <c r="I222" s="2"/>
      <c r="J222" s="2"/>
      <c r="K222" s="2"/>
      <c r="L222" s="2"/>
      <c r="M222" s="2"/>
    </row>
    <row r="223" spans="1:13">
      <c r="A223" s="1"/>
      <c r="B223" s="1"/>
      <c r="D223" s="3"/>
      <c r="E223" s="2"/>
      <c r="F223" s="2"/>
      <c r="G223" s="3"/>
      <c r="H223" s="2"/>
      <c r="I223" s="2"/>
      <c r="J223" s="2"/>
      <c r="K223" s="2"/>
      <c r="L223" s="2"/>
      <c r="M223" s="2"/>
    </row>
    <row r="224" spans="1:13" s="4" customFormat="1">
      <c r="A224" s="4" t="s">
        <v>616</v>
      </c>
      <c r="C224" s="4" t="s">
        <v>608</v>
      </c>
    </row>
    <row r="225" spans="1:13" s="5" customFormat="1">
      <c r="B225" s="5" t="s">
        <v>419</v>
      </c>
      <c r="C225" s="5" t="s">
        <v>411</v>
      </c>
      <c r="D225" s="5" t="s">
        <v>414</v>
      </c>
    </row>
    <row r="226" spans="1:13">
      <c r="A226" s="1" t="s">
        <v>576</v>
      </c>
      <c r="B226" s="1">
        <v>3</v>
      </c>
      <c r="D226" s="3"/>
      <c r="E226" s="2"/>
      <c r="F226" s="2"/>
      <c r="G226" s="3"/>
      <c r="H226" s="2"/>
      <c r="I226" s="2"/>
      <c r="J226" s="2"/>
      <c r="K226" s="2"/>
      <c r="L226" s="2"/>
      <c r="M226" s="2"/>
    </row>
    <row r="227" spans="1:13">
      <c r="A227" s="1" t="s">
        <v>587</v>
      </c>
      <c r="B227" s="94">
        <v>0.2</v>
      </c>
      <c r="D227" s="3"/>
      <c r="E227" s="2"/>
      <c r="F227" s="2"/>
      <c r="G227" s="3"/>
      <c r="H227" s="2"/>
      <c r="I227" s="2"/>
      <c r="J227" s="2"/>
      <c r="K227" s="2"/>
      <c r="L227" s="2"/>
      <c r="M227" s="2"/>
    </row>
    <row r="228" spans="1:13">
      <c r="A228" s="1" t="s">
        <v>588</v>
      </c>
      <c r="B228" s="94">
        <v>1</v>
      </c>
      <c r="D228" s="3"/>
      <c r="E228" s="2"/>
      <c r="F228" s="2"/>
      <c r="G228" s="3"/>
      <c r="H228" s="2"/>
      <c r="I228" s="2"/>
      <c r="J228" s="2"/>
      <c r="K228" s="2"/>
      <c r="L228" s="2"/>
      <c r="M228" s="2"/>
    </row>
    <row r="229" spans="1:13">
      <c r="A229" s="1"/>
      <c r="B229" s="1"/>
      <c r="D229" s="3"/>
      <c r="E229" s="2"/>
      <c r="F229" s="2"/>
      <c r="G229" s="3"/>
      <c r="H229" s="2"/>
      <c r="I229" s="2"/>
      <c r="J229" s="2"/>
      <c r="K229" s="2"/>
      <c r="L229" s="2"/>
      <c r="M229" s="2"/>
    </row>
    <row r="230" spans="1:13">
      <c r="A230" s="1" t="s">
        <v>30</v>
      </c>
      <c r="B230" s="1">
        <v>0.59373423751300003</v>
      </c>
      <c r="D230" s="3"/>
      <c r="E230" s="2"/>
      <c r="F230" s="2"/>
      <c r="G230" s="3"/>
      <c r="H230" s="2"/>
      <c r="I230" s="2"/>
      <c r="J230" s="2"/>
      <c r="K230" s="2"/>
      <c r="L230" s="2"/>
      <c r="M230" s="2"/>
    </row>
    <row r="231" spans="1:13">
      <c r="A231" s="1" t="s">
        <v>582</v>
      </c>
      <c r="B231" s="1">
        <v>0.613688981006</v>
      </c>
      <c r="D231" s="3"/>
      <c r="E231" s="2"/>
      <c r="F231" s="2"/>
      <c r="G231" s="3"/>
      <c r="H231" s="2"/>
      <c r="I231" s="2"/>
      <c r="J231" s="2"/>
      <c r="K231" s="2"/>
      <c r="L231" s="2"/>
      <c r="M231" s="2"/>
    </row>
    <row r="232" spans="1:13">
      <c r="A232" s="1" t="s">
        <v>583</v>
      </c>
      <c r="B232" s="1">
        <v>0.57503632580899999</v>
      </c>
      <c r="D232" s="3"/>
      <c r="E232" s="2"/>
      <c r="F232" s="2"/>
      <c r="G232" s="3"/>
      <c r="H232" s="2"/>
      <c r="I232" s="2"/>
      <c r="J232" s="2"/>
      <c r="K232" s="2"/>
      <c r="L232" s="2"/>
      <c r="M232" s="2"/>
    </row>
    <row r="233" spans="1:13">
      <c r="A233" s="1" t="s">
        <v>584</v>
      </c>
      <c r="B233" s="1">
        <v>3</v>
      </c>
      <c r="D233" s="3"/>
      <c r="E233" s="2"/>
      <c r="F233" s="2"/>
      <c r="G233" s="3"/>
      <c r="H233" s="2"/>
      <c r="I233" s="2"/>
      <c r="J233" s="2"/>
      <c r="K233" s="2"/>
      <c r="L233" s="2"/>
      <c r="M233" s="2"/>
    </row>
    <row r="234" spans="1:13">
      <c r="A234" s="1" t="s">
        <v>589</v>
      </c>
      <c r="B234" s="1">
        <v>1</v>
      </c>
      <c r="D234" s="3"/>
      <c r="E234" s="2"/>
      <c r="F234" s="2"/>
      <c r="G234" s="3"/>
      <c r="H234" s="2"/>
      <c r="I234" s="2"/>
      <c r="J234" s="2"/>
      <c r="K234" s="2"/>
      <c r="L234" s="2"/>
      <c r="M234" s="2"/>
    </row>
    <row r="235" spans="1:13">
      <c r="A235" s="1" t="s">
        <v>581</v>
      </c>
      <c r="B235" s="1">
        <f>64349.9445119/(60*60)</f>
        <v>17.874984586638888</v>
      </c>
      <c r="D235" s="3"/>
      <c r="E235" s="2"/>
      <c r="F235" s="2"/>
      <c r="G235" s="3"/>
      <c r="H235" s="2"/>
      <c r="I235" s="2"/>
      <c r="J235" s="2"/>
      <c r="K235" s="2"/>
      <c r="L235" s="2"/>
      <c r="M235" s="2"/>
    </row>
    <row r="237" spans="1:13" s="4" customFormat="1">
      <c r="A237" s="4" t="s">
        <v>616</v>
      </c>
      <c r="C237" s="4" t="s">
        <v>609</v>
      </c>
    </row>
    <row r="238" spans="1:13" s="5" customFormat="1">
      <c r="B238" s="5" t="s">
        <v>419</v>
      </c>
      <c r="C238" s="5" t="s">
        <v>411</v>
      </c>
      <c r="D238" s="5" t="s">
        <v>414</v>
      </c>
    </row>
    <row r="239" spans="1:13">
      <c r="A239" s="1" t="s">
        <v>576</v>
      </c>
      <c r="B239" s="1">
        <v>3</v>
      </c>
      <c r="D239" s="3"/>
      <c r="E239" s="2"/>
      <c r="F239" s="2"/>
      <c r="G239" s="3"/>
      <c r="H239" s="2"/>
      <c r="I239" s="2"/>
      <c r="J239" s="2"/>
      <c r="K239" s="2"/>
      <c r="L239" s="2"/>
      <c r="M239" s="2"/>
    </row>
    <row r="240" spans="1:13">
      <c r="A240" s="1" t="s">
        <v>587</v>
      </c>
      <c r="B240" s="94">
        <v>0.2</v>
      </c>
      <c r="D240" s="3"/>
      <c r="E240" s="2"/>
      <c r="F240" s="2"/>
      <c r="G240" s="3"/>
      <c r="H240" s="2"/>
      <c r="I240" s="2"/>
      <c r="J240" s="2"/>
      <c r="K240" s="2"/>
      <c r="L240" s="2"/>
      <c r="M240" s="2"/>
    </row>
    <row r="241" spans="1:13">
      <c r="A241" s="1" t="s">
        <v>588</v>
      </c>
      <c r="B241" s="94">
        <v>1</v>
      </c>
      <c r="D241" s="3"/>
      <c r="E241" s="2"/>
      <c r="F241" s="2"/>
      <c r="G241" s="3"/>
      <c r="H241" s="2"/>
      <c r="I241" s="2"/>
      <c r="J241" s="2"/>
      <c r="K241" s="2"/>
      <c r="L241" s="2"/>
      <c r="M241" s="2"/>
    </row>
    <row r="242" spans="1:13">
      <c r="A242" s="1" t="s">
        <v>602</v>
      </c>
      <c r="B242" s="101">
        <v>61029</v>
      </c>
      <c r="D242" s="3"/>
      <c r="E242" s="2"/>
      <c r="F242" s="2"/>
      <c r="G242" s="3"/>
      <c r="H242" s="2"/>
      <c r="I242" s="2"/>
      <c r="J242" s="2"/>
      <c r="K242" s="2"/>
      <c r="L242" s="2"/>
      <c r="M242" s="2"/>
    </row>
    <row r="243" spans="1:13">
      <c r="A243" s="1" t="s">
        <v>603</v>
      </c>
      <c r="B243" s="101">
        <v>20823</v>
      </c>
      <c r="D243" s="3"/>
      <c r="E243" s="2"/>
      <c r="F243" s="2"/>
      <c r="G243" s="3"/>
      <c r="H243" s="2"/>
      <c r="I243" s="2"/>
      <c r="J243" s="2"/>
      <c r="K243" s="2"/>
      <c r="L243" s="2"/>
      <c r="M243" s="2"/>
    </row>
    <row r="244" spans="1:13">
      <c r="A244" s="1"/>
      <c r="B244" s="1"/>
      <c r="D244" s="3"/>
      <c r="E244" s="2"/>
      <c r="F244" s="2"/>
      <c r="G244" s="3"/>
      <c r="H244" s="2"/>
      <c r="I244" s="2"/>
      <c r="J244" s="2"/>
      <c r="K244" s="2"/>
      <c r="L244" s="2"/>
      <c r="M244" s="2"/>
    </row>
    <row r="245" spans="1:13">
      <c r="A245" s="1" t="s">
        <v>30</v>
      </c>
      <c r="B245" s="1">
        <v>0.57622570056800004</v>
      </c>
      <c r="D245" s="3"/>
      <c r="E245" s="2"/>
      <c r="F245" s="2"/>
      <c r="G245" s="3"/>
      <c r="H245" s="2"/>
      <c r="I245" s="2"/>
      <c r="J245" s="2"/>
      <c r="K245" s="2"/>
      <c r="L245" s="2"/>
      <c r="M245" s="2"/>
    </row>
    <row r="246" spans="1:13">
      <c r="A246" s="1" t="s">
        <v>582</v>
      </c>
      <c r="B246" s="1">
        <v>0.589396971115</v>
      </c>
      <c r="D246" s="3"/>
      <c r="E246" s="2"/>
      <c r="F246" s="2"/>
      <c r="G246" s="3"/>
      <c r="H246" s="2"/>
      <c r="I246" s="2"/>
      <c r="J246" s="2"/>
      <c r="K246" s="2"/>
      <c r="L246" s="2"/>
      <c r="M246" s="2"/>
    </row>
    <row r="247" spans="1:13">
      <c r="A247" s="1" t="s">
        <v>583</v>
      </c>
      <c r="B247" s="1">
        <v>0.56363023988299998</v>
      </c>
      <c r="D247" s="3"/>
      <c r="E247" s="2"/>
      <c r="F247" s="2"/>
      <c r="G247" s="3"/>
      <c r="H247" s="2"/>
      <c r="I247" s="2"/>
      <c r="J247" s="2"/>
      <c r="K247" s="2"/>
      <c r="L247" s="2"/>
      <c r="M247" s="2"/>
    </row>
    <row r="248" spans="1:13">
      <c r="A248" s="1" t="s">
        <v>584</v>
      </c>
      <c r="B248" s="1">
        <v>3</v>
      </c>
      <c r="D248" s="3"/>
      <c r="E248" s="2"/>
      <c r="F248" s="2"/>
      <c r="G248" s="3"/>
      <c r="H248" s="2"/>
      <c r="I248" s="2"/>
      <c r="J248" s="2"/>
      <c r="K248" s="2"/>
      <c r="L248" s="2"/>
      <c r="M248" s="2"/>
    </row>
    <row r="249" spans="1:13">
      <c r="A249" s="1" t="s">
        <v>589</v>
      </c>
      <c r="B249" s="1">
        <v>1</v>
      </c>
      <c r="D249" s="3"/>
      <c r="E249" s="2"/>
      <c r="F249" s="2"/>
      <c r="G249" s="3"/>
      <c r="H249" s="2"/>
      <c r="I249" s="2"/>
      <c r="J249" s="2"/>
      <c r="K249" s="2"/>
      <c r="L249" s="2"/>
      <c r="M249" s="2"/>
    </row>
    <row r="250" spans="1:13">
      <c r="A250" s="1" t="s">
        <v>581</v>
      </c>
      <c r="B250" s="1">
        <f>59078.7621992/(60*60)</f>
        <v>16.410767277555554</v>
      </c>
      <c r="D250" s="3"/>
      <c r="E250" s="2"/>
      <c r="F250" s="2"/>
      <c r="G250" s="3"/>
      <c r="H250" s="2"/>
      <c r="I250" s="2"/>
      <c r="J250" s="2"/>
      <c r="K250" s="2"/>
      <c r="L250" s="2"/>
      <c r="M250" s="2"/>
    </row>
    <row r="251" spans="1:13">
      <c r="A251" s="1"/>
      <c r="B251" s="1"/>
      <c r="D251" s="3"/>
      <c r="E251" s="2"/>
      <c r="F251" s="2"/>
      <c r="G251" s="3"/>
      <c r="H251" s="2"/>
      <c r="I251" s="2"/>
      <c r="J251" s="2"/>
      <c r="K251" s="2"/>
      <c r="L251" s="2"/>
      <c r="M251" s="2"/>
    </row>
    <row r="252" spans="1:13" s="4" customFormat="1">
      <c r="A252" s="4" t="s">
        <v>585</v>
      </c>
    </row>
    <row r="253" spans="1:13" s="5" customFormat="1">
      <c r="B253" s="5" t="s">
        <v>419</v>
      </c>
      <c r="C253" s="5" t="s">
        <v>411</v>
      </c>
      <c r="D253" s="5" t="s">
        <v>414</v>
      </c>
    </row>
    <row r="254" spans="1:13" s="1" customFormat="1">
      <c r="A254" s="1" t="s">
        <v>406</v>
      </c>
      <c r="B254" s="31">
        <v>10</v>
      </c>
      <c r="C254" s="31">
        <v>10</v>
      </c>
      <c r="D254" s="31">
        <v>10</v>
      </c>
    </row>
    <row r="255" spans="1:13">
      <c r="A255" s="1" t="s">
        <v>576</v>
      </c>
      <c r="B255" s="31">
        <v>3</v>
      </c>
      <c r="C255" s="31">
        <v>3</v>
      </c>
      <c r="D255" s="31">
        <v>3</v>
      </c>
      <c r="E255" s="2"/>
      <c r="F255" s="2"/>
      <c r="G255" s="1"/>
      <c r="H255" s="2"/>
      <c r="I255" s="2"/>
      <c r="J255" s="2"/>
      <c r="K255" s="2"/>
      <c r="L255" s="2"/>
      <c r="M255" s="2"/>
    </row>
    <row r="256" spans="1:13">
      <c r="A256" s="1" t="s">
        <v>587</v>
      </c>
      <c r="B256" s="95">
        <v>0.5</v>
      </c>
      <c r="C256" s="95">
        <v>0.5</v>
      </c>
      <c r="D256" s="95">
        <v>0.2</v>
      </c>
      <c r="E256" s="2"/>
      <c r="F256" s="2"/>
      <c r="G256" s="1"/>
      <c r="H256" s="2"/>
      <c r="I256" s="2"/>
      <c r="J256" s="2"/>
      <c r="K256" s="2"/>
      <c r="L256" s="2"/>
      <c r="M256" s="2"/>
    </row>
    <row r="257" spans="1:13">
      <c r="A257" s="1" t="s">
        <v>588</v>
      </c>
      <c r="B257" s="95">
        <v>1</v>
      </c>
      <c r="C257" s="95">
        <v>1</v>
      </c>
      <c r="D257" s="95">
        <v>0.5</v>
      </c>
      <c r="E257" s="2"/>
      <c r="F257" s="2"/>
      <c r="G257" s="1"/>
      <c r="H257" s="2"/>
      <c r="I257" s="2"/>
      <c r="J257" s="2"/>
      <c r="K257" s="2"/>
      <c r="L257" s="2"/>
      <c r="M257" s="2"/>
    </row>
    <row r="258" spans="1:13" s="1" customFormat="1">
      <c r="E258" s="3"/>
      <c r="F258" s="3"/>
      <c r="H258" s="3"/>
      <c r="I258" s="3"/>
      <c r="J258" s="3"/>
      <c r="K258" s="3"/>
      <c r="L258" s="3"/>
      <c r="M258" s="3"/>
    </row>
    <row r="259" spans="1:13">
      <c r="A259" s="1" t="s">
        <v>577</v>
      </c>
      <c r="B259" s="1">
        <v>0.50165249455399996</v>
      </c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0" spans="1:13">
      <c r="A260" s="1" t="s">
        <v>578</v>
      </c>
      <c r="B260" s="1">
        <v>0.52525057706699996</v>
      </c>
      <c r="D260" s="1"/>
      <c r="E260" s="2"/>
      <c r="F260" s="2"/>
      <c r="G260" s="1"/>
      <c r="H260" s="2"/>
      <c r="I260" s="2"/>
      <c r="J260" s="2"/>
      <c r="K260" s="2"/>
      <c r="L260" s="2"/>
      <c r="M260" s="2"/>
    </row>
    <row r="261" spans="1:13">
      <c r="A261" s="1" t="s">
        <v>579</v>
      </c>
      <c r="B261" s="1">
        <v>0.48030851514099998</v>
      </c>
      <c r="D261" s="1"/>
      <c r="E261" s="2"/>
      <c r="F261" s="2"/>
      <c r="G261" s="1"/>
      <c r="H261" s="2"/>
      <c r="I261" s="2"/>
      <c r="J261" s="2"/>
      <c r="K261" s="2"/>
      <c r="L261" s="2"/>
      <c r="M261" s="2"/>
    </row>
    <row r="262" spans="1:13">
      <c r="A262" s="1" t="s">
        <v>580</v>
      </c>
      <c r="B262" s="1">
        <v>36.4</v>
      </c>
      <c r="D262" s="1"/>
      <c r="E262" s="2"/>
      <c r="F262" s="2"/>
      <c r="G262" s="1"/>
      <c r="H262" s="2"/>
      <c r="I262" s="2"/>
      <c r="J262" s="2"/>
      <c r="K262" s="2"/>
      <c r="L262" s="2"/>
      <c r="M262" s="2"/>
    </row>
    <row r="263" spans="1:13">
      <c r="A263" s="1" t="s">
        <v>590</v>
      </c>
      <c r="B263" s="1">
        <v>1</v>
      </c>
      <c r="D263" s="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 t="s">
        <v>581</v>
      </c>
      <c r="B264" s="1">
        <f>316654.886956/(60*60)</f>
        <v>87.95969082111111</v>
      </c>
      <c r="D264" s="1"/>
      <c r="E264" s="2"/>
      <c r="F264" s="2"/>
      <c r="G264" s="1"/>
      <c r="H264" s="2"/>
      <c r="I264" s="2"/>
      <c r="J264" s="2"/>
      <c r="K264" s="2"/>
      <c r="L264" s="2"/>
      <c r="M264" s="2"/>
    </row>
    <row r="265" spans="1:13">
      <c r="A265" s="1"/>
      <c r="B265" s="1"/>
      <c r="D265" s="1"/>
      <c r="E265" s="2"/>
      <c r="F265" s="2"/>
      <c r="G265" s="1"/>
      <c r="H265" s="2"/>
      <c r="I265" s="2"/>
      <c r="J265" s="2"/>
      <c r="K265" s="2"/>
      <c r="L265" s="2"/>
      <c r="M265" s="2"/>
    </row>
    <row r="266" spans="1:13">
      <c r="A266" s="1"/>
      <c r="B266" s="1"/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7" spans="1:13">
      <c r="A267" s="1" t="s">
        <v>406</v>
      </c>
      <c r="B267" s="31">
        <v>10</v>
      </c>
      <c r="D267" s="1"/>
      <c r="E267" s="2"/>
      <c r="F267" s="2"/>
      <c r="G267" s="1"/>
      <c r="H267" s="2"/>
      <c r="I267" s="2"/>
      <c r="J267" s="2"/>
      <c r="K267" s="2"/>
      <c r="L267" s="2"/>
      <c r="M267" s="2"/>
    </row>
    <row r="268" spans="1:13">
      <c r="A268" s="1" t="s">
        <v>576</v>
      </c>
      <c r="B268" s="31">
        <v>3</v>
      </c>
      <c r="D268" s="1"/>
      <c r="E268" s="2"/>
      <c r="F268" s="2"/>
      <c r="G268" s="1"/>
      <c r="H268" s="2"/>
      <c r="I268" s="2"/>
      <c r="J268" s="2"/>
      <c r="K268" s="2"/>
      <c r="L268" s="2"/>
      <c r="M268" s="2"/>
    </row>
    <row r="269" spans="1:13">
      <c r="A269" s="1" t="s">
        <v>587</v>
      </c>
      <c r="B269" s="95">
        <v>1</v>
      </c>
      <c r="D269" s="1"/>
      <c r="E269" s="2"/>
      <c r="F269" s="2"/>
      <c r="G269" s="1"/>
      <c r="H269" s="2"/>
      <c r="I269" s="2"/>
      <c r="J269" s="2"/>
      <c r="K269" s="2"/>
      <c r="L269" s="2"/>
      <c r="M269" s="2"/>
    </row>
    <row r="270" spans="1:13">
      <c r="A270" s="1" t="s">
        <v>588</v>
      </c>
      <c r="B270" s="95">
        <v>1</v>
      </c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/>
      <c r="B271" s="1"/>
      <c r="D271" s="1"/>
      <c r="E271" s="2"/>
      <c r="F271" s="2"/>
      <c r="G271" s="1"/>
      <c r="H271" s="2"/>
      <c r="I271" s="2"/>
      <c r="J271" s="2"/>
      <c r="K271" s="2"/>
      <c r="L271" s="2"/>
      <c r="M271" s="2"/>
    </row>
    <row r="272" spans="1:13">
      <c r="A272" s="1" t="s">
        <v>577</v>
      </c>
      <c r="B272" s="1">
        <v>0.568054526575</v>
      </c>
      <c r="D272" s="1"/>
      <c r="E272" s="2"/>
      <c r="F272" s="2"/>
      <c r="G272" s="1"/>
      <c r="H272" s="2"/>
      <c r="I272" s="2"/>
      <c r="J272" s="2"/>
      <c r="K272" s="2"/>
      <c r="L272" s="2"/>
      <c r="M272" s="2"/>
    </row>
    <row r="273" spans="1:13">
      <c r="A273" s="1" t="s">
        <v>578</v>
      </c>
      <c r="B273" s="1">
        <v>0.59659852084599996</v>
      </c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4" spans="1:13">
      <c r="A274" s="1" t="s">
        <v>579</v>
      </c>
      <c r="B274" s="1">
        <v>0.54316311400899997</v>
      </c>
      <c r="D274" s="1"/>
      <c r="E274" s="2"/>
      <c r="F274" s="2"/>
      <c r="G274" s="1"/>
      <c r="H274" s="2"/>
      <c r="I274" s="2"/>
      <c r="J274" s="2"/>
      <c r="K274" s="2"/>
      <c r="L274" s="2"/>
      <c r="M274" s="2"/>
    </row>
    <row r="275" spans="1:13">
      <c r="A275" s="1" t="s">
        <v>580</v>
      </c>
      <c r="B275" s="1">
        <v>10</v>
      </c>
      <c r="D275" s="1"/>
      <c r="E275" s="2"/>
      <c r="F275" s="2"/>
      <c r="G275" s="1"/>
      <c r="H275" s="2"/>
      <c r="I275" s="2"/>
      <c r="J275" s="2"/>
      <c r="K275" s="2"/>
      <c r="L275" s="2"/>
      <c r="M275" s="2"/>
    </row>
    <row r="276" spans="1:13">
      <c r="A276" s="1" t="s">
        <v>590</v>
      </c>
      <c r="B276" s="1">
        <v>1</v>
      </c>
      <c r="D276" s="1"/>
      <c r="E276" s="2"/>
      <c r="F276" s="2"/>
      <c r="G276" s="1"/>
      <c r="H276" s="2"/>
      <c r="I276" s="2"/>
      <c r="J276" s="2"/>
      <c r="K276" s="2"/>
      <c r="L276" s="2"/>
      <c r="M276" s="2"/>
    </row>
    <row r="277" spans="1:13">
      <c r="A277" s="1" t="s">
        <v>581</v>
      </c>
      <c r="B277" s="1">
        <f>58888.9330211/(60*60)</f>
        <v>16.358036950305554</v>
      </c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>
      <c r="A278" s="1"/>
      <c r="B278" s="1"/>
      <c r="D278" s="1"/>
      <c r="E278" s="2"/>
      <c r="F278" s="2"/>
      <c r="G278" s="1"/>
      <c r="H278" s="2"/>
      <c r="I278" s="2"/>
      <c r="J278" s="2"/>
      <c r="K278" s="2"/>
      <c r="L278" s="2"/>
      <c r="M278" s="2"/>
    </row>
    <row r="279" spans="1:13">
      <c r="A279" s="1"/>
      <c r="B279" s="1"/>
      <c r="D279" s="1"/>
      <c r="E279" s="2"/>
      <c r="F279" s="2"/>
      <c r="G279" s="1"/>
      <c r="H279" s="2"/>
      <c r="I279" s="2"/>
      <c r="J279" s="2"/>
      <c r="K279" s="2"/>
      <c r="L279" s="2"/>
      <c r="M279" s="2"/>
    </row>
    <row r="280" spans="1:13">
      <c r="A280" s="1"/>
      <c r="B280" s="1"/>
      <c r="D280" s="1"/>
      <c r="E280" s="2"/>
      <c r="F280" s="2"/>
      <c r="G280" s="1"/>
      <c r="H280" s="2"/>
      <c r="I280" s="2"/>
      <c r="J280" s="2"/>
      <c r="K280" s="2"/>
      <c r="L280" s="2"/>
      <c r="M280" s="2"/>
    </row>
    <row r="281" spans="1:13">
      <c r="A281" s="1"/>
      <c r="B281" s="1"/>
      <c r="D281" s="3"/>
      <c r="E281" s="2"/>
      <c r="F281" s="2"/>
      <c r="G281" s="3"/>
      <c r="H281" s="2"/>
      <c r="I281" s="2"/>
      <c r="J281" s="2"/>
      <c r="K281" s="2"/>
      <c r="L281" s="2"/>
      <c r="M281" s="2"/>
    </row>
    <row r="282" spans="1:13" s="4" customFormat="1">
      <c r="A282" s="4" t="s">
        <v>586</v>
      </c>
    </row>
    <row r="283" spans="1:13" s="5" customFormat="1">
      <c r="B283" s="5" t="s">
        <v>419</v>
      </c>
      <c r="C283" s="5" t="s">
        <v>411</v>
      </c>
      <c r="D283" s="5" t="s">
        <v>414</v>
      </c>
    </row>
    <row r="284" spans="1:13" s="1" customFormat="1">
      <c r="A284" s="1" t="s">
        <v>406</v>
      </c>
      <c r="B284" s="31">
        <v>10</v>
      </c>
      <c r="C284" s="31">
        <v>10</v>
      </c>
      <c r="D284" s="31">
        <v>10</v>
      </c>
    </row>
    <row r="285" spans="1:13">
      <c r="A285" s="1" t="s">
        <v>576</v>
      </c>
      <c r="B285" s="31">
        <v>3</v>
      </c>
      <c r="C285" s="31">
        <v>3</v>
      </c>
      <c r="D285" s="31">
        <v>3</v>
      </c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 t="s">
        <v>587</v>
      </c>
      <c r="B286" s="95">
        <v>0.2</v>
      </c>
      <c r="C286" s="31"/>
      <c r="D286" s="31"/>
      <c r="E286" s="2"/>
      <c r="F286" s="2"/>
      <c r="G286" s="1"/>
      <c r="H286" s="2"/>
      <c r="I286" s="2"/>
      <c r="J286" s="2"/>
      <c r="K286" s="2"/>
      <c r="L286" s="2"/>
      <c r="M286" s="2"/>
    </row>
    <row r="287" spans="1:13">
      <c r="A287" s="1"/>
      <c r="B287" s="31"/>
      <c r="C287" s="31"/>
      <c r="D287" s="31"/>
      <c r="E287" s="2"/>
      <c r="F287" s="2"/>
      <c r="G287" s="1"/>
      <c r="H287" s="2"/>
      <c r="I287" s="2"/>
      <c r="J287" s="2"/>
      <c r="K287" s="2"/>
      <c r="L287" s="2"/>
      <c r="M287" s="2"/>
    </row>
    <row r="288" spans="1:13" s="1" customFormat="1">
      <c r="E288" s="3"/>
      <c r="F288" s="3"/>
      <c r="H288" s="3"/>
      <c r="I288" s="3"/>
      <c r="J288" s="3"/>
      <c r="K288" s="3"/>
      <c r="L288" s="3"/>
      <c r="M288" s="3"/>
    </row>
    <row r="289" spans="1:13">
      <c r="A289" s="1" t="s">
        <v>577</v>
      </c>
      <c r="B289" s="1">
        <v>0.52060678879</v>
      </c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 t="s">
        <v>578</v>
      </c>
      <c r="B290" s="1">
        <v>0.559170285953</v>
      </c>
      <c r="D290" s="1"/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579</v>
      </c>
      <c r="B291" s="1">
        <v>0.48717736361699998</v>
      </c>
      <c r="D291" s="1"/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580</v>
      </c>
      <c r="B292" s="1">
        <v>38.9</v>
      </c>
      <c r="D292" s="1"/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589</v>
      </c>
      <c r="B293" s="1">
        <v>1</v>
      </c>
      <c r="D293" s="1"/>
      <c r="E293" s="2"/>
      <c r="F293" s="2"/>
      <c r="G293" s="1"/>
      <c r="H293" s="2"/>
      <c r="I293" s="2"/>
      <c r="J293" s="2"/>
      <c r="K293" s="2"/>
      <c r="L293" s="2"/>
      <c r="M293" s="2"/>
    </row>
    <row r="294" spans="1:13">
      <c r="A294" s="1" t="s">
        <v>581</v>
      </c>
      <c r="B294" s="1">
        <f>437953.239453/(60*60)</f>
        <v>121.65367762583334</v>
      </c>
      <c r="D294" s="1"/>
      <c r="E294" s="2"/>
      <c r="F294" s="2"/>
      <c r="G294" s="1"/>
      <c r="H294" s="2"/>
      <c r="I294" s="2"/>
      <c r="J294" s="2"/>
      <c r="K294" s="2"/>
      <c r="L294" s="2"/>
      <c r="M294" s="2"/>
    </row>
    <row r="295" spans="1:13">
      <c r="A295" s="1"/>
      <c r="B295" s="1"/>
      <c r="C295" s="10"/>
      <c r="D295" s="1"/>
      <c r="E295" s="10"/>
      <c r="F295" s="2"/>
      <c r="G295" s="1"/>
      <c r="H295" s="2"/>
      <c r="I295" s="2"/>
      <c r="J295" s="2"/>
      <c r="K295" s="2"/>
      <c r="L295" s="2"/>
      <c r="M295" s="2"/>
    </row>
    <row r="296" spans="1:13" s="8" customFormat="1">
      <c r="A296" s="7"/>
      <c r="B296" s="7"/>
      <c r="D296" s="7"/>
      <c r="F296" s="9"/>
      <c r="G296" s="7"/>
      <c r="H296" s="9"/>
      <c r="I296" s="9"/>
      <c r="J296" s="9"/>
      <c r="K296" s="9"/>
      <c r="L296" s="9"/>
      <c r="M296" s="9"/>
    </row>
    <row r="297" spans="1:13">
      <c r="G297" s="1"/>
    </row>
    <row r="298" spans="1:13">
      <c r="A298" s="1"/>
      <c r="B298" s="1"/>
      <c r="D298" s="1"/>
      <c r="E298" s="2"/>
      <c r="F298" s="2"/>
      <c r="G298" s="1"/>
      <c r="H298" s="2"/>
      <c r="I298" s="2"/>
      <c r="J298" s="2"/>
      <c r="K298" s="2"/>
      <c r="L298" s="2"/>
      <c r="M298" s="2"/>
    </row>
    <row r="299" spans="1:13">
      <c r="A299" s="1"/>
      <c r="B299" s="1"/>
      <c r="D299" s="1"/>
      <c r="E299" s="2"/>
      <c r="F299" s="2"/>
      <c r="G299" s="1"/>
      <c r="H299" s="2"/>
      <c r="I299" s="2"/>
      <c r="J299" s="2"/>
      <c r="K299" s="2"/>
      <c r="L299" s="2"/>
      <c r="M299" s="2"/>
    </row>
    <row r="300" spans="1:13" s="1" customFormat="1">
      <c r="E300" s="3"/>
      <c r="F300" s="3"/>
      <c r="H300" s="3"/>
      <c r="I300" s="3"/>
      <c r="J300" s="3"/>
      <c r="K300" s="3"/>
      <c r="L300" s="3"/>
      <c r="M300" s="3"/>
    </row>
    <row r="301" spans="1:13">
      <c r="A301" s="1"/>
      <c r="B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>
      <c r="A302" s="1"/>
      <c r="B302" s="1"/>
      <c r="D302" s="1"/>
      <c r="E302" s="2"/>
      <c r="F302" s="2"/>
      <c r="G302" s="1"/>
      <c r="H302" s="2"/>
      <c r="I302" s="2"/>
      <c r="J302" s="2"/>
      <c r="K302" s="2"/>
      <c r="L302" s="2"/>
      <c r="M302" s="2"/>
    </row>
    <row r="303" spans="1:13">
      <c r="A303" s="1"/>
      <c r="B303" s="1"/>
      <c r="D303" s="1"/>
      <c r="E303" s="2"/>
      <c r="F303" s="2"/>
      <c r="G303" s="1"/>
      <c r="H303" s="2"/>
      <c r="I303" s="2"/>
      <c r="J303" s="2"/>
      <c r="K303" s="2"/>
      <c r="L303" s="2"/>
      <c r="M303" s="2"/>
    </row>
    <row r="304" spans="1:13">
      <c r="A304" s="1"/>
      <c r="B304" s="1"/>
      <c r="C304" s="10"/>
      <c r="D304" s="1"/>
      <c r="E304" s="11"/>
      <c r="F304" s="2"/>
      <c r="G304" s="1"/>
      <c r="H304" s="2"/>
      <c r="I304" s="2"/>
      <c r="J304" s="2"/>
      <c r="K304" s="2"/>
      <c r="L304" s="2"/>
      <c r="M304" s="2"/>
    </row>
    <row r="305" spans="1:13">
      <c r="A305" s="1"/>
      <c r="B305" s="1"/>
      <c r="D305" s="1"/>
      <c r="E305" s="2"/>
      <c r="F305" s="2"/>
      <c r="G305" s="1"/>
      <c r="H305" s="2"/>
      <c r="I305" s="2"/>
      <c r="J305" s="2"/>
      <c r="K305" s="2"/>
      <c r="L305" s="2"/>
      <c r="M305" s="2"/>
    </row>
    <row r="306" spans="1:13">
      <c r="A306" s="1"/>
      <c r="B306" s="1"/>
      <c r="D306" s="1"/>
      <c r="E306" s="2"/>
      <c r="F306" s="2"/>
      <c r="G306" s="1"/>
      <c r="H306" s="2"/>
      <c r="I306" s="2"/>
      <c r="J306" s="2"/>
      <c r="K306" s="2"/>
      <c r="L306" s="2"/>
      <c r="M306" s="2"/>
    </row>
    <row r="307" spans="1:13">
      <c r="A307" s="1"/>
      <c r="B307" s="1"/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8" spans="1:13">
      <c r="A308" s="1"/>
      <c r="B308" s="1"/>
      <c r="D308" s="1"/>
      <c r="E308" s="2"/>
      <c r="F308" s="2"/>
      <c r="G308" s="1"/>
      <c r="H308" s="2"/>
      <c r="I308" s="2"/>
      <c r="J308" s="2"/>
      <c r="K308" s="2"/>
      <c r="L308" s="2"/>
      <c r="M308" s="2"/>
    </row>
    <row r="309" spans="1:13" s="1" customFormat="1">
      <c r="E309" s="3"/>
      <c r="F309" s="3"/>
      <c r="H309" s="3"/>
      <c r="I309" s="3"/>
      <c r="J309" s="3"/>
      <c r="K309" s="3"/>
      <c r="L309" s="3"/>
      <c r="M309" s="3"/>
    </row>
    <row r="310" spans="1:13">
      <c r="A310" s="1"/>
      <c r="B310" s="1"/>
      <c r="D310" s="1"/>
      <c r="E310" s="2"/>
      <c r="F310" s="2"/>
      <c r="G310" s="1"/>
      <c r="H310" s="2"/>
      <c r="I310" s="2"/>
      <c r="J310" s="2"/>
      <c r="K310" s="2"/>
      <c r="L310" s="2"/>
      <c r="M310" s="2"/>
    </row>
    <row r="311" spans="1:13">
      <c r="A311" s="1"/>
      <c r="B311" s="1"/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/>
      <c r="B312" s="1"/>
      <c r="D312" s="1"/>
      <c r="E312" s="2"/>
      <c r="F312" s="2"/>
      <c r="G312" s="1"/>
      <c r="H312" s="2"/>
      <c r="I312" s="2"/>
      <c r="J312" s="2"/>
      <c r="K312" s="2"/>
      <c r="L312" s="2"/>
      <c r="M312" s="2"/>
    </row>
    <row r="313" spans="1:13">
      <c r="A313" s="1"/>
      <c r="B313" s="1"/>
      <c r="C313" s="10"/>
      <c r="D313" s="1"/>
      <c r="E313" s="11"/>
      <c r="F313" s="2"/>
      <c r="G313" s="1"/>
      <c r="H313" s="2"/>
      <c r="I313" s="2"/>
      <c r="J313" s="2"/>
      <c r="K313" s="2"/>
      <c r="L313" s="2"/>
      <c r="M313" s="2"/>
    </row>
    <row r="314" spans="1:13">
      <c r="A314" s="1"/>
      <c r="B314" s="1"/>
      <c r="D314" s="1"/>
      <c r="E314" s="2"/>
      <c r="F314" s="2"/>
      <c r="G314" s="1"/>
      <c r="H314" s="2"/>
      <c r="I314" s="2"/>
      <c r="J314" s="2"/>
      <c r="K314" s="2"/>
      <c r="L314" s="2"/>
      <c r="M314" s="2"/>
    </row>
    <row r="315" spans="1:13">
      <c r="A315" s="1"/>
      <c r="B315" s="1"/>
      <c r="D315" s="1"/>
      <c r="E315" s="2"/>
      <c r="F315" s="2"/>
      <c r="G315" s="1"/>
      <c r="H315" s="2"/>
      <c r="I315" s="2"/>
      <c r="J315" s="2"/>
      <c r="K315" s="2"/>
      <c r="L315" s="2"/>
      <c r="M315" s="2"/>
    </row>
    <row r="316" spans="1:13" s="30" customFormat="1">
      <c r="A316" s="98"/>
      <c r="B316" s="98"/>
      <c r="C316" s="99"/>
      <c r="D316" s="12"/>
      <c r="E316" s="39"/>
      <c r="F316" s="39"/>
      <c r="G316" s="12"/>
      <c r="H316" s="39"/>
      <c r="I316" s="39"/>
      <c r="J316" s="39"/>
      <c r="K316" s="39"/>
      <c r="L316" s="39"/>
      <c r="M316" s="39"/>
    </row>
    <row r="317" spans="1:13" s="30" customFormat="1">
      <c r="A317" s="98"/>
      <c r="B317" s="98"/>
      <c r="C317" s="99"/>
      <c r="D317" s="12"/>
      <c r="E317" s="39"/>
      <c r="F317" s="39"/>
      <c r="G317" s="12"/>
      <c r="H317" s="39"/>
      <c r="I317" s="39"/>
      <c r="J317" s="39"/>
      <c r="K317" s="39"/>
      <c r="L317" s="39"/>
      <c r="M317" s="39"/>
    </row>
    <row r="318" spans="1:13">
      <c r="A318" s="1"/>
      <c r="B318" s="1"/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/>
      <c r="B319" s="1"/>
      <c r="D319" s="1"/>
      <c r="E319" s="2"/>
      <c r="F319" s="2"/>
      <c r="G319" s="1"/>
      <c r="H319" s="2"/>
      <c r="I319" s="2"/>
      <c r="J319" s="2"/>
      <c r="K319" s="2"/>
      <c r="L319" s="2"/>
      <c r="M319" s="2"/>
    </row>
    <row r="320" spans="1:13">
      <c r="A320" s="1"/>
      <c r="B320" s="1"/>
      <c r="D320" s="1"/>
      <c r="E320" s="2"/>
      <c r="F320" s="2"/>
      <c r="G320" s="1"/>
      <c r="H320" s="2"/>
      <c r="I320" s="2"/>
      <c r="J320" s="2"/>
      <c r="K320" s="2"/>
      <c r="L320" s="2"/>
      <c r="M320" s="2"/>
    </row>
    <row r="322" spans="1:13" s="12" customFormat="1">
      <c r="D322" s="13"/>
      <c r="E322" s="13"/>
      <c r="F322" s="13"/>
      <c r="G322" s="13"/>
      <c r="H322" s="13"/>
      <c r="I322" s="13"/>
      <c r="J322" s="13"/>
      <c r="K322" s="13"/>
      <c r="L322" s="13"/>
      <c r="M322" s="13"/>
    </row>
    <row r="323" spans="1:13" s="12" customFormat="1">
      <c r="D323" s="13"/>
      <c r="E323" s="13"/>
      <c r="F323" s="13"/>
      <c r="G323" s="13"/>
      <c r="H323" s="13"/>
      <c r="I323" s="13"/>
      <c r="J323" s="13"/>
      <c r="K323" s="13"/>
      <c r="L323" s="13"/>
      <c r="M323" s="13"/>
    </row>
    <row r="324" spans="1:13" s="8" customFormat="1">
      <c r="A324" s="7"/>
      <c r="B324" s="7"/>
      <c r="D324" s="7"/>
      <c r="E324" s="9"/>
      <c r="F324" s="9"/>
      <c r="G324" s="7"/>
      <c r="H324" s="9"/>
      <c r="I324" s="9"/>
      <c r="J324" s="9"/>
      <c r="K324" s="9"/>
      <c r="L324" s="9"/>
      <c r="M324" s="9"/>
    </row>
    <row r="325" spans="1:13" s="8" customFormat="1">
      <c r="A325" s="7"/>
      <c r="B325" s="7"/>
      <c r="D325" s="7"/>
      <c r="E325" s="9"/>
      <c r="F325" s="9"/>
      <c r="G325" s="7"/>
      <c r="H325" s="9"/>
      <c r="I325" s="9"/>
      <c r="J325" s="9"/>
      <c r="K325" s="9"/>
      <c r="L325" s="9"/>
      <c r="M325" s="9"/>
    </row>
    <row r="326" spans="1:13" s="8" customFormat="1">
      <c r="A326" s="7"/>
      <c r="B326" s="7"/>
      <c r="D326" s="7"/>
      <c r="E326" s="9"/>
      <c r="F326" s="9"/>
      <c r="G326" s="7"/>
      <c r="H326" s="9"/>
      <c r="I326" s="9"/>
      <c r="J326" s="9"/>
      <c r="K326" s="9"/>
      <c r="L326" s="9"/>
      <c r="M326" s="9"/>
    </row>
    <row r="327" spans="1:13" s="12" customFormat="1">
      <c r="E327" s="13"/>
      <c r="F327" s="13"/>
      <c r="G327" s="13"/>
      <c r="H327" s="13"/>
      <c r="I327" s="13"/>
      <c r="J327" s="13"/>
      <c r="K327" s="13"/>
      <c r="L327" s="13"/>
      <c r="M327" s="13"/>
    </row>
    <row r="328" spans="1:13">
      <c r="A328" s="1"/>
      <c r="B328" s="1"/>
      <c r="D328" s="1"/>
      <c r="F328" s="2"/>
      <c r="G328" s="1"/>
      <c r="H328" s="2"/>
      <c r="I328" s="2"/>
      <c r="J328" s="2"/>
      <c r="K328" s="2"/>
      <c r="L328" s="2"/>
      <c r="M328" s="2"/>
    </row>
    <row r="329" spans="1:13" s="1" customFormat="1">
      <c r="F329" s="3"/>
      <c r="H329" s="3"/>
      <c r="I329" s="3"/>
      <c r="J329" s="3"/>
      <c r="K329" s="3"/>
      <c r="L329" s="3"/>
      <c r="M329" s="3"/>
    </row>
    <row r="330" spans="1:13">
      <c r="A330" s="1"/>
      <c r="B330" s="1"/>
      <c r="D330" s="1"/>
      <c r="F330" s="2"/>
      <c r="G330" s="1"/>
      <c r="H330" s="2"/>
      <c r="I330" s="2"/>
      <c r="J330" s="2"/>
      <c r="K330" s="2"/>
      <c r="L330" s="2"/>
      <c r="M330" s="2"/>
    </row>
    <row r="331" spans="1:13">
      <c r="A331" s="1"/>
      <c r="B331" s="1"/>
      <c r="D331" s="1"/>
      <c r="F331" s="2"/>
      <c r="G331" s="1"/>
      <c r="H331" s="2"/>
      <c r="I331" s="2"/>
      <c r="J331" s="2"/>
      <c r="K331" s="2"/>
      <c r="L331" s="2"/>
      <c r="M331" s="2"/>
    </row>
    <row r="332" spans="1:13">
      <c r="A332" s="1"/>
      <c r="B332" s="1"/>
      <c r="D332" s="1"/>
      <c r="F332" s="2"/>
      <c r="G332" s="1"/>
      <c r="H332" s="2"/>
      <c r="I332" s="2"/>
      <c r="J332" s="2"/>
      <c r="K332" s="2"/>
      <c r="L332" s="2"/>
      <c r="M332" s="2"/>
    </row>
    <row r="333" spans="1:13">
      <c r="A333" s="1"/>
      <c r="B333" s="1"/>
      <c r="C333" s="10"/>
      <c r="D333" s="1"/>
      <c r="E333" s="10"/>
      <c r="F333" s="2"/>
      <c r="G333" s="1"/>
      <c r="H333" s="2"/>
      <c r="I333" s="2"/>
      <c r="J333" s="2"/>
      <c r="K333" s="2"/>
      <c r="L333" s="2"/>
      <c r="M333" s="2"/>
    </row>
    <row r="334" spans="1:13" s="8" customFormat="1">
      <c r="A334" s="7"/>
      <c r="B334" s="7"/>
      <c r="D334" s="7"/>
      <c r="F334" s="9"/>
      <c r="G334" s="7"/>
      <c r="H334" s="9"/>
      <c r="I334" s="9"/>
      <c r="J334" s="9"/>
      <c r="K334" s="9"/>
      <c r="L334" s="9"/>
      <c r="M334" s="9"/>
    </row>
    <row r="337" spans="1:7" s="12" customFormat="1"/>
    <row r="338" spans="1:7" s="12" customFormat="1">
      <c r="G338" s="13"/>
    </row>
    <row r="339" spans="1:7">
      <c r="A339" s="1"/>
      <c r="B339" s="1"/>
      <c r="C339" s="1"/>
    </row>
    <row r="340" spans="1:7">
      <c r="A340" s="1"/>
      <c r="B340" s="1"/>
      <c r="C340" s="1"/>
    </row>
    <row r="341" spans="1:7">
      <c r="A341" s="1"/>
      <c r="B341" s="1"/>
      <c r="C341" s="1"/>
    </row>
    <row r="342" spans="1:7">
      <c r="A342" s="1"/>
      <c r="B342" s="1"/>
      <c r="C342" s="1"/>
    </row>
    <row r="343" spans="1:7">
      <c r="A343" s="1"/>
      <c r="B343" s="1"/>
      <c r="C343" s="1"/>
    </row>
    <row r="344" spans="1:7">
      <c r="A344" s="1"/>
      <c r="B344" s="1"/>
      <c r="C344" s="1"/>
    </row>
    <row r="345" spans="1:7">
      <c r="A345" s="1"/>
      <c r="B345" s="1"/>
      <c r="C345" s="1"/>
    </row>
    <row r="346" spans="1:7">
      <c r="A346" s="1"/>
      <c r="B346" s="1"/>
      <c r="C346" s="1"/>
    </row>
    <row r="348" spans="1:7" s="12" customFormat="1"/>
    <row r="349" spans="1:7" s="12" customFormat="1">
      <c r="G349" s="13"/>
    </row>
    <row r="350" spans="1:7" s="30" customFormat="1">
      <c r="A350" s="12"/>
      <c r="B350" s="12"/>
      <c r="C350" s="12"/>
    </row>
    <row r="351" spans="1:7" s="30" customFormat="1">
      <c r="A351" s="12"/>
      <c r="B351" s="12"/>
      <c r="C351" s="12"/>
    </row>
    <row r="352" spans="1:7" s="30" customFormat="1">
      <c r="A352" s="12"/>
      <c r="B352" s="12"/>
      <c r="C352" s="12"/>
    </row>
    <row r="353" spans="1:7" s="30" customFormat="1">
      <c r="A353" s="12"/>
      <c r="B353" s="12"/>
      <c r="C353" s="12"/>
    </row>
    <row r="354" spans="1:7" s="30" customFormat="1">
      <c r="A354" s="12"/>
      <c r="B354" s="12"/>
      <c r="C354" s="12"/>
    </row>
    <row r="355" spans="1:7" s="30" customFormat="1">
      <c r="A355" s="12"/>
      <c r="B355" s="12"/>
      <c r="C355" s="12"/>
    </row>
    <row r="356" spans="1:7" s="30" customFormat="1"/>
    <row r="357" spans="1:7" s="12" customFormat="1"/>
    <row r="358" spans="1:7" s="12" customFormat="1">
      <c r="G358" s="13"/>
    </row>
    <row r="359" spans="1:7">
      <c r="A359" s="1"/>
      <c r="B359" s="1"/>
    </row>
    <row r="360" spans="1:7">
      <c r="A360" s="1"/>
      <c r="B360" s="1"/>
    </row>
    <row r="361" spans="1:7">
      <c r="A361" s="1"/>
      <c r="B361" s="1"/>
    </row>
    <row r="362" spans="1:7">
      <c r="A362" s="1"/>
      <c r="B362" s="1"/>
    </row>
    <row r="363" spans="1:7">
      <c r="A363" s="1"/>
      <c r="B363" s="1"/>
    </row>
    <row r="364" spans="1:7">
      <c r="A364" s="1"/>
      <c r="B364" s="1"/>
    </row>
    <row r="365" spans="1:7">
      <c r="A365" s="1"/>
      <c r="B365" s="1"/>
    </row>
    <row r="366" spans="1:7">
      <c r="A366" s="1"/>
      <c r="B366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showRuler="0" topLeftCell="A49" zoomScale="150" zoomScaleNormal="150" zoomScalePageLayoutView="150" workbookViewId="0">
      <selection activeCell="G56" sqref="G56"/>
    </sheetView>
  </sheetViews>
  <sheetFormatPr baseColWidth="10" defaultRowHeight="15" x14ac:dyDescent="0"/>
  <cols>
    <col min="1" max="1" width="12.1640625" customWidth="1"/>
    <col min="2" max="2" width="51.83203125" customWidth="1"/>
    <col min="3" max="4" width="7.83203125" style="1" customWidth="1"/>
    <col min="5" max="9" width="7.83203125" customWidth="1"/>
  </cols>
  <sheetData>
    <row r="1" spans="1:4" s="5" customFormat="1">
      <c r="A1" s="5" t="s">
        <v>244</v>
      </c>
      <c r="C1" s="5" t="s">
        <v>248</v>
      </c>
      <c r="D1" s="5" t="s">
        <v>247</v>
      </c>
    </row>
    <row r="2" spans="1:4">
      <c r="A2">
        <v>1</v>
      </c>
      <c r="B2" t="s">
        <v>242</v>
      </c>
      <c r="C2" s="1">
        <v>16973</v>
      </c>
    </row>
    <row r="3" spans="1:4">
      <c r="A3">
        <v>2</v>
      </c>
      <c r="B3" t="s">
        <v>241</v>
      </c>
      <c r="C3" s="1">
        <v>204303</v>
      </c>
    </row>
    <row r="4" spans="1:4">
      <c r="A4">
        <v>3</v>
      </c>
      <c r="B4" t="s">
        <v>243</v>
      </c>
      <c r="C4" s="1">
        <v>267530</v>
      </c>
    </row>
    <row r="6" spans="1:4">
      <c r="B6" t="s">
        <v>245</v>
      </c>
      <c r="C6" s="1">
        <v>1207</v>
      </c>
      <c r="D6" s="1">
        <f>(C6/C2)*100</f>
        <v>7.1112944087668648</v>
      </c>
    </row>
    <row r="7" spans="1:4">
      <c r="B7" t="s">
        <v>246</v>
      </c>
      <c r="C7" s="1">
        <v>3146</v>
      </c>
      <c r="D7" s="1">
        <f>(C7/C2)*100</f>
        <v>18.535320803629293</v>
      </c>
    </row>
    <row r="9" spans="1:4" s="5" customFormat="1">
      <c r="A9" s="5" t="s">
        <v>249</v>
      </c>
      <c r="C9" s="5" t="s">
        <v>248</v>
      </c>
      <c r="D9" s="5" t="s">
        <v>251</v>
      </c>
    </row>
    <row r="10" spans="1:4">
      <c r="A10">
        <v>1</v>
      </c>
      <c r="B10" t="s">
        <v>242</v>
      </c>
      <c r="C10" s="1">
        <v>29070</v>
      </c>
    </row>
    <row r="11" spans="1:4">
      <c r="A11">
        <v>2</v>
      </c>
      <c r="B11" t="s">
        <v>241</v>
      </c>
      <c r="C11" s="1">
        <v>204303</v>
      </c>
    </row>
    <row r="12" spans="1:4">
      <c r="A12">
        <v>3</v>
      </c>
      <c r="B12" t="s">
        <v>243</v>
      </c>
      <c r="C12" s="1">
        <v>267530</v>
      </c>
    </row>
    <row r="14" spans="1:4">
      <c r="B14" t="s">
        <v>245</v>
      </c>
      <c r="C14" s="1">
        <v>2186</v>
      </c>
      <c r="D14" s="1">
        <f>(C14/C10)*100</f>
        <v>7.5197798417612667</v>
      </c>
    </row>
    <row r="15" spans="1:4">
      <c r="B15" t="s">
        <v>246</v>
      </c>
      <c r="C15" s="1">
        <v>5341</v>
      </c>
      <c r="D15" s="1">
        <f>(C15/C10)*100</f>
        <v>18.372893016855866</v>
      </c>
    </row>
    <row r="17" spans="1:4" s="5" customFormat="1">
      <c r="A17" s="5" t="s">
        <v>250</v>
      </c>
      <c r="C17" s="5" t="s">
        <v>248</v>
      </c>
      <c r="D17" s="5" t="s">
        <v>247</v>
      </c>
    </row>
    <row r="18" spans="1:4">
      <c r="A18">
        <v>1</v>
      </c>
      <c r="B18" t="s">
        <v>242</v>
      </c>
      <c r="C18" s="1">
        <v>30054</v>
      </c>
    </row>
    <row r="19" spans="1:4">
      <c r="A19">
        <v>2</v>
      </c>
      <c r="B19" t="s">
        <v>241</v>
      </c>
      <c r="C19" s="1">
        <v>204303</v>
      </c>
    </row>
    <row r="20" spans="1:4">
      <c r="A20">
        <v>3</v>
      </c>
      <c r="B20" t="s">
        <v>243</v>
      </c>
      <c r="C20" s="1">
        <v>267530</v>
      </c>
    </row>
    <row r="22" spans="1:4">
      <c r="B22" t="s">
        <v>245</v>
      </c>
      <c r="C22" s="1">
        <v>2197</v>
      </c>
      <c r="D22" s="1">
        <f>(C22/C18)*100</f>
        <v>7.3101750183003924</v>
      </c>
    </row>
    <row r="23" spans="1:4">
      <c r="B23" t="s">
        <v>246</v>
      </c>
      <c r="C23" s="1">
        <v>5285</v>
      </c>
      <c r="D23" s="1">
        <f>(C23/C18)*100</f>
        <v>17.585013642110866</v>
      </c>
    </row>
    <row r="25" spans="1:4">
      <c r="B25" t="s">
        <v>253</v>
      </c>
    </row>
    <row r="26" spans="1:4">
      <c r="B26" t="s">
        <v>252</v>
      </c>
    </row>
    <row r="28" spans="1:4" s="4" customFormat="1">
      <c r="A28" s="4" t="s">
        <v>328</v>
      </c>
    </row>
    <row r="29" spans="1:4">
      <c r="A29" s="79" t="s">
        <v>329</v>
      </c>
      <c r="B29" s="70" t="s">
        <v>369</v>
      </c>
      <c r="C29" s="83" t="s">
        <v>435</v>
      </c>
      <c r="D29" s="71"/>
    </row>
    <row r="30" spans="1:4">
      <c r="A30" s="80"/>
      <c r="B30" s="73" t="s">
        <v>334</v>
      </c>
      <c r="C30" s="84"/>
      <c r="D30" s="74"/>
    </row>
    <row r="31" spans="1:4">
      <c r="A31" s="79" t="s">
        <v>533</v>
      </c>
      <c r="B31" s="70" t="s">
        <v>369</v>
      </c>
      <c r="C31" s="83" t="s">
        <v>435</v>
      </c>
      <c r="D31" s="71"/>
    </row>
    <row r="32" spans="1:4">
      <c r="A32" s="80"/>
      <c r="B32" s="73" t="s">
        <v>370</v>
      </c>
      <c r="C32" s="84"/>
      <c r="D32" s="74"/>
    </row>
    <row r="33" spans="1:4">
      <c r="A33" s="79" t="s">
        <v>534</v>
      </c>
      <c r="B33" s="70" t="s">
        <v>535</v>
      </c>
      <c r="C33" s="83" t="s">
        <v>435</v>
      </c>
      <c r="D33" s="71"/>
    </row>
    <row r="34" spans="1:4">
      <c r="A34" s="80"/>
      <c r="B34" s="73" t="s">
        <v>370</v>
      </c>
      <c r="C34" s="84"/>
      <c r="D34" s="74"/>
    </row>
    <row r="35" spans="1:4">
      <c r="A35" s="81" t="s">
        <v>330</v>
      </c>
      <c r="B35" s="66" t="s">
        <v>536</v>
      </c>
      <c r="C35" s="85" t="s">
        <v>436</v>
      </c>
      <c r="D35" s="67"/>
    </row>
    <row r="36" spans="1:4">
      <c r="A36" s="82"/>
      <c r="B36" s="68" t="s">
        <v>335</v>
      </c>
      <c r="C36" s="86"/>
      <c r="D36" s="69"/>
    </row>
    <row r="37" spans="1:4">
      <c r="A37" s="81" t="s">
        <v>331</v>
      </c>
      <c r="B37" s="66" t="s">
        <v>537</v>
      </c>
      <c r="C37" s="85" t="s">
        <v>436</v>
      </c>
      <c r="D37" s="67"/>
    </row>
    <row r="38" spans="1:4">
      <c r="A38" s="82"/>
      <c r="B38" s="68" t="s">
        <v>335</v>
      </c>
      <c r="C38" s="86"/>
      <c r="D38" s="69"/>
    </row>
    <row r="39" spans="1:4">
      <c r="A39" s="81" t="s">
        <v>599</v>
      </c>
      <c r="B39" s="66" t="s">
        <v>536</v>
      </c>
      <c r="C39" s="85" t="s">
        <v>436</v>
      </c>
      <c r="D39" s="67"/>
    </row>
    <row r="40" spans="1:4">
      <c r="A40" s="82"/>
      <c r="B40" s="68" t="s">
        <v>370</v>
      </c>
      <c r="C40" s="86"/>
      <c r="D40" s="69"/>
    </row>
    <row r="41" spans="1:4">
      <c r="A41" s="81" t="s">
        <v>600</v>
      </c>
      <c r="B41" s="66" t="s">
        <v>537</v>
      </c>
      <c r="C41" s="85" t="s">
        <v>436</v>
      </c>
      <c r="D41" s="67"/>
    </row>
    <row r="42" spans="1:4">
      <c r="A42" s="82"/>
      <c r="B42" s="68" t="s">
        <v>370</v>
      </c>
      <c r="C42" s="86"/>
      <c r="D42" s="69"/>
    </row>
    <row r="43" spans="1:4">
      <c r="A43" s="79" t="s">
        <v>332</v>
      </c>
      <c r="B43" s="70" t="s">
        <v>538</v>
      </c>
      <c r="C43" s="83" t="s">
        <v>435</v>
      </c>
      <c r="D43" s="71"/>
    </row>
    <row r="44" spans="1:4">
      <c r="A44" s="80"/>
      <c r="B44" s="73" t="s">
        <v>335</v>
      </c>
      <c r="C44" s="84"/>
      <c r="D44" s="74"/>
    </row>
    <row r="45" spans="1:4">
      <c r="A45" s="79" t="s">
        <v>333</v>
      </c>
      <c r="B45" s="70" t="s">
        <v>539</v>
      </c>
      <c r="C45" s="83" t="s">
        <v>435</v>
      </c>
      <c r="D45" s="71"/>
    </row>
    <row r="46" spans="1:4">
      <c r="A46" s="80"/>
      <c r="B46" s="73" t="s">
        <v>335</v>
      </c>
      <c r="C46" s="72"/>
      <c r="D46" s="74"/>
    </row>
    <row r="47" spans="1:4">
      <c r="A47" s="1"/>
    </row>
    <row r="48" spans="1:4" s="48" customFormat="1">
      <c r="B48" s="48" t="s">
        <v>540</v>
      </c>
      <c r="C48" s="4"/>
      <c r="D48" s="4"/>
    </row>
    <row r="49" spans="2:9" s="1" customFormat="1">
      <c r="B49" s="87" t="s">
        <v>544</v>
      </c>
      <c r="C49" s="77" t="s">
        <v>329</v>
      </c>
      <c r="D49" s="77" t="s">
        <v>533</v>
      </c>
      <c r="E49" s="77" t="s">
        <v>534</v>
      </c>
      <c r="F49" s="75" t="s">
        <v>330</v>
      </c>
      <c r="G49" s="75" t="s">
        <v>331</v>
      </c>
      <c r="H49" s="77" t="s">
        <v>332</v>
      </c>
      <c r="I49" s="77" t="s">
        <v>333</v>
      </c>
    </row>
    <row r="50" spans="2:9">
      <c r="B50" s="58" t="s">
        <v>419</v>
      </c>
      <c r="C50" s="78" t="s">
        <v>541</v>
      </c>
      <c r="D50" s="78" t="s">
        <v>541</v>
      </c>
      <c r="E50" s="78" t="s">
        <v>541</v>
      </c>
      <c r="F50" s="76" t="s">
        <v>541</v>
      </c>
      <c r="G50" s="76" t="s">
        <v>541</v>
      </c>
      <c r="H50" s="78" t="s">
        <v>541</v>
      </c>
      <c r="I50" s="78" t="s">
        <v>541</v>
      </c>
    </row>
    <row r="51" spans="2:9">
      <c r="B51" s="58" t="s">
        <v>411</v>
      </c>
      <c r="C51" s="78" t="s">
        <v>541</v>
      </c>
      <c r="D51" s="78" t="s">
        <v>541</v>
      </c>
      <c r="E51" s="78" t="s">
        <v>541</v>
      </c>
      <c r="F51" s="76" t="s">
        <v>541</v>
      </c>
      <c r="G51" s="76" t="s">
        <v>541</v>
      </c>
      <c r="H51" s="78" t="s">
        <v>541</v>
      </c>
      <c r="I51" s="78" t="s">
        <v>541</v>
      </c>
    </row>
    <row r="52" spans="2:9">
      <c r="B52" s="58" t="s">
        <v>414</v>
      </c>
      <c r="C52" s="78" t="s">
        <v>541</v>
      </c>
      <c r="D52" s="78" t="s">
        <v>541</v>
      </c>
      <c r="E52" s="78" t="s">
        <v>541</v>
      </c>
      <c r="F52" s="76" t="s">
        <v>541</v>
      </c>
      <c r="G52" s="76" t="s">
        <v>541</v>
      </c>
      <c r="H52" s="78" t="s">
        <v>541</v>
      </c>
      <c r="I52" s="78" t="s">
        <v>541</v>
      </c>
    </row>
    <row r="53" spans="2:9">
      <c r="B53" s="88"/>
      <c r="C53" s="64"/>
      <c r="D53" s="64"/>
      <c r="E53" s="64"/>
      <c r="F53" s="64"/>
      <c r="G53" s="64"/>
      <c r="H53" s="64"/>
      <c r="I53" s="64"/>
    </row>
    <row r="54" spans="2:9">
      <c r="B54" s="106" t="s">
        <v>556</v>
      </c>
      <c r="C54" s="89" t="s">
        <v>555</v>
      </c>
      <c r="D54" s="90"/>
      <c r="E54" s="90"/>
      <c r="F54" s="91"/>
      <c r="G54" s="64"/>
      <c r="H54" s="64"/>
      <c r="I54" s="64"/>
    </row>
    <row r="55" spans="2:9">
      <c r="B55" s="58" t="s">
        <v>557</v>
      </c>
      <c r="C55" s="107" t="s">
        <v>552</v>
      </c>
      <c r="D55" s="107" t="s">
        <v>553</v>
      </c>
      <c r="E55" s="108" t="s">
        <v>554</v>
      </c>
      <c r="F55" s="107" t="s">
        <v>617</v>
      </c>
      <c r="G55" s="64"/>
      <c r="H55" s="64"/>
      <c r="I55" s="64"/>
    </row>
    <row r="56" spans="2:9">
      <c r="B56" s="58" t="s">
        <v>545</v>
      </c>
      <c r="C56" s="61"/>
      <c r="D56" s="61"/>
      <c r="E56" s="103"/>
      <c r="F56" s="61"/>
      <c r="G56" s="64"/>
      <c r="H56" s="64"/>
      <c r="I56" s="64"/>
    </row>
    <row r="57" spans="2:9">
      <c r="B57" s="58" t="s">
        <v>546</v>
      </c>
      <c r="C57" s="61"/>
      <c r="D57" s="61"/>
      <c r="E57" s="103"/>
      <c r="F57" s="61"/>
      <c r="G57" s="64"/>
      <c r="H57" s="64"/>
      <c r="I57" s="64"/>
    </row>
    <row r="58" spans="2:9">
      <c r="B58" s="58" t="s">
        <v>547</v>
      </c>
      <c r="C58" s="61"/>
      <c r="D58" s="61"/>
      <c r="E58" s="103"/>
      <c r="F58" s="61"/>
      <c r="G58" s="64"/>
      <c r="H58" s="64"/>
      <c r="I58" s="64"/>
    </row>
    <row r="59" spans="2:9">
      <c r="B59" s="58" t="s">
        <v>548</v>
      </c>
      <c r="C59" s="61"/>
      <c r="D59" s="61"/>
      <c r="E59" s="103"/>
      <c r="F59" s="61"/>
      <c r="G59" s="64"/>
      <c r="H59" s="64"/>
      <c r="I59" s="64"/>
    </row>
    <row r="60" spans="2:9">
      <c r="B60" s="58" t="s">
        <v>549</v>
      </c>
      <c r="C60" s="61"/>
      <c r="D60" s="61"/>
      <c r="E60" s="103"/>
      <c r="F60" s="61"/>
      <c r="G60" s="64"/>
      <c r="H60" s="64"/>
      <c r="I60" s="64"/>
    </row>
    <row r="61" spans="2:9">
      <c r="B61" s="58" t="s">
        <v>550</v>
      </c>
      <c r="C61" s="61"/>
      <c r="D61" s="61"/>
      <c r="E61" s="103"/>
      <c r="F61" s="61"/>
      <c r="G61" s="64"/>
      <c r="H61" s="64"/>
      <c r="I61" s="64"/>
    </row>
    <row r="62" spans="2:9">
      <c r="B62" s="58" t="s">
        <v>551</v>
      </c>
      <c r="C62" s="61"/>
      <c r="D62" s="61"/>
      <c r="E62" s="103"/>
      <c r="F62" s="61"/>
      <c r="G62" s="64"/>
      <c r="H62" s="64"/>
      <c r="I62" s="64"/>
    </row>
    <row r="63" spans="2:9">
      <c r="B63" s="58" t="s">
        <v>558</v>
      </c>
      <c r="C63" s="61"/>
      <c r="D63" s="61"/>
      <c r="E63" s="103"/>
      <c r="F63" s="61"/>
      <c r="G63" s="64"/>
      <c r="H63" s="64"/>
      <c r="I63" s="64"/>
    </row>
    <row r="64" spans="2:9">
      <c r="B64" s="58" t="s">
        <v>559</v>
      </c>
      <c r="C64" s="61"/>
      <c r="D64" s="61"/>
      <c r="E64" s="103"/>
      <c r="F64" s="61"/>
      <c r="G64" s="64"/>
      <c r="H64" s="64"/>
      <c r="I64" s="64"/>
    </row>
    <row r="65" spans="1:9">
      <c r="B65" s="58" t="s">
        <v>560</v>
      </c>
      <c r="C65" s="61"/>
      <c r="D65" s="61"/>
      <c r="E65" s="103"/>
      <c r="F65" s="61"/>
      <c r="G65" s="64"/>
      <c r="H65" s="64"/>
      <c r="I65" s="64"/>
    </row>
    <row r="66" spans="1:9">
      <c r="B66" s="58" t="s">
        <v>561</v>
      </c>
      <c r="C66" s="61"/>
      <c r="D66" s="61"/>
      <c r="E66" s="103"/>
      <c r="F66" s="61"/>
      <c r="G66" s="64"/>
      <c r="H66" s="64"/>
      <c r="I66" s="64"/>
    </row>
    <row r="67" spans="1:9">
      <c r="A67" s="1"/>
      <c r="B67" s="58" t="s">
        <v>562</v>
      </c>
      <c r="C67" s="59"/>
      <c r="D67" s="59"/>
      <c r="E67" s="104"/>
      <c r="F67" s="59"/>
      <c r="G67" s="105"/>
    </row>
    <row r="68" spans="1:9">
      <c r="A68" s="1"/>
      <c r="B68" s="60" t="s">
        <v>563</v>
      </c>
      <c r="C68" s="59"/>
      <c r="D68" s="59"/>
      <c r="E68" s="104"/>
      <c r="F68" s="59"/>
      <c r="G68" s="105"/>
    </row>
    <row r="69" spans="1:9">
      <c r="A69" s="1"/>
      <c r="B69" s="60" t="s">
        <v>564</v>
      </c>
      <c r="C69" s="59"/>
      <c r="D69" s="59"/>
      <c r="E69" s="104"/>
      <c r="F69" s="59"/>
      <c r="G69" s="105"/>
    </row>
    <row r="70" spans="1:9">
      <c r="A70" s="1"/>
      <c r="B70" s="58" t="s">
        <v>565</v>
      </c>
      <c r="C70" s="59"/>
      <c r="D70" s="59"/>
      <c r="E70" s="104"/>
      <c r="F70" s="59"/>
      <c r="G70" s="105"/>
    </row>
    <row r="71" spans="1:9">
      <c r="A71" s="1"/>
      <c r="B71" s="58" t="s">
        <v>566</v>
      </c>
      <c r="C71" s="59"/>
      <c r="D71" s="59"/>
      <c r="E71" s="104"/>
      <c r="F71" s="59"/>
      <c r="G71" s="105"/>
    </row>
    <row r="72" spans="1:9">
      <c r="A72" s="1"/>
      <c r="B72" s="58" t="s">
        <v>567</v>
      </c>
      <c r="C72" s="59"/>
      <c r="D72" s="59"/>
      <c r="E72" s="104"/>
      <c r="F72" s="59"/>
      <c r="G72" s="105"/>
    </row>
    <row r="73" spans="1:9">
      <c r="A73" s="1"/>
      <c r="B73" s="58" t="s">
        <v>568</v>
      </c>
      <c r="C73" s="59"/>
      <c r="D73" s="59"/>
      <c r="E73" s="104"/>
      <c r="F73" s="59"/>
      <c r="G73" s="105"/>
    </row>
    <row r="74" spans="1:9">
      <c r="A74" s="1"/>
      <c r="B74" s="58" t="s">
        <v>569</v>
      </c>
      <c r="C74" s="59"/>
      <c r="D74" s="59"/>
      <c r="E74" s="104"/>
      <c r="F74" s="59"/>
      <c r="G74" s="105"/>
    </row>
    <row r="75" spans="1:9">
      <c r="A75" s="1"/>
      <c r="B75" s="58" t="s">
        <v>570</v>
      </c>
      <c r="C75" s="59"/>
      <c r="D75" s="59"/>
      <c r="E75" s="104"/>
      <c r="F75" s="59"/>
      <c r="G75" s="105"/>
    </row>
    <row r="76" spans="1:9">
      <c r="A76" s="1"/>
      <c r="B76" s="58" t="s">
        <v>571</v>
      </c>
      <c r="C76" s="59"/>
      <c r="D76" s="59"/>
      <c r="E76" s="104"/>
      <c r="F76" s="59"/>
      <c r="G76" s="105"/>
    </row>
    <row r="78" spans="1:9" s="4" customFormat="1">
      <c r="A78" s="4" t="s">
        <v>408</v>
      </c>
    </row>
    <row r="79" spans="1:9" s="4" customFormat="1">
      <c r="A79" s="4" t="s">
        <v>430</v>
      </c>
      <c r="B79" s="4" t="s">
        <v>431</v>
      </c>
      <c r="C79" s="4" t="s">
        <v>434</v>
      </c>
      <c r="D79" s="4" t="s">
        <v>433</v>
      </c>
      <c r="E79" s="4" t="s">
        <v>432</v>
      </c>
    </row>
    <row r="80" spans="1:9">
      <c r="A80" s="31" t="s">
        <v>409</v>
      </c>
      <c r="B80" t="s">
        <v>410</v>
      </c>
      <c r="C80" s="31" t="s">
        <v>411</v>
      </c>
      <c r="D80" s="31"/>
      <c r="E80" s="31" t="s">
        <v>428</v>
      </c>
      <c r="H80" t="s">
        <v>572</v>
      </c>
    </row>
    <row r="81" spans="1:8">
      <c r="A81" s="31" t="s">
        <v>415</v>
      </c>
      <c r="B81" t="s">
        <v>416</v>
      </c>
      <c r="C81" s="31" t="s">
        <v>411</v>
      </c>
      <c r="D81" s="31"/>
      <c r="E81" s="31" t="s">
        <v>429</v>
      </c>
    </row>
    <row r="82" spans="1:8">
      <c r="A82" s="53" t="s">
        <v>412</v>
      </c>
      <c r="B82" t="s">
        <v>413</v>
      </c>
      <c r="C82" s="31" t="s">
        <v>414</v>
      </c>
      <c r="D82" s="31"/>
      <c r="E82" s="31" t="s">
        <v>429</v>
      </c>
    </row>
    <row r="83" spans="1:8">
      <c r="A83" s="31" t="s">
        <v>417</v>
      </c>
      <c r="B83" t="s">
        <v>418</v>
      </c>
      <c r="C83" s="31" t="s">
        <v>419</v>
      </c>
      <c r="D83" s="31"/>
      <c r="E83" s="31" t="s">
        <v>429</v>
      </c>
    </row>
    <row r="84" spans="1:8">
      <c r="A84" s="53" t="s">
        <v>420</v>
      </c>
      <c r="B84" t="s">
        <v>421</v>
      </c>
      <c r="C84" s="31" t="s">
        <v>419</v>
      </c>
      <c r="D84" s="31"/>
      <c r="E84" s="31" t="s">
        <v>429</v>
      </c>
    </row>
    <row r="85" spans="1:8">
      <c r="A85" s="31" t="s">
        <v>422</v>
      </c>
      <c r="B85" t="s">
        <v>423</v>
      </c>
      <c r="C85" s="31" t="s">
        <v>419</v>
      </c>
      <c r="D85" s="31"/>
      <c r="E85" s="31" t="s">
        <v>429</v>
      </c>
    </row>
    <row r="86" spans="1:8">
      <c r="A86" s="53" t="s">
        <v>424</v>
      </c>
      <c r="B86" t="s">
        <v>425</v>
      </c>
      <c r="C86" s="31" t="s">
        <v>419</v>
      </c>
      <c r="D86" s="31"/>
      <c r="E86" s="31" t="s">
        <v>429</v>
      </c>
    </row>
    <row r="87" spans="1:8">
      <c r="A87" s="53" t="s">
        <v>426</v>
      </c>
      <c r="B87" t="s">
        <v>427</v>
      </c>
      <c r="C87" s="31" t="s">
        <v>419</v>
      </c>
      <c r="D87" s="31"/>
      <c r="E87" s="31" t="s">
        <v>429</v>
      </c>
    </row>
    <row r="90" spans="1:8" s="65" customFormat="1">
      <c r="A90" s="65" t="s">
        <v>543</v>
      </c>
    </row>
    <row r="91" spans="1:8" s="62" customFormat="1">
      <c r="A91" s="62" t="s">
        <v>574</v>
      </c>
      <c r="B91" s="63"/>
      <c r="C91" s="64"/>
      <c r="D91" s="64"/>
      <c r="E91" s="64"/>
      <c r="F91" s="64"/>
      <c r="G91" s="64"/>
      <c r="H91" s="64"/>
    </row>
    <row r="92" spans="1:8" s="62" customFormat="1">
      <c r="A92" s="62" t="s">
        <v>542</v>
      </c>
      <c r="B92" s="63"/>
      <c r="C92" s="64"/>
      <c r="D92" s="64"/>
      <c r="E92" s="64"/>
      <c r="F92" s="64"/>
      <c r="G92" s="64"/>
      <c r="H92" s="64"/>
    </row>
    <row r="93" spans="1:8" s="62" customFormat="1">
      <c r="A93" s="62" t="s">
        <v>0</v>
      </c>
      <c r="B93" s="63"/>
      <c r="C93" s="64"/>
      <c r="D93" s="64"/>
      <c r="E93" s="64"/>
      <c r="F93" s="64"/>
      <c r="G93" s="64"/>
      <c r="H93" s="64"/>
    </row>
    <row r="94" spans="1:8">
      <c r="A94" t="s">
        <v>573</v>
      </c>
    </row>
    <row r="95" spans="1:8">
      <c r="A95" t="s">
        <v>1</v>
      </c>
    </row>
    <row r="96" spans="1:8">
      <c r="A96" t="s">
        <v>575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0"/>
  <sheetViews>
    <sheetView showRuler="0" topLeftCell="A225" zoomScale="150" zoomScaleNormal="150" zoomScalePageLayoutView="150" workbookViewId="0">
      <selection activeCell="F241" sqref="F241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hidden="1" customWidth="1"/>
    <col min="4" max="4" width="17" hidden="1" customWidth="1"/>
    <col min="5" max="5" width="19" customWidth="1"/>
    <col min="6" max="6" width="7.33203125" customWidth="1"/>
    <col min="7" max="7" width="26.33203125" hidden="1" customWidth="1"/>
    <col min="8" max="8" width="7.5" hidden="1" customWidth="1"/>
    <col min="9" max="9" width="14.6640625" hidden="1" customWidth="1"/>
    <col min="10" max="10" width="17.33203125" hidden="1" customWidth="1"/>
    <col min="11" max="11" width="5.1640625" hidden="1" customWidth="1"/>
    <col min="12" max="12" width="10.83203125" hidden="1" customWidth="1"/>
    <col min="13" max="16" width="0" hidden="1" customWidth="1"/>
    <col min="17" max="17" width="22.5" customWidth="1"/>
  </cols>
  <sheetData>
    <row r="1" spans="1:17" s="4" customFormat="1" hidden="1">
      <c r="A1" s="4" t="s">
        <v>12</v>
      </c>
    </row>
    <row r="2" spans="1:17" s="12" customFormat="1" hidden="1"/>
    <row r="3" spans="1:17" s="1" customFormat="1" hidden="1">
      <c r="A3" s="1" t="s">
        <v>10</v>
      </c>
      <c r="B3" s="1" t="s">
        <v>11</v>
      </c>
    </row>
    <row r="4" spans="1:17" s="1" customFormat="1" hidden="1">
      <c r="A4" s="1" t="s">
        <v>9</v>
      </c>
      <c r="B4" s="1" t="s">
        <v>11</v>
      </c>
    </row>
    <row r="5" spans="1:17" s="1" customFormat="1" hidden="1">
      <c r="A5" s="1" t="s">
        <v>16</v>
      </c>
      <c r="B5" s="7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31</v>
      </c>
      <c r="B6" s="7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2</v>
      </c>
      <c r="B7" s="7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7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43" t="s">
        <v>64</v>
      </c>
      <c r="B9" s="43"/>
      <c r="D9" s="26" t="s">
        <v>55</v>
      </c>
      <c r="E9" s="26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2" customFormat="1" hidden="1">
      <c r="A10" s="13"/>
      <c r="B10" s="13"/>
      <c r="D10" s="13"/>
      <c r="E10" s="13"/>
      <c r="F10" s="13"/>
      <c r="G10" s="13"/>
      <c r="H10" s="13"/>
      <c r="I10" s="13"/>
      <c r="J10" s="13"/>
      <c r="L10" s="13"/>
      <c r="M10" s="13"/>
      <c r="N10" s="13"/>
      <c r="O10" s="13"/>
      <c r="P10" s="13"/>
      <c r="Q10" s="13"/>
    </row>
    <row r="11" spans="1:17" hidden="1">
      <c r="A11" s="1" t="s">
        <v>14</v>
      </c>
      <c r="B11" s="7">
        <v>5</v>
      </c>
      <c r="F11" s="2"/>
      <c r="G11" s="2"/>
      <c r="H11" s="2"/>
      <c r="I11" s="2"/>
      <c r="J11" s="26"/>
      <c r="K11" s="19"/>
      <c r="L11" s="25"/>
      <c r="M11" s="27"/>
      <c r="N11" s="39"/>
      <c r="O11" s="39"/>
      <c r="P11" s="2"/>
      <c r="Q11" s="2"/>
    </row>
    <row r="12" spans="1:17" hidden="1">
      <c r="A12" s="1" t="s">
        <v>4</v>
      </c>
      <c r="B12" s="8">
        <v>1119</v>
      </c>
      <c r="F12" s="2"/>
      <c r="G12" s="2"/>
      <c r="H12" s="2"/>
      <c r="I12" s="2"/>
      <c r="J12" s="26"/>
      <c r="K12" s="19"/>
      <c r="L12" s="25"/>
      <c r="M12" s="27"/>
      <c r="N12" s="39"/>
      <c r="O12" s="39"/>
      <c r="P12" s="2"/>
      <c r="Q12" s="2"/>
    </row>
    <row r="13" spans="1:17" s="1" customFormat="1" hidden="1">
      <c r="A13" s="1" t="s">
        <v>5</v>
      </c>
      <c r="B13" s="7">
        <v>0.768505983419</v>
      </c>
      <c r="D13" s="1" t="s">
        <v>5</v>
      </c>
      <c r="E13" s="7">
        <v>0.77555220717899997</v>
      </c>
      <c r="G13" s="1" t="s">
        <v>71</v>
      </c>
      <c r="H13" s="1" t="s">
        <v>25</v>
      </c>
      <c r="K13" s="7"/>
      <c r="L13" s="2"/>
      <c r="N13" s="3"/>
      <c r="O13" s="3"/>
      <c r="P13" s="3"/>
      <c r="Q13" s="3"/>
    </row>
    <row r="14" spans="1:17" hidden="1">
      <c r="A14" s="1" t="s">
        <v>6</v>
      </c>
      <c r="B14" s="8">
        <v>0.88614439324100003</v>
      </c>
      <c r="D14" s="1" t="s">
        <v>6</v>
      </c>
      <c r="E14" s="8">
        <v>0.88924731182799999</v>
      </c>
      <c r="G14" t="s">
        <v>72</v>
      </c>
      <c r="H14" t="s">
        <v>73</v>
      </c>
      <c r="J14" s="1"/>
      <c r="K14" s="8"/>
      <c r="L14" s="3"/>
      <c r="N14" s="2"/>
      <c r="O14" s="2"/>
      <c r="P14" s="2"/>
      <c r="Q14" s="2"/>
    </row>
    <row r="15" spans="1:17" hidden="1">
      <c r="A15" s="1" t="s">
        <v>7</v>
      </c>
      <c r="B15" s="8">
        <v>0.67844086021500005</v>
      </c>
      <c r="D15" s="1" t="s">
        <v>7</v>
      </c>
      <c r="E15" s="8">
        <v>0.68763440860199998</v>
      </c>
      <c r="G15" t="s">
        <v>63</v>
      </c>
      <c r="H15" t="s">
        <v>74</v>
      </c>
      <c r="J15" s="1"/>
      <c r="K15" s="8"/>
      <c r="L15" s="2"/>
      <c r="N15" s="2"/>
      <c r="O15" s="2"/>
      <c r="P15" s="2"/>
      <c r="Q15" s="2"/>
    </row>
    <row r="16" spans="1:17" hidden="1">
      <c r="A16" s="1" t="s">
        <v>70</v>
      </c>
      <c r="B16" s="8">
        <v>0.99866332693500004</v>
      </c>
      <c r="D16" s="1" t="s">
        <v>70</v>
      </c>
      <c r="E16" s="8">
        <v>0.99876398707799996</v>
      </c>
      <c r="H16" t="s">
        <v>75</v>
      </c>
      <c r="J16" s="1"/>
      <c r="K16" s="8"/>
      <c r="L16" s="2"/>
      <c r="N16" s="2"/>
      <c r="O16" s="2"/>
      <c r="P16" s="2"/>
      <c r="Q16" s="2"/>
    </row>
    <row r="17" spans="1:17" hidden="1">
      <c r="A17" s="1" t="s">
        <v>8</v>
      </c>
      <c r="B17" s="8">
        <v>19</v>
      </c>
      <c r="D17" s="1" t="s">
        <v>8</v>
      </c>
      <c r="E17" s="8">
        <v>3</v>
      </c>
      <c r="H17" t="s">
        <v>76</v>
      </c>
      <c r="J17" s="1"/>
      <c r="K17" s="8"/>
      <c r="L17" s="2"/>
      <c r="N17" s="2"/>
      <c r="O17" s="2"/>
      <c r="P17" s="2"/>
      <c r="Q17" s="2"/>
    </row>
    <row r="18" spans="1:17" hidden="1">
      <c r="A18" s="1"/>
      <c r="B18" s="8"/>
      <c r="D18" s="1"/>
      <c r="E18" s="8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14</v>
      </c>
      <c r="B19" s="7">
        <v>6</v>
      </c>
      <c r="E19" s="8"/>
      <c r="K19" s="7"/>
      <c r="L19" s="3"/>
      <c r="N19" s="3"/>
      <c r="O19" s="3"/>
      <c r="P19" s="3"/>
      <c r="Q19" s="3"/>
    </row>
    <row r="20" spans="1:17" hidden="1">
      <c r="A20" s="1" t="s">
        <v>4</v>
      </c>
      <c r="B20" s="8">
        <v>1123</v>
      </c>
      <c r="E20" s="7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5</v>
      </c>
      <c r="B21" s="7">
        <v>0.82803250549399998</v>
      </c>
      <c r="D21" s="1" t="s">
        <v>5</v>
      </c>
      <c r="E21" s="8">
        <v>0.83192614384499997</v>
      </c>
      <c r="G21" s="1" t="s">
        <v>80</v>
      </c>
      <c r="H21" s="1" t="s">
        <v>25</v>
      </c>
      <c r="K21" s="7"/>
      <c r="L21" s="3"/>
      <c r="N21" s="3"/>
      <c r="O21" s="3"/>
      <c r="P21" s="3"/>
      <c r="Q21" s="3"/>
    </row>
    <row r="22" spans="1:17" hidden="1">
      <c r="A22" s="1" t="s">
        <v>6</v>
      </c>
      <c r="B22" s="8">
        <v>0.91215181771599996</v>
      </c>
      <c r="D22" s="1" t="s">
        <v>6</v>
      </c>
      <c r="E22" s="8">
        <v>0.93967741935500004</v>
      </c>
      <c r="G22" t="s">
        <v>81</v>
      </c>
      <c r="H22" t="s">
        <v>296</v>
      </c>
      <c r="J22" s="1"/>
      <c r="K22" s="8"/>
      <c r="L22" s="2"/>
      <c r="N22" s="2"/>
      <c r="O22" s="2"/>
      <c r="P22" s="2"/>
      <c r="Q22" s="2"/>
    </row>
    <row r="23" spans="1:17" hidden="1">
      <c r="A23" s="1" t="s">
        <v>7</v>
      </c>
      <c r="B23" s="8">
        <v>0.75811827957</v>
      </c>
      <c r="D23" s="1" t="s">
        <v>7</v>
      </c>
      <c r="E23" s="8">
        <v>0.74634408602199998</v>
      </c>
      <c r="G23" t="s">
        <v>82</v>
      </c>
      <c r="H23" t="s">
        <v>297</v>
      </c>
      <c r="J23" s="1"/>
      <c r="K23" s="8"/>
      <c r="L23" s="2"/>
      <c r="N23" s="2"/>
      <c r="O23" s="2"/>
      <c r="P23" s="2"/>
      <c r="Q23" s="2"/>
    </row>
    <row r="24" spans="1:17" hidden="1">
      <c r="A24" s="1" t="s">
        <v>70</v>
      </c>
      <c r="B24" s="8">
        <v>0.99889039749099995</v>
      </c>
      <c r="D24" s="1" t="s">
        <v>70</v>
      </c>
      <c r="E24" s="8">
        <v>0.99904255817200005</v>
      </c>
      <c r="H24" t="s">
        <v>298</v>
      </c>
      <c r="J24" s="1"/>
      <c r="K24" s="8"/>
      <c r="L24" s="2"/>
      <c r="N24" s="2"/>
      <c r="O24" s="2"/>
      <c r="P24" s="2"/>
      <c r="Q24" s="2"/>
    </row>
    <row r="25" spans="1:17" hidden="1">
      <c r="A25" s="1" t="s">
        <v>8</v>
      </c>
      <c r="B25" s="8">
        <v>36</v>
      </c>
      <c r="D25" s="1" t="s">
        <v>8</v>
      </c>
      <c r="E25" s="7">
        <v>27</v>
      </c>
      <c r="H25" t="s">
        <v>299</v>
      </c>
      <c r="J25" s="1"/>
      <c r="K25" s="8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14</v>
      </c>
      <c r="B27" s="7">
        <v>7</v>
      </c>
      <c r="E27" s="8"/>
    </row>
    <row r="28" spans="1:17" hidden="1">
      <c r="A28" s="1" t="s">
        <v>4</v>
      </c>
      <c r="B28" s="8">
        <v>1127</v>
      </c>
      <c r="E28" s="7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5</v>
      </c>
      <c r="B29" s="7">
        <v>0.80365592746299996</v>
      </c>
      <c r="D29" s="1" t="s">
        <v>5</v>
      </c>
      <c r="E29" s="8">
        <v>0.81820290756500003</v>
      </c>
      <c r="F29" s="3"/>
      <c r="G29" s="1" t="s">
        <v>77</v>
      </c>
      <c r="H29" s="3" t="s">
        <v>25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6</v>
      </c>
      <c r="B30" s="8">
        <v>0.84387422613200003</v>
      </c>
      <c r="D30" s="1" t="s">
        <v>6</v>
      </c>
      <c r="E30" s="8">
        <v>0.90215053763399999</v>
      </c>
      <c r="F30" s="2"/>
      <c r="G30" s="2" t="s">
        <v>78</v>
      </c>
      <c r="H30" s="2" t="s">
        <v>83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7</v>
      </c>
      <c r="B31" s="8">
        <v>0.76709677419400002</v>
      </c>
      <c r="D31" s="1" t="s">
        <v>7</v>
      </c>
      <c r="E31" s="8">
        <v>0.748548387097</v>
      </c>
      <c r="G31" s="3" t="s">
        <v>79</v>
      </c>
      <c r="H31" t="s">
        <v>84</v>
      </c>
    </row>
    <row r="32" spans="1:17" hidden="1">
      <c r="A32" s="3" t="s">
        <v>70</v>
      </c>
      <c r="B32" s="9"/>
      <c r="C32" s="2"/>
      <c r="D32" s="3" t="s">
        <v>70</v>
      </c>
      <c r="E32" s="9"/>
      <c r="F32" s="2"/>
      <c r="G32" s="2"/>
      <c r="H32" s="2" t="s">
        <v>85</v>
      </c>
      <c r="I32" s="2"/>
      <c r="J32" s="2"/>
      <c r="K32" s="2"/>
      <c r="L32" s="2"/>
      <c r="M32" s="2"/>
    </row>
    <row r="33" spans="1:17" hidden="1">
      <c r="A33" s="1" t="s">
        <v>8</v>
      </c>
      <c r="B33" s="8">
        <v>99</v>
      </c>
      <c r="D33" s="1" t="s">
        <v>8</v>
      </c>
      <c r="E33" s="7">
        <v>99</v>
      </c>
      <c r="H33" t="s">
        <v>86</v>
      </c>
    </row>
    <row r="34" spans="1:17" hidden="1"/>
    <row r="35" spans="1:17" s="1" customFormat="1" hidden="1">
      <c r="A35" s="1" t="s">
        <v>14</v>
      </c>
      <c r="B35" s="7">
        <v>8</v>
      </c>
      <c r="E35" s="7"/>
    </row>
    <row r="36" spans="1:17" hidden="1">
      <c r="A36" s="1" t="s">
        <v>4</v>
      </c>
      <c r="B36" s="8">
        <v>1129</v>
      </c>
      <c r="E36" s="7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5</v>
      </c>
      <c r="B37" s="7">
        <v>0.80412873637500004</v>
      </c>
      <c r="D37" s="1" t="s">
        <v>5</v>
      </c>
      <c r="E37" s="8">
        <v>0.82567001831599995</v>
      </c>
      <c r="F37" s="3"/>
      <c r="G37" s="3" t="s">
        <v>88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6</v>
      </c>
      <c r="B38" s="8">
        <v>0.84084612362099997</v>
      </c>
      <c r="D38" s="1" t="s">
        <v>6</v>
      </c>
      <c r="E38" s="8">
        <v>0.92419354838699996</v>
      </c>
      <c r="F38" s="2"/>
      <c r="G38" s="2" t="s">
        <v>78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7</v>
      </c>
      <c r="B39" s="8">
        <v>0.77048387096799997</v>
      </c>
      <c r="D39" s="1" t="s">
        <v>7</v>
      </c>
      <c r="E39" s="8">
        <v>0.74612903225799998</v>
      </c>
      <c r="G39" t="s">
        <v>89</v>
      </c>
    </row>
    <row r="40" spans="1:17" hidden="1">
      <c r="A40" s="3" t="s">
        <v>70</v>
      </c>
      <c r="B40" s="9">
        <v>8.0645161290299999E-2</v>
      </c>
      <c r="C40" s="2"/>
      <c r="D40" s="3" t="s">
        <v>70</v>
      </c>
      <c r="E40" s="9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8</v>
      </c>
      <c r="B41" s="8">
        <v>99</v>
      </c>
      <c r="D41" s="1" t="s">
        <v>8</v>
      </c>
      <c r="E41" s="7">
        <v>99</v>
      </c>
      <c r="G41" t="s">
        <v>87</v>
      </c>
    </row>
    <row r="42" spans="1:17" s="1" customFormat="1" hidden="1">
      <c r="B42" s="7"/>
      <c r="D42"/>
      <c r="E42" s="8"/>
    </row>
    <row r="43" spans="1:17" s="1" customFormat="1" hidden="1">
      <c r="A43" s="1" t="s">
        <v>14</v>
      </c>
      <c r="B43" s="7">
        <v>9</v>
      </c>
      <c r="E43" s="7"/>
    </row>
    <row r="44" spans="1:17" hidden="1">
      <c r="A44" s="1" t="s">
        <v>4</v>
      </c>
      <c r="B44" s="8">
        <v>1126</v>
      </c>
      <c r="E44" s="7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5</v>
      </c>
      <c r="B45" s="7">
        <v>0.84035717703000001</v>
      </c>
      <c r="D45" s="1" t="s">
        <v>5</v>
      </c>
      <c r="E45" s="42">
        <v>0.84937908599</v>
      </c>
      <c r="F45" s="3"/>
      <c r="G45" s="3" t="s">
        <v>93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30" customFormat="1" hidden="1">
      <c r="A46" s="12" t="s">
        <v>6</v>
      </c>
      <c r="B46" s="42">
        <v>0.91054571320300004</v>
      </c>
      <c r="D46" s="12" t="s">
        <v>6</v>
      </c>
      <c r="E46" s="42">
        <v>0.95209677419399996</v>
      </c>
      <c r="F46" s="39"/>
      <c r="G46" s="39" t="s">
        <v>78</v>
      </c>
      <c r="H46" s="39"/>
      <c r="I46" s="39"/>
      <c r="J46" s="39"/>
      <c r="K46" s="12"/>
      <c r="L46" s="39"/>
      <c r="M46" s="39"/>
      <c r="N46" s="39"/>
      <c r="O46" s="39"/>
      <c r="P46" s="39"/>
      <c r="Q46" s="39"/>
    </row>
    <row r="47" spans="1:17" hidden="1">
      <c r="A47" s="1" t="s">
        <v>7</v>
      </c>
      <c r="B47" s="8">
        <v>0.78021505376300004</v>
      </c>
      <c r="D47" s="12" t="s">
        <v>7</v>
      </c>
      <c r="E47" s="8">
        <v>0.76666666666700001</v>
      </c>
      <c r="G47" t="s">
        <v>94</v>
      </c>
    </row>
    <row r="48" spans="1:17" hidden="1">
      <c r="A48" s="3" t="s">
        <v>70</v>
      </c>
      <c r="B48" s="9">
        <v>0.99507701671399995</v>
      </c>
      <c r="C48" s="2"/>
      <c r="D48" s="3" t="s">
        <v>70</v>
      </c>
      <c r="E48" s="9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8</v>
      </c>
      <c r="B49" s="8">
        <v>99</v>
      </c>
      <c r="D49" s="1" t="s">
        <v>8</v>
      </c>
      <c r="E49" s="7">
        <v>99</v>
      </c>
    </row>
    <row r="50" spans="1:17" s="1" customFormat="1" hidden="1">
      <c r="B50" s="7"/>
      <c r="D50"/>
      <c r="E50" s="8"/>
    </row>
    <row r="51" spans="1:17" s="1" customFormat="1" hidden="1">
      <c r="A51" s="1" t="s">
        <v>14</v>
      </c>
      <c r="B51" s="7">
        <v>10</v>
      </c>
      <c r="E51" s="7"/>
    </row>
    <row r="52" spans="1:17" hidden="1">
      <c r="A52" s="1" t="s">
        <v>4</v>
      </c>
      <c r="B52" s="8">
        <v>1130</v>
      </c>
      <c r="E52" s="7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5</v>
      </c>
      <c r="B53" s="7">
        <v>0.850579225183</v>
      </c>
      <c r="D53" s="1" t="s">
        <v>5</v>
      </c>
      <c r="E53" s="8">
        <v>0.85136972162500002</v>
      </c>
      <c r="F53" s="3"/>
      <c r="G53" s="3" t="s">
        <v>90</v>
      </c>
      <c r="H53" s="3"/>
      <c r="I53" s="3" t="s">
        <v>25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6</v>
      </c>
      <c r="B54" s="8">
        <v>0.99274193548400003</v>
      </c>
      <c r="D54" s="1" t="s">
        <v>6</v>
      </c>
      <c r="E54" s="8">
        <v>0.95295698924700001</v>
      </c>
      <c r="F54" s="2"/>
      <c r="G54" s="2" t="s">
        <v>91</v>
      </c>
      <c r="H54" s="2"/>
      <c r="I54" s="2" t="s">
        <v>98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7</v>
      </c>
      <c r="B55" s="8">
        <v>0.74403225806499995</v>
      </c>
      <c r="D55" s="1" t="s">
        <v>7</v>
      </c>
      <c r="E55" s="8">
        <v>0.76935483870999999</v>
      </c>
      <c r="G55" t="s">
        <v>92</v>
      </c>
      <c r="I55" t="s">
        <v>99</v>
      </c>
    </row>
    <row r="56" spans="1:17" hidden="1">
      <c r="A56" s="3" t="s">
        <v>70</v>
      </c>
      <c r="B56" s="9">
        <v>0.99919705978700002</v>
      </c>
      <c r="C56" s="2"/>
      <c r="D56" s="3" t="s">
        <v>70</v>
      </c>
      <c r="E56" s="9">
        <v>0.99915960484999999</v>
      </c>
      <c r="F56" s="2"/>
      <c r="G56" s="2"/>
      <c r="H56" s="2"/>
      <c r="I56" s="2" t="s">
        <v>100</v>
      </c>
      <c r="J56" s="2"/>
      <c r="K56" s="2"/>
      <c r="L56" s="2"/>
      <c r="M56" s="2"/>
    </row>
    <row r="57" spans="1:17" hidden="1">
      <c r="A57" s="1" t="s">
        <v>8</v>
      </c>
      <c r="B57" s="8">
        <v>100</v>
      </c>
      <c r="D57" s="1" t="s">
        <v>8</v>
      </c>
      <c r="E57" s="7">
        <v>99</v>
      </c>
      <c r="I57" t="s">
        <v>101</v>
      </c>
    </row>
    <row r="58" spans="1:17" s="1" customFormat="1" hidden="1">
      <c r="B58" s="7"/>
      <c r="D58"/>
      <c r="E58"/>
    </row>
    <row r="59" spans="1:17" s="1" customFormat="1" hidden="1">
      <c r="A59" s="1" t="s">
        <v>14</v>
      </c>
      <c r="B59" s="7">
        <v>11</v>
      </c>
      <c r="E59" s="3"/>
    </row>
    <row r="60" spans="1:17" hidden="1">
      <c r="A60" s="1" t="s">
        <v>4</v>
      </c>
      <c r="B60" s="8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5</v>
      </c>
      <c r="B61" s="7">
        <v>0.84392829264000002</v>
      </c>
      <c r="D61" s="1" t="s">
        <v>5</v>
      </c>
      <c r="E61" s="2">
        <v>0.84933934458299998</v>
      </c>
      <c r="F61" s="3"/>
      <c r="G61" s="3" t="s">
        <v>95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6</v>
      </c>
      <c r="B62" s="8">
        <v>0.99193548387099995</v>
      </c>
      <c r="D62" s="1" t="s">
        <v>6</v>
      </c>
      <c r="E62">
        <v>0.95059139784900004</v>
      </c>
      <c r="F62" s="2"/>
      <c r="G62" s="2" t="s">
        <v>96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7</v>
      </c>
      <c r="B63" s="8">
        <v>0.73435483870999996</v>
      </c>
      <c r="D63" s="1" t="s">
        <v>7</v>
      </c>
      <c r="E63">
        <v>0.767580645161</v>
      </c>
      <c r="G63" t="s">
        <v>97</v>
      </c>
    </row>
    <row r="64" spans="1:17" hidden="1">
      <c r="A64" s="3" t="s">
        <v>70</v>
      </c>
      <c r="B64" s="9">
        <v>0.99916662765099995</v>
      </c>
      <c r="C64" s="2"/>
      <c r="D64" s="3" t="s">
        <v>70</v>
      </c>
      <c r="E64" s="9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8</v>
      </c>
      <c r="B65" s="8">
        <v>100</v>
      </c>
      <c r="D65" s="1" t="s">
        <v>8</v>
      </c>
      <c r="E65" s="1">
        <v>97</v>
      </c>
    </row>
    <row r="66" spans="1:17" s="1" customFormat="1" hidden="1">
      <c r="B66" s="7"/>
      <c r="D66"/>
      <c r="E66"/>
    </row>
    <row r="67" spans="1:17" s="1" customFormat="1" hidden="1">
      <c r="A67" s="1" t="s">
        <v>14</v>
      </c>
      <c r="B67" s="7">
        <v>12</v>
      </c>
      <c r="E67" s="3"/>
    </row>
    <row r="68" spans="1:17" hidden="1">
      <c r="A68" s="1" t="s">
        <v>4</v>
      </c>
      <c r="B68" s="8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5</v>
      </c>
      <c r="B69" s="7">
        <v>0.852058262934</v>
      </c>
      <c r="D69" s="1" t="s">
        <v>5</v>
      </c>
      <c r="E69" s="2">
        <v>0.85084210812600003</v>
      </c>
      <c r="F69" s="3"/>
      <c r="G69" s="3" t="s">
        <v>102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6</v>
      </c>
      <c r="B70" s="8">
        <v>0.99086021505400002</v>
      </c>
      <c r="D70" s="1" t="s">
        <v>6</v>
      </c>
      <c r="E70">
        <v>0.95403225806500003</v>
      </c>
      <c r="F70" s="2"/>
      <c r="G70" s="2" t="s">
        <v>103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7</v>
      </c>
      <c r="B71" s="8">
        <v>0.74736559139799996</v>
      </c>
      <c r="D71" s="1" t="s">
        <v>7</v>
      </c>
      <c r="E71">
        <v>0.76779569892499999</v>
      </c>
      <c r="G71" t="s">
        <v>104</v>
      </c>
    </row>
    <row r="72" spans="1:17" hidden="1">
      <c r="A72" s="3" t="s">
        <v>70</v>
      </c>
      <c r="B72" s="9">
        <v>0.99919471885400002</v>
      </c>
      <c r="C72" s="2"/>
      <c r="D72" s="3" t="s">
        <v>70</v>
      </c>
      <c r="E72" s="9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8</v>
      </c>
      <c r="B73" s="8">
        <v>100</v>
      </c>
      <c r="D73" s="1" t="s">
        <v>8</v>
      </c>
      <c r="E73" s="1">
        <v>61</v>
      </c>
    </row>
    <row r="74" spans="1:17" s="1" customFormat="1" hidden="1">
      <c r="B74" s="7"/>
      <c r="D74"/>
      <c r="E74"/>
    </row>
    <row r="75" spans="1:17" s="1" customFormat="1" hidden="1">
      <c r="A75" s="1" t="s">
        <v>14</v>
      </c>
      <c r="B75" s="7">
        <v>13</v>
      </c>
      <c r="E75" s="3"/>
    </row>
    <row r="76" spans="1:17" hidden="1">
      <c r="A76" s="1" t="s">
        <v>4</v>
      </c>
      <c r="B76" s="8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5</v>
      </c>
      <c r="B77" s="7">
        <v>0.84433830917899999</v>
      </c>
      <c r="D77" s="1" t="s">
        <v>5</v>
      </c>
      <c r="E77" s="2">
        <v>0.84663622994800003</v>
      </c>
      <c r="F77" s="3"/>
      <c r="G77" s="3" t="s">
        <v>95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6</v>
      </c>
      <c r="B78" s="8">
        <v>0.983688942713</v>
      </c>
      <c r="D78" s="1" t="s">
        <v>6</v>
      </c>
      <c r="E78">
        <v>0.95118279569899999</v>
      </c>
      <c r="F78" s="2"/>
      <c r="G78" s="2" t="s">
        <v>103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7</v>
      </c>
      <c r="B79" s="8">
        <v>0.73956989247299998</v>
      </c>
      <c r="D79" s="1" t="s">
        <v>7</v>
      </c>
      <c r="E79">
        <v>0.76279569892499999</v>
      </c>
      <c r="G79" t="s">
        <v>105</v>
      </c>
    </row>
    <row r="80" spans="1:17" hidden="1">
      <c r="A80" s="3" t="s">
        <v>70</v>
      </c>
      <c r="B80" s="9">
        <v>0.99848775691699998</v>
      </c>
      <c r="C80" s="2"/>
      <c r="D80" s="3" t="s">
        <v>70</v>
      </c>
      <c r="E80" s="9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8</v>
      </c>
      <c r="B81" s="8">
        <v>100</v>
      </c>
      <c r="D81" s="1" t="s">
        <v>8</v>
      </c>
      <c r="E81" s="1">
        <v>99</v>
      </c>
    </row>
    <row r="82" spans="1:17" s="1" customFormat="1" hidden="1">
      <c r="B82" s="7"/>
      <c r="D82"/>
      <c r="E82"/>
    </row>
    <row r="83" spans="1:17" s="1" customFormat="1" hidden="1">
      <c r="A83" s="1" t="s">
        <v>14</v>
      </c>
      <c r="B83" s="7">
        <v>14</v>
      </c>
      <c r="E83" s="3"/>
    </row>
    <row r="84" spans="1:17" hidden="1">
      <c r="A84" s="1" t="s">
        <v>4</v>
      </c>
      <c r="B84" s="8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2" t="s">
        <v>5</v>
      </c>
      <c r="B85" s="15">
        <v>0.85421632323600005</v>
      </c>
      <c r="D85" s="12" t="s">
        <v>5</v>
      </c>
      <c r="E85" s="2">
        <v>0.84697729950900003</v>
      </c>
      <c r="F85" s="3"/>
      <c r="G85" s="3" t="s">
        <v>363</v>
      </c>
      <c r="H85" s="3"/>
      <c r="I85" s="3" t="s">
        <v>25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6</v>
      </c>
      <c r="B86" s="8">
        <v>0.99263440860200003</v>
      </c>
      <c r="D86" s="1" t="s">
        <v>6</v>
      </c>
      <c r="E86">
        <v>0.99155913978499999</v>
      </c>
      <c r="F86" s="2"/>
      <c r="G86" s="2" t="s">
        <v>114</v>
      </c>
      <c r="H86" s="2"/>
      <c r="I86" s="2" t="s">
        <v>365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7</v>
      </c>
      <c r="B87" s="8">
        <v>0.74967741935499999</v>
      </c>
      <c r="D87" s="1" t="s">
        <v>7</v>
      </c>
      <c r="E87">
        <v>0.73919354838700002</v>
      </c>
      <c r="G87" t="s">
        <v>364</v>
      </c>
      <c r="I87" t="s">
        <v>366</v>
      </c>
    </row>
    <row r="88" spans="1:17" hidden="1">
      <c r="A88" s="3" t="s">
        <v>70</v>
      </c>
      <c r="B88" s="9">
        <v>2.5806451612899999E-2</v>
      </c>
      <c r="C88" s="2"/>
      <c r="D88" s="3" t="s">
        <v>70</v>
      </c>
      <c r="E88" s="9">
        <v>2.5806451612899999E-2</v>
      </c>
      <c r="F88" s="2"/>
      <c r="G88" s="2"/>
      <c r="H88" s="2"/>
      <c r="I88" s="2" t="s">
        <v>367</v>
      </c>
      <c r="J88" s="2"/>
      <c r="K88" s="2"/>
      <c r="L88" s="2"/>
      <c r="M88" s="2"/>
    </row>
    <row r="89" spans="1:17" hidden="1">
      <c r="A89" s="1" t="s">
        <v>8</v>
      </c>
      <c r="B89" s="8">
        <v>100</v>
      </c>
      <c r="D89" s="1" t="s">
        <v>8</v>
      </c>
      <c r="E89" s="1">
        <v>100</v>
      </c>
      <c r="I89" t="s">
        <v>368</v>
      </c>
    </row>
    <row r="90" spans="1:17" s="1" customFormat="1" hidden="1">
      <c r="B90" s="7"/>
      <c r="D90"/>
      <c r="E90"/>
    </row>
    <row r="91" spans="1:17" s="1" customFormat="1" hidden="1">
      <c r="A91" s="1" t="s">
        <v>14</v>
      </c>
      <c r="B91" s="7">
        <v>15</v>
      </c>
      <c r="E91" s="3"/>
    </row>
    <row r="92" spans="1:17" hidden="1">
      <c r="A92" s="1" t="s">
        <v>4</v>
      </c>
      <c r="B92" s="8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5</v>
      </c>
      <c r="B93" s="7">
        <v>0.85307018715399996</v>
      </c>
      <c r="D93" s="1" t="s">
        <v>5</v>
      </c>
      <c r="E93" s="3">
        <v>0.85291743549300003</v>
      </c>
      <c r="F93" s="3"/>
      <c r="G93" s="3" t="s">
        <v>106</v>
      </c>
      <c r="H93" s="3"/>
      <c r="I93" s="3" t="s">
        <v>25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6</v>
      </c>
      <c r="B94" s="8">
        <v>0.99161290322600004</v>
      </c>
      <c r="D94" s="1" t="s">
        <v>6</v>
      </c>
      <c r="E94">
        <v>0.95801075268799996</v>
      </c>
      <c r="F94" s="2"/>
      <c r="G94" s="2" t="s">
        <v>78</v>
      </c>
      <c r="H94" s="2"/>
      <c r="I94" s="2" t="s">
        <v>107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7</v>
      </c>
      <c r="B95" s="8">
        <v>0.74849462365599995</v>
      </c>
      <c r="D95" s="1" t="s">
        <v>7</v>
      </c>
      <c r="E95">
        <v>0.76860215053799996</v>
      </c>
      <c r="G95" t="s">
        <v>97</v>
      </c>
      <c r="I95" t="s">
        <v>108</v>
      </c>
    </row>
    <row r="96" spans="1:17" hidden="1">
      <c r="A96" s="3" t="s">
        <v>70</v>
      </c>
      <c r="B96" s="9">
        <v>0.999199400721</v>
      </c>
      <c r="C96" s="2"/>
      <c r="D96" s="3" t="s">
        <v>70</v>
      </c>
      <c r="E96" s="9">
        <v>0.99916428671799995</v>
      </c>
      <c r="F96" s="2"/>
      <c r="G96" s="2"/>
      <c r="H96" s="2"/>
      <c r="I96" s="2" t="s">
        <v>109</v>
      </c>
      <c r="J96" s="2"/>
      <c r="K96" s="2"/>
      <c r="L96" s="2"/>
      <c r="M96" s="2"/>
    </row>
    <row r="97" spans="1:17" hidden="1">
      <c r="A97" s="1" t="s">
        <v>8</v>
      </c>
      <c r="B97" s="8">
        <v>100</v>
      </c>
      <c r="D97" s="1" t="s">
        <v>8</v>
      </c>
      <c r="E97" s="1">
        <v>98</v>
      </c>
      <c r="I97" t="s">
        <v>110</v>
      </c>
    </row>
    <row r="98" spans="1:17" s="1" customFormat="1" hidden="1">
      <c r="B98" s="7"/>
      <c r="D98"/>
      <c r="E98"/>
    </row>
    <row r="99" spans="1:17" hidden="1">
      <c r="B99" s="8"/>
    </row>
    <row r="100" spans="1:17">
      <c r="B100" s="8"/>
      <c r="D100" s="12"/>
      <c r="E100" s="12"/>
    </row>
    <row r="101" spans="1:17" s="4" customFormat="1" hidden="1">
      <c r="A101" s="4" t="s">
        <v>26</v>
      </c>
      <c r="B101" s="14"/>
      <c r="D101" s="30"/>
      <c r="E101" s="30"/>
    </row>
    <row r="102" spans="1:17" hidden="1">
      <c r="B102" s="8"/>
      <c r="D102" s="12"/>
      <c r="E102" s="12"/>
    </row>
    <row r="103" spans="1:17" s="1" customFormat="1" ht="45" hidden="1">
      <c r="A103" s="1" t="s">
        <v>10</v>
      </c>
      <c r="B103" s="7" t="s">
        <v>27</v>
      </c>
      <c r="D103" s="12"/>
      <c r="E103" s="12"/>
    </row>
    <row r="104" spans="1:17" s="1" customFormat="1" ht="45" hidden="1">
      <c r="A104" s="1" t="s">
        <v>9</v>
      </c>
      <c r="B104" s="7" t="s">
        <v>27</v>
      </c>
      <c r="D104" s="13"/>
      <c r="E104" s="13"/>
    </row>
    <row r="105" spans="1:17" s="1" customFormat="1" hidden="1">
      <c r="A105" s="1" t="s">
        <v>16</v>
      </c>
      <c r="B105" s="7">
        <v>17223</v>
      </c>
      <c r="D105" s="13"/>
      <c r="E105" s="13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31</v>
      </c>
      <c r="B106" s="7">
        <v>19274</v>
      </c>
      <c r="D106" s="13"/>
      <c r="E106" s="13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2</v>
      </c>
      <c r="B107" s="7">
        <v>5</v>
      </c>
      <c r="D107" s="13"/>
      <c r="E107" s="13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7"/>
      <c r="D108" s="30"/>
      <c r="E108" s="30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8"/>
      <c r="D109" s="39"/>
      <c r="E109" s="39"/>
    </row>
    <row r="110" spans="1:17" hidden="1">
      <c r="A110" s="1" t="s">
        <v>4</v>
      </c>
      <c r="B110" s="8">
        <v>470</v>
      </c>
      <c r="D110" s="12"/>
      <c r="E110" s="12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5</v>
      </c>
      <c r="B111" s="7">
        <v>0.51021436056900005</v>
      </c>
      <c r="D111" s="30"/>
      <c r="E111" s="30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6</v>
      </c>
      <c r="B112" s="8">
        <v>0.565327111848</v>
      </c>
      <c r="D112" s="30"/>
      <c r="E112" s="30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7</v>
      </c>
      <c r="B113" s="8">
        <v>0.46489277692300002</v>
      </c>
      <c r="D113" s="30"/>
      <c r="E113" s="30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8</v>
      </c>
      <c r="B114" s="8">
        <v>30</v>
      </c>
      <c r="D114" s="12"/>
      <c r="E114" s="12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14</v>
      </c>
      <c r="B115" s="7">
        <v>4</v>
      </c>
      <c r="D115" s="30"/>
      <c r="E115" s="30"/>
      <c r="J115" s="3"/>
      <c r="L115" s="3"/>
      <c r="M115" s="3"/>
      <c r="N115" s="3"/>
      <c r="O115" s="3"/>
      <c r="P115" s="3"/>
      <c r="Q115" s="3"/>
    </row>
    <row r="116" spans="1:17" hidden="1">
      <c r="B116" s="8"/>
      <c r="D116" s="39"/>
      <c r="E116" s="39"/>
    </row>
    <row r="117" spans="1:17" hidden="1">
      <c r="A117" s="1" t="s">
        <v>4</v>
      </c>
      <c r="B117" s="8">
        <v>467</v>
      </c>
      <c r="D117" s="13"/>
      <c r="E117" s="13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5</v>
      </c>
      <c r="B118" s="7">
        <v>0.67671564807100004</v>
      </c>
      <c r="D118" s="39"/>
      <c r="E118" s="39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6</v>
      </c>
      <c r="B119" s="8">
        <v>0.75215622023499995</v>
      </c>
      <c r="D119" s="30"/>
      <c r="E119" s="30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7</v>
      </c>
      <c r="B120" s="8">
        <v>0.61502882647900003</v>
      </c>
      <c r="D120" s="30"/>
      <c r="E120" s="30"/>
    </row>
    <row r="121" spans="1:17" hidden="1">
      <c r="A121" s="1" t="s">
        <v>8</v>
      </c>
      <c r="B121" s="7">
        <v>16</v>
      </c>
      <c r="D121" s="12"/>
      <c r="E121" s="12"/>
    </row>
    <row r="122" spans="1:17" s="1" customFormat="1" hidden="1">
      <c r="A122" s="1" t="s">
        <v>14</v>
      </c>
      <c r="B122" s="7">
        <v>5</v>
      </c>
      <c r="D122" s="30"/>
      <c r="E122" s="30"/>
    </row>
    <row r="123" spans="1:17" hidden="1">
      <c r="B123" s="8"/>
      <c r="D123" s="39"/>
      <c r="E123" s="39"/>
    </row>
    <row r="124" spans="1:17" hidden="1">
      <c r="A124" s="1" t="s">
        <v>4</v>
      </c>
      <c r="B124" s="8">
        <v>471</v>
      </c>
      <c r="D124" s="13"/>
      <c r="E124" s="13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5</v>
      </c>
      <c r="B125" s="7">
        <v>0.85706915823300001</v>
      </c>
      <c r="D125" s="39"/>
      <c r="E125" s="39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6</v>
      </c>
      <c r="B126" s="8">
        <v>0.91171327683000003</v>
      </c>
      <c r="D126" s="30"/>
      <c r="E126" s="30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7</v>
      </c>
      <c r="B127" s="8">
        <v>0.80860490582599998</v>
      </c>
      <c r="D127" s="30"/>
      <c r="E127" s="30"/>
    </row>
    <row r="128" spans="1:17" hidden="1">
      <c r="A128" s="1" t="s">
        <v>8</v>
      </c>
      <c r="B128" s="7">
        <v>32</v>
      </c>
      <c r="D128" s="12"/>
      <c r="E128" s="12"/>
    </row>
    <row r="129" spans="1:17" s="1" customFormat="1" hidden="1">
      <c r="A129" s="1" t="s">
        <v>14</v>
      </c>
      <c r="B129" s="7">
        <v>6</v>
      </c>
      <c r="D129" s="30"/>
      <c r="E129" s="30"/>
    </row>
    <row r="130" spans="1:17" hidden="1">
      <c r="B130" s="8"/>
      <c r="D130" s="39"/>
      <c r="E130" s="39"/>
    </row>
    <row r="131" spans="1:17" hidden="1">
      <c r="A131" s="1" t="s">
        <v>4</v>
      </c>
      <c r="B131" s="8">
        <v>473</v>
      </c>
      <c r="D131" s="13"/>
      <c r="E131" s="13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5</v>
      </c>
      <c r="B132" s="7">
        <v>0.86711907050299997</v>
      </c>
      <c r="D132" s="39"/>
      <c r="E132" s="39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6</v>
      </c>
      <c r="B133" s="8">
        <v>0.91940802291699997</v>
      </c>
      <c r="D133" s="30"/>
      <c r="E133" s="30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7</v>
      </c>
      <c r="B134" s="8">
        <v>0.82045766374200002</v>
      </c>
      <c r="D134" s="30"/>
      <c r="E134" s="30"/>
    </row>
    <row r="135" spans="1:17" hidden="1">
      <c r="A135" s="1" t="s">
        <v>8</v>
      </c>
      <c r="B135" s="7">
        <v>99</v>
      </c>
      <c r="D135" s="12"/>
      <c r="E135" s="12"/>
    </row>
    <row r="136" spans="1:17" s="1" customFormat="1" hidden="1">
      <c r="A136" s="1" t="s">
        <v>14</v>
      </c>
      <c r="B136" s="7">
        <v>7</v>
      </c>
      <c r="D136" s="30"/>
      <c r="E136" s="30"/>
    </row>
    <row r="137" spans="1:17" hidden="1">
      <c r="B137" s="8"/>
      <c r="D137" s="39"/>
      <c r="E137" s="39"/>
    </row>
    <row r="138" spans="1:17" hidden="1">
      <c r="A138" s="1" t="s">
        <v>4</v>
      </c>
      <c r="B138" s="8">
        <v>475</v>
      </c>
      <c r="D138" s="13"/>
      <c r="E138" s="13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5</v>
      </c>
      <c r="B139" s="7">
        <v>0.87114928888400001</v>
      </c>
      <c r="D139" s="39"/>
      <c r="E139" s="39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6</v>
      </c>
      <c r="B140" s="8">
        <v>0.90039958968099998</v>
      </c>
      <c r="D140" s="30"/>
      <c r="E140" s="30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7</v>
      </c>
      <c r="B141" s="8">
        <v>0.84373963821999998</v>
      </c>
      <c r="D141" s="30"/>
      <c r="E141" s="30"/>
    </row>
    <row r="142" spans="1:17" hidden="1">
      <c r="A142" s="1" t="s">
        <v>8</v>
      </c>
      <c r="B142" s="7">
        <v>99</v>
      </c>
      <c r="D142" s="12"/>
      <c r="E142" s="12"/>
    </row>
    <row r="143" spans="1:17" s="1" customFormat="1" hidden="1">
      <c r="A143" s="1" t="s">
        <v>14</v>
      </c>
      <c r="B143" s="7">
        <v>8</v>
      </c>
      <c r="D143" s="30"/>
      <c r="E143" s="30"/>
    </row>
    <row r="144" spans="1:17" hidden="1">
      <c r="B144" s="8"/>
      <c r="D144" s="39"/>
      <c r="E144" s="39"/>
    </row>
    <row r="145" spans="1:17" hidden="1">
      <c r="A145" s="1" t="s">
        <v>4</v>
      </c>
      <c r="B145" s="8">
        <v>463</v>
      </c>
      <c r="D145" s="13"/>
      <c r="E145" s="13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7" t="s">
        <v>5</v>
      </c>
      <c r="B146" s="18">
        <v>0.87937365575399995</v>
      </c>
      <c r="D146" s="39"/>
      <c r="E146" s="39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6</v>
      </c>
      <c r="B147" s="8">
        <v>0.97906490330999996</v>
      </c>
      <c r="D147" s="30"/>
      <c r="E147" s="30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7</v>
      </c>
      <c r="B148" s="8">
        <v>0.79810797143800005</v>
      </c>
      <c r="D148" s="30">
        <f>9573.83841419/(60*60)</f>
        <v>2.6593995594972224</v>
      </c>
      <c r="E148" s="30"/>
    </row>
    <row r="149" spans="1:17" hidden="1">
      <c r="A149" s="1" t="s">
        <v>8</v>
      </c>
      <c r="B149" s="7">
        <v>100</v>
      </c>
      <c r="D149" s="12"/>
      <c r="E149" s="12"/>
      <c r="G149">
        <f>9573.83841419/(60*60)</f>
        <v>2.6593995594972224</v>
      </c>
    </row>
    <row r="150" spans="1:17" s="1" customFormat="1" hidden="1">
      <c r="A150" s="1" t="s">
        <v>14</v>
      </c>
      <c r="B150" s="7">
        <v>9</v>
      </c>
      <c r="D150" s="30"/>
      <c r="E150" s="30"/>
    </row>
    <row r="151" spans="1:17" hidden="1">
      <c r="B151" s="8"/>
      <c r="D151" s="12"/>
      <c r="E151" s="12"/>
    </row>
    <row r="152" spans="1:17" s="4" customFormat="1" hidden="1">
      <c r="A152" s="4" t="s">
        <v>13</v>
      </c>
      <c r="B152" s="14"/>
      <c r="D152" s="30"/>
      <c r="E152" s="30"/>
    </row>
    <row r="153" spans="1:17" hidden="1">
      <c r="B153" s="8"/>
      <c r="D153" s="30"/>
      <c r="E153" s="30"/>
    </row>
    <row r="154" spans="1:17" hidden="1">
      <c r="B154" s="8"/>
      <c r="D154" s="12"/>
      <c r="E154" s="12"/>
    </row>
    <row r="155" spans="1:17" s="1" customFormat="1" ht="45" hidden="1">
      <c r="A155" s="1" t="s">
        <v>10</v>
      </c>
      <c r="B155" s="7" t="s">
        <v>15</v>
      </c>
      <c r="D155" s="12"/>
      <c r="E155" s="12"/>
      <c r="F155" s="1" t="s">
        <v>10</v>
      </c>
      <c r="I155" s="1" t="s">
        <v>10</v>
      </c>
      <c r="J155" s="7" t="s">
        <v>15</v>
      </c>
    </row>
    <row r="156" spans="1:17" s="1" customFormat="1" ht="45" hidden="1">
      <c r="A156" s="1" t="s">
        <v>9</v>
      </c>
      <c r="B156" s="7" t="s">
        <v>15</v>
      </c>
      <c r="D156" s="13"/>
      <c r="E156" s="13"/>
      <c r="F156" s="1" t="s">
        <v>9</v>
      </c>
      <c r="I156" s="1" t="s">
        <v>9</v>
      </c>
      <c r="J156" s="7" t="s">
        <v>15</v>
      </c>
    </row>
    <row r="157" spans="1:17" s="1" customFormat="1" hidden="1">
      <c r="A157" s="1" t="s">
        <v>16</v>
      </c>
      <c r="B157" s="7">
        <v>42820</v>
      </c>
      <c r="D157" s="13"/>
      <c r="E157" s="13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31</v>
      </c>
      <c r="B158" s="7">
        <v>61181</v>
      </c>
      <c r="D158" s="13"/>
      <c r="E158" s="13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2</v>
      </c>
      <c r="B159" s="7">
        <v>10</v>
      </c>
      <c r="D159" s="13"/>
      <c r="E159" s="13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7"/>
      <c r="D160" s="30"/>
      <c r="E160" s="30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8"/>
      <c r="D161" s="39"/>
      <c r="E161" s="39"/>
    </row>
    <row r="162" spans="1:17" hidden="1">
      <c r="A162" s="1" t="s">
        <v>4</v>
      </c>
      <c r="B162" s="8">
        <v>1761</v>
      </c>
      <c r="D162" s="12"/>
      <c r="E162" s="12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5</v>
      </c>
      <c r="B163" s="7">
        <v>0.64256941301699999</v>
      </c>
      <c r="D163" s="30"/>
      <c r="E163" s="30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6</v>
      </c>
      <c r="B164" s="8">
        <v>0.72542980790099998</v>
      </c>
      <c r="D164" s="30"/>
      <c r="E164" s="30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7</v>
      </c>
      <c r="B165" s="8">
        <v>0.57669758243000002</v>
      </c>
      <c r="D165" s="39">
        <f>16516.508409/(60*60)</f>
        <v>4.5879190024999996</v>
      </c>
      <c r="E165" s="39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8</v>
      </c>
      <c r="B166" s="8">
        <v>20</v>
      </c>
      <c r="D166" s="12"/>
      <c r="E166" s="12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14</v>
      </c>
      <c r="B167" s="7">
        <v>5</v>
      </c>
      <c r="D167" s="30"/>
      <c r="E167" s="30"/>
      <c r="J167" s="3"/>
      <c r="L167" s="3"/>
      <c r="M167" s="3"/>
      <c r="N167" s="3"/>
      <c r="O167" s="3"/>
      <c r="P167" s="3"/>
      <c r="Q167" s="3"/>
    </row>
    <row r="168" spans="1:17" hidden="1">
      <c r="B168" s="8"/>
      <c r="D168" s="39"/>
      <c r="E168" s="39"/>
    </row>
    <row r="169" spans="1:17" hidden="1">
      <c r="A169" s="1" t="s">
        <v>4</v>
      </c>
      <c r="B169" s="8">
        <v>1779</v>
      </c>
      <c r="D169" s="13"/>
      <c r="E169" s="13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5</v>
      </c>
      <c r="B170" s="7">
        <v>0.81939899005600003</v>
      </c>
      <c r="D170" s="39"/>
      <c r="E170" s="39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6</v>
      </c>
      <c r="B171" s="8">
        <v>0.84840098792399998</v>
      </c>
      <c r="D171" s="30"/>
      <c r="E171" s="30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7</v>
      </c>
      <c r="B172" s="8">
        <v>0.79231427739000004</v>
      </c>
      <c r="D172" s="30">
        <f>24565.875118/(60*60)</f>
        <v>6.8238541994444448</v>
      </c>
      <c r="E172" s="30"/>
    </row>
    <row r="173" spans="1:17" hidden="1">
      <c r="A173" s="1" t="s">
        <v>8</v>
      </c>
      <c r="B173" s="8">
        <v>89</v>
      </c>
      <c r="D173" s="12"/>
      <c r="E173" s="12"/>
      <c r="G173">
        <f>24565.875118/(60*60)</f>
        <v>6.8238541994444448</v>
      </c>
    </row>
    <row r="174" spans="1:17" s="1" customFormat="1" hidden="1">
      <c r="A174" s="1" t="s">
        <v>14</v>
      </c>
      <c r="B174" s="7">
        <v>6</v>
      </c>
      <c r="D174" s="30"/>
      <c r="E174" s="30"/>
    </row>
    <row r="175" spans="1:17" hidden="1">
      <c r="B175" s="8"/>
      <c r="D175" s="39"/>
      <c r="E175" s="39"/>
    </row>
    <row r="176" spans="1:17" hidden="1">
      <c r="A176" s="1" t="s">
        <v>4</v>
      </c>
      <c r="B176" s="8">
        <v>1747</v>
      </c>
      <c r="D176" s="13"/>
      <c r="E176" s="13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5</v>
      </c>
      <c r="B177" s="7">
        <v>0.81581054372100004</v>
      </c>
      <c r="D177" s="39"/>
      <c r="E177" s="39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6</v>
      </c>
      <c r="B178" s="8">
        <v>0.78368580451500003</v>
      </c>
      <c r="D178" s="30"/>
      <c r="E178" s="30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7</v>
      </c>
      <c r="B179" s="8">
        <v>0.85068156374600001</v>
      </c>
      <c r="D179" s="30">
        <f>38073.672426/(60*60)</f>
        <v>10.576020118333332</v>
      </c>
      <c r="E179" s="30"/>
    </row>
    <row r="180" spans="1:17" hidden="1">
      <c r="A180" s="1" t="s">
        <v>8</v>
      </c>
      <c r="B180" s="8">
        <v>99</v>
      </c>
      <c r="D180" s="12"/>
      <c r="E180" s="12"/>
      <c r="G180">
        <f>38073.672426/(60*60)</f>
        <v>10.576020118333332</v>
      </c>
    </row>
    <row r="181" spans="1:17" s="1" customFormat="1" hidden="1">
      <c r="A181" s="1" t="s">
        <v>14</v>
      </c>
      <c r="B181" s="7">
        <v>7</v>
      </c>
      <c r="D181" s="30"/>
      <c r="E181" s="30"/>
    </row>
    <row r="182" spans="1:17" hidden="1">
      <c r="B182" s="8"/>
      <c r="D182" s="39"/>
      <c r="E182" s="39"/>
    </row>
    <row r="183" spans="1:17" hidden="1">
      <c r="A183" s="1" t="s">
        <v>4</v>
      </c>
      <c r="B183" s="8">
        <v>1754</v>
      </c>
      <c r="D183" s="13"/>
      <c r="E183" s="13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5</v>
      </c>
      <c r="B184" s="7">
        <v>0.83670610296500003</v>
      </c>
      <c r="D184" s="39"/>
      <c r="E184" s="39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6</v>
      </c>
      <c r="B185" s="8">
        <v>0.93025052258499996</v>
      </c>
      <c r="D185" s="30"/>
      <c r="E185" s="30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7</v>
      </c>
      <c r="B186" s="8">
        <v>0.76025604097699995</v>
      </c>
      <c r="D186" s="30">
        <f>65061.3025901/(60*60)</f>
        <v>18.072584052805556</v>
      </c>
      <c r="E186" s="30"/>
    </row>
    <row r="187" spans="1:17" hidden="1">
      <c r="A187" s="1" t="s">
        <v>8</v>
      </c>
      <c r="B187" s="8">
        <v>100</v>
      </c>
      <c r="D187" s="12"/>
      <c r="E187" s="12"/>
      <c r="G187">
        <f>65061.3025901/(60*60)</f>
        <v>18.072584052805556</v>
      </c>
    </row>
    <row r="188" spans="1:17" s="1" customFormat="1" hidden="1">
      <c r="A188" s="1" t="s">
        <v>14</v>
      </c>
      <c r="B188" s="7">
        <v>8</v>
      </c>
      <c r="D188" s="30"/>
      <c r="E188" s="30"/>
    </row>
    <row r="189" spans="1:17" hidden="1">
      <c r="B189" s="8"/>
      <c r="D189" s="39"/>
      <c r="E189" s="39"/>
    </row>
    <row r="190" spans="1:17" hidden="1">
      <c r="A190" s="1" t="s">
        <v>4</v>
      </c>
      <c r="B190" s="8">
        <v>1757</v>
      </c>
      <c r="D190" s="13"/>
      <c r="E190" s="13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5</v>
      </c>
      <c r="B191" s="7">
        <v>0.86779592503799996</v>
      </c>
      <c r="D191" s="39"/>
      <c r="E191" s="39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6</v>
      </c>
      <c r="B192" s="8">
        <v>0.91717146057800003</v>
      </c>
      <c r="D192" s="30"/>
      <c r="E192" s="30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7</v>
      </c>
      <c r="B193" s="8">
        <v>0.823465035066</v>
      </c>
      <c r="D193" s="30">
        <f>124816.533807/(60*60)</f>
        <v>34.671259390833335</v>
      </c>
      <c r="E193" s="30"/>
    </row>
    <row r="194" spans="1:17" hidden="1">
      <c r="A194" s="1" t="s">
        <v>8</v>
      </c>
      <c r="B194" s="8">
        <v>100</v>
      </c>
      <c r="D194" s="12"/>
      <c r="E194" s="12"/>
      <c r="G194">
        <f>124816.533807/(60*60)</f>
        <v>34.671259390833335</v>
      </c>
    </row>
    <row r="195" spans="1:17" s="1" customFormat="1" hidden="1">
      <c r="A195" s="1" t="s">
        <v>14</v>
      </c>
      <c r="B195" s="7">
        <v>9</v>
      </c>
      <c r="D195" s="30"/>
      <c r="E195" s="30"/>
    </row>
    <row r="196" spans="1:17" hidden="1">
      <c r="B196" s="8"/>
      <c r="D196" s="39"/>
      <c r="E196" s="39"/>
    </row>
    <row r="197" spans="1:17" hidden="1">
      <c r="A197" s="1" t="s">
        <v>4</v>
      </c>
      <c r="B197" s="8"/>
      <c r="D197" s="13"/>
      <c r="E197" s="13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5</v>
      </c>
      <c r="B198" s="7"/>
      <c r="D198" s="39"/>
      <c r="E198" s="39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6</v>
      </c>
      <c r="B199" s="8"/>
      <c r="D199" s="30"/>
      <c r="E199" s="30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7</v>
      </c>
      <c r="B200" s="8"/>
      <c r="D200" s="30"/>
      <c r="E200" s="30"/>
    </row>
    <row r="201" spans="1:17" hidden="1">
      <c r="A201" s="1" t="s">
        <v>8</v>
      </c>
      <c r="B201" s="8"/>
      <c r="D201" s="12"/>
      <c r="E201" s="12"/>
    </row>
    <row r="202" spans="1:17" s="1" customFormat="1" hidden="1">
      <c r="A202" s="1" t="s">
        <v>14</v>
      </c>
      <c r="B202" s="7">
        <v>10</v>
      </c>
      <c r="D202" s="30"/>
      <c r="E202" s="30"/>
    </row>
    <row r="203" spans="1:17" hidden="1">
      <c r="D203" s="12"/>
      <c r="E203" s="12"/>
    </row>
    <row r="204" spans="1:17" s="4" customFormat="1">
      <c r="A204" s="4" t="s">
        <v>23</v>
      </c>
      <c r="B204" s="14"/>
    </row>
    <row r="205" spans="1:17" s="19" customFormat="1">
      <c r="A205" s="19" t="s">
        <v>36</v>
      </c>
      <c r="B205" s="19" t="s">
        <v>37</v>
      </c>
    </row>
    <row r="206" spans="1:17" s="12" customFormat="1">
      <c r="A206" s="12" t="s">
        <v>42</v>
      </c>
      <c r="B206" s="12">
        <v>8140</v>
      </c>
    </row>
    <row r="207" spans="1:17" s="12" customFormat="1">
      <c r="A207" s="12" t="s">
        <v>41</v>
      </c>
      <c r="B207" s="12">
        <v>2035</v>
      </c>
    </row>
    <row r="208" spans="1:17" s="12" customFormat="1">
      <c r="A208" s="12" t="s">
        <v>16</v>
      </c>
      <c r="B208" s="12">
        <v>2565</v>
      </c>
    </row>
    <row r="209" spans="1:17" s="12" customFormat="1"/>
    <row r="210" spans="1:17" s="1" customFormat="1">
      <c r="A210" s="43" t="s">
        <v>64</v>
      </c>
      <c r="B210" s="43"/>
      <c r="D210" s="26" t="s">
        <v>55</v>
      </c>
      <c r="E210" s="26"/>
      <c r="G210" s="12"/>
      <c r="H210" s="12"/>
    </row>
    <row r="211" spans="1:17" s="12" customFormat="1">
      <c r="A211" s="13"/>
      <c r="B211" s="13"/>
      <c r="D211" s="13"/>
      <c r="E211" s="13"/>
    </row>
    <row r="212" spans="1:17" s="1" customFormat="1">
      <c r="A212" s="1" t="s">
        <v>14</v>
      </c>
      <c r="B212" s="7">
        <v>5</v>
      </c>
      <c r="C212"/>
      <c r="D212"/>
      <c r="E212"/>
      <c r="G212" s="13"/>
      <c r="H212" s="13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4</v>
      </c>
      <c r="B213" s="8">
        <v>2349</v>
      </c>
      <c r="C213"/>
      <c r="D213"/>
      <c r="E213"/>
      <c r="G213" s="13"/>
      <c r="H213" s="13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5</v>
      </c>
      <c r="B214" s="7">
        <v>0.78562257345499997</v>
      </c>
      <c r="D214" s="1" t="s">
        <v>5</v>
      </c>
      <c r="E214" s="7">
        <v>0.82598935762100001</v>
      </c>
      <c r="G214" s="13" t="s">
        <v>188</v>
      </c>
      <c r="H214" s="13"/>
      <c r="I214" s="1" t="s">
        <v>25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6</v>
      </c>
      <c r="B215" s="8">
        <v>0.82848395284499998</v>
      </c>
      <c r="C215"/>
      <c r="D215" s="1" t="s">
        <v>6</v>
      </c>
      <c r="E215" s="8">
        <v>0.85414414414399997</v>
      </c>
      <c r="G215" s="13" t="s">
        <v>189</v>
      </c>
      <c r="H215" s="13"/>
      <c r="I215" s="1" t="s">
        <v>191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7</v>
      </c>
      <c r="B216" s="8">
        <v>0.74697788697800005</v>
      </c>
      <c r="D216" s="1" t="s">
        <v>7</v>
      </c>
      <c r="E216" s="8">
        <v>0.79963144963099997</v>
      </c>
      <c r="F216" s="1"/>
      <c r="G216" s="30" t="s">
        <v>190</v>
      </c>
      <c r="H216" s="30"/>
      <c r="I216" s="1" t="s">
        <v>192</v>
      </c>
      <c r="J216" s="3"/>
    </row>
    <row r="217" spans="1:17">
      <c r="A217" s="1" t="s">
        <v>70</v>
      </c>
      <c r="B217" s="8">
        <v>0.98775368670100006</v>
      </c>
      <c r="D217" s="1" t="s">
        <v>70</v>
      </c>
      <c r="E217" s="8">
        <v>0.99892983892999998</v>
      </c>
      <c r="F217" s="1"/>
      <c r="G217" s="39"/>
      <c r="H217" s="39"/>
      <c r="I217" s="1" t="s">
        <v>193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187</v>
      </c>
      <c r="B218" s="8">
        <v>14</v>
      </c>
      <c r="C218"/>
      <c r="D218" s="1" t="s">
        <v>8</v>
      </c>
      <c r="E218" s="8">
        <v>1</v>
      </c>
      <c r="G218" s="12"/>
      <c r="H218" s="12"/>
      <c r="I218" s="1" t="s">
        <v>194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7"/>
      <c r="E219" s="8"/>
      <c r="F219" s="12"/>
      <c r="G219" s="12"/>
      <c r="H219" s="12"/>
      <c r="I219" s="12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14</v>
      </c>
      <c r="B220" s="7">
        <v>6</v>
      </c>
      <c r="E220" s="7"/>
      <c r="G220" s="12"/>
      <c r="H220" s="12"/>
      <c r="J220" s="3"/>
      <c r="L220" s="3"/>
      <c r="M220" s="3"/>
      <c r="N220" s="3"/>
      <c r="O220" s="3"/>
      <c r="P220" s="3"/>
      <c r="Q220" s="3"/>
    </row>
    <row r="221" spans="1:17">
      <c r="A221" s="1" t="s">
        <v>4</v>
      </c>
      <c r="B221" s="7">
        <v>2343</v>
      </c>
      <c r="C221" s="1"/>
      <c r="D221" s="1"/>
      <c r="E221" s="8"/>
      <c r="F221" s="1"/>
      <c r="G221" s="30"/>
      <c r="H221" s="30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5</v>
      </c>
      <c r="B222" s="7">
        <v>0.89968434785899998</v>
      </c>
      <c r="D222" s="3" t="s">
        <v>5</v>
      </c>
      <c r="E222" s="7">
        <v>0.941858264409</v>
      </c>
      <c r="G222" s="12" t="s">
        <v>195</v>
      </c>
      <c r="H222" s="12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6</v>
      </c>
      <c r="B223" s="8">
        <v>0.91428293172499997</v>
      </c>
      <c r="C223"/>
      <c r="D223" s="3" t="s">
        <v>6</v>
      </c>
      <c r="E223" s="8">
        <v>0.96341523341500002</v>
      </c>
      <c r="G223" s="12" t="s">
        <v>196</v>
      </c>
      <c r="H223" s="12"/>
    </row>
    <row r="224" spans="1:17" s="31" customFormat="1">
      <c r="A224" s="31" t="s">
        <v>7</v>
      </c>
      <c r="B224" s="16">
        <v>0.88554463554499996</v>
      </c>
      <c r="D224" s="2" t="s">
        <v>7</v>
      </c>
      <c r="E224" s="16">
        <v>0.92124488124500004</v>
      </c>
      <c r="G224" s="39" t="s">
        <v>197</v>
      </c>
      <c r="H224" s="39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70</v>
      </c>
      <c r="B225">
        <v>0.99788630735999995</v>
      </c>
      <c r="C225"/>
      <c r="D225" s="3" t="s">
        <v>70</v>
      </c>
      <c r="E225">
        <v>0.99935667725099997</v>
      </c>
      <c r="G225" s="13"/>
      <c r="H225" s="13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187</v>
      </c>
      <c r="B226" s="7">
        <v>93</v>
      </c>
      <c r="D226" s="3" t="s">
        <v>8</v>
      </c>
      <c r="E226" s="7">
        <v>3</v>
      </c>
      <c r="G226" s="13"/>
      <c r="H226" s="13"/>
      <c r="J226" s="3"/>
      <c r="L226" s="3"/>
      <c r="M226" s="3"/>
      <c r="N226" s="3"/>
      <c r="O226" s="3"/>
      <c r="P226" s="3"/>
      <c r="Q226" s="3"/>
    </row>
    <row r="227" spans="1:21">
      <c r="B227" s="8"/>
      <c r="E227" s="7"/>
      <c r="F227" s="1"/>
      <c r="G227" s="30"/>
      <c r="H227" s="30"/>
      <c r="I227" s="1"/>
    </row>
    <row r="228" spans="1:21">
      <c r="A228" s="1" t="s">
        <v>14</v>
      </c>
      <c r="B228" s="7">
        <v>7</v>
      </c>
      <c r="C228" s="1"/>
      <c r="D228" s="1"/>
      <c r="E228" s="8"/>
      <c r="F228" s="1"/>
      <c r="G228" s="30"/>
      <c r="H228" s="30"/>
      <c r="I228" s="1"/>
    </row>
    <row r="229" spans="1:21" s="1" customFormat="1">
      <c r="A229" s="1" t="s">
        <v>4</v>
      </c>
      <c r="B229" s="8">
        <v>2330</v>
      </c>
      <c r="C229"/>
      <c r="D229" s="1" t="s">
        <v>6</v>
      </c>
      <c r="E229" s="8"/>
      <c r="G229" s="12"/>
      <c r="H229" s="12"/>
      <c r="J229" s="31"/>
    </row>
    <row r="230" spans="1:21" s="1" customFormat="1">
      <c r="A230" s="1" t="s">
        <v>5</v>
      </c>
      <c r="B230" s="7">
        <v>0.89313644777500001</v>
      </c>
      <c r="D230" s="3" t="s">
        <v>5</v>
      </c>
      <c r="E230" s="7">
        <v>0.94216496266299998</v>
      </c>
      <c r="G230" s="12" t="s">
        <v>198</v>
      </c>
      <c r="H230" s="12"/>
    </row>
    <row r="231" spans="1:21">
      <c r="A231" s="1" t="s">
        <v>6</v>
      </c>
      <c r="B231" s="16">
        <v>0.86517573644400003</v>
      </c>
      <c r="C231" s="31"/>
      <c r="D231" s="2" t="s">
        <v>6</v>
      </c>
      <c r="E231" s="16">
        <v>0.95792792792799997</v>
      </c>
      <c r="F231" s="1"/>
      <c r="G231" s="39" t="s">
        <v>199</v>
      </c>
      <c r="H231" s="39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7</v>
      </c>
      <c r="B232" s="31">
        <v>0.92296478296499995</v>
      </c>
      <c r="C232" s="31"/>
      <c r="D232" s="2" t="s">
        <v>7</v>
      </c>
      <c r="E232" s="31">
        <v>0.92691236691199996</v>
      </c>
      <c r="G232" s="13" t="s">
        <v>200</v>
      </c>
      <c r="H232" s="13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70</v>
      </c>
      <c r="B233" s="16">
        <v>0.99890780732899997</v>
      </c>
      <c r="C233" s="31"/>
      <c r="D233" s="2" t="s">
        <v>70</v>
      </c>
      <c r="E233" s="16">
        <v>0.99935035514000004</v>
      </c>
      <c r="G233" s="13"/>
      <c r="H233" s="13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201</v>
      </c>
      <c r="B234" s="7">
        <v>99</v>
      </c>
      <c r="D234" s="3" t="s">
        <v>8</v>
      </c>
      <c r="E234" s="7">
        <v>2</v>
      </c>
      <c r="G234" s="12"/>
      <c r="H234" s="12"/>
    </row>
    <row r="235" spans="1:21">
      <c r="B235" s="7"/>
      <c r="C235" s="1"/>
      <c r="D235" s="1"/>
      <c r="E235" s="8"/>
      <c r="F235" s="1"/>
      <c r="G235" s="30"/>
      <c r="H235" s="30"/>
      <c r="I235" s="1"/>
    </row>
    <row r="236" spans="1:21" s="1" customFormat="1">
      <c r="A236" s="1" t="s">
        <v>14</v>
      </c>
      <c r="B236" s="7">
        <v>8</v>
      </c>
      <c r="E236" s="7"/>
      <c r="G236" s="12"/>
      <c r="H236" s="12"/>
      <c r="Q236" s="1" t="s">
        <v>14</v>
      </c>
      <c r="R236" s="1">
        <v>8</v>
      </c>
      <c r="S236" s="1" t="s">
        <v>382</v>
      </c>
      <c r="T236" s="1" t="s">
        <v>381</v>
      </c>
    </row>
    <row r="237" spans="1:21" s="1" customFormat="1">
      <c r="A237" s="1" t="s">
        <v>4</v>
      </c>
      <c r="B237" s="8">
        <v>2333</v>
      </c>
      <c r="C237"/>
      <c r="E237" s="8"/>
      <c r="G237" s="12"/>
      <c r="H237" s="12"/>
      <c r="Q237" s="1" t="s">
        <v>4</v>
      </c>
      <c r="S237" s="1" t="s">
        <v>3</v>
      </c>
      <c r="T237" s="1">
        <v>2</v>
      </c>
    </row>
    <row r="238" spans="1:21" s="1" customFormat="1">
      <c r="A238" s="1" t="s">
        <v>5</v>
      </c>
      <c r="B238" s="7">
        <v>0.88720888086799998</v>
      </c>
      <c r="D238" s="3" t="s">
        <v>5</v>
      </c>
      <c r="E238" s="7">
        <v>0.93305494534400002</v>
      </c>
      <c r="G238" s="13" t="s">
        <v>371</v>
      </c>
      <c r="H238" s="13"/>
      <c r="I238" s="1" t="s">
        <v>25</v>
      </c>
      <c r="J238" s="3"/>
      <c r="L238" s="3"/>
      <c r="M238" s="3"/>
      <c r="N238" s="3"/>
      <c r="O238" s="3"/>
      <c r="P238" s="3"/>
      <c r="Q238" s="1" t="s">
        <v>5</v>
      </c>
      <c r="R238" s="1">
        <v>0.91527325527799996</v>
      </c>
      <c r="U238" s="1" t="s">
        <v>403</v>
      </c>
    </row>
    <row r="239" spans="1:21" s="1" customFormat="1">
      <c r="A239" s="40" t="s">
        <v>6</v>
      </c>
      <c r="B239" s="45">
        <v>0.98824792324800004</v>
      </c>
      <c r="C239" s="46"/>
      <c r="D239" s="47" t="s">
        <v>6</v>
      </c>
      <c r="E239" s="45">
        <v>0.95280917280900002</v>
      </c>
      <c r="G239" s="13" t="s">
        <v>372</v>
      </c>
      <c r="H239" s="13"/>
      <c r="I239" s="1" t="s">
        <v>374</v>
      </c>
      <c r="J239" s="3"/>
      <c r="L239" s="3"/>
      <c r="M239" s="3"/>
      <c r="N239" s="3"/>
      <c r="O239" s="3"/>
      <c r="P239" s="3"/>
      <c r="Q239" s="12" t="s">
        <v>6</v>
      </c>
      <c r="R239" s="1">
        <v>0.99164705927600005</v>
      </c>
      <c r="U239" s="1" t="s">
        <v>404</v>
      </c>
    </row>
    <row r="240" spans="1:21" s="1" customFormat="1">
      <c r="A240" s="1" t="s">
        <v>7</v>
      </c>
      <c r="B240" s="16">
        <v>0.804914004914</v>
      </c>
      <c r="C240" s="31"/>
      <c r="D240" s="2" t="s">
        <v>7</v>
      </c>
      <c r="E240" s="16">
        <v>0.91410319410300001</v>
      </c>
      <c r="G240" s="13" t="s">
        <v>373</v>
      </c>
      <c r="H240" s="13"/>
      <c r="I240" s="1" t="s">
        <v>375</v>
      </c>
      <c r="J240" s="3"/>
      <c r="L240" s="3"/>
      <c r="M240" s="3"/>
      <c r="N240" s="3"/>
      <c r="O240" s="3"/>
      <c r="P240" s="3"/>
      <c r="Q240" s="1" t="s">
        <v>7</v>
      </c>
      <c r="R240" s="1">
        <v>0.84982238010699995</v>
      </c>
      <c r="U240" s="1" t="s">
        <v>405</v>
      </c>
    </row>
    <row r="241" spans="1:18">
      <c r="A241" s="3" t="s">
        <v>70</v>
      </c>
      <c r="B241" s="16">
        <v>0.51056511056499998</v>
      </c>
      <c r="C241" s="31"/>
      <c r="D241" s="2" t="s">
        <v>70</v>
      </c>
      <c r="E241" s="16">
        <v>0.65405405405399997</v>
      </c>
      <c r="F241" s="1"/>
      <c r="G241" s="30"/>
      <c r="H241" s="30"/>
      <c r="I241" s="1" t="s">
        <v>376</v>
      </c>
      <c r="Q241" s="1" t="s">
        <v>201</v>
      </c>
      <c r="R241" s="1">
        <v>100</v>
      </c>
    </row>
    <row r="242" spans="1:18" s="1" customFormat="1">
      <c r="A242" s="1" t="s">
        <v>201</v>
      </c>
      <c r="B242" s="7">
        <v>100</v>
      </c>
      <c r="D242" s="3" t="s">
        <v>8</v>
      </c>
      <c r="E242" s="15">
        <v>65</v>
      </c>
      <c r="G242" s="12"/>
      <c r="H242" s="12"/>
      <c r="I242" s="1" t="s">
        <v>377</v>
      </c>
      <c r="O242" s="1">
        <f>8124.95054102/(60*60)</f>
        <v>2.2569307058388888</v>
      </c>
      <c r="Q242" s="1" t="s">
        <v>384</v>
      </c>
      <c r="R242" s="1">
        <v>0.96683417085400003</v>
      </c>
    </row>
    <row r="243" spans="1:18" s="1" customFormat="1">
      <c r="B243" s="42"/>
      <c r="C243" s="30"/>
      <c r="D243" s="12"/>
      <c r="E243" s="42"/>
      <c r="G243" s="12"/>
      <c r="H243" s="12"/>
      <c r="Q243" s="1" t="s">
        <v>383</v>
      </c>
      <c r="R243" s="1">
        <v>100</v>
      </c>
    </row>
    <row r="244" spans="1:18" s="1" customFormat="1">
      <c r="A244" s="1" t="s">
        <v>14</v>
      </c>
      <c r="B244" s="7">
        <v>9</v>
      </c>
      <c r="D244" s="12"/>
      <c r="E244" s="7"/>
      <c r="G244" s="12"/>
      <c r="H244" s="12"/>
    </row>
    <row r="245" spans="1:18">
      <c r="A245" s="1" t="s">
        <v>4</v>
      </c>
      <c r="B245" s="8">
        <v>2315</v>
      </c>
      <c r="D245" s="1"/>
      <c r="E245" s="7"/>
      <c r="F245" s="1"/>
      <c r="G245" s="39"/>
      <c r="H245" s="39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5</v>
      </c>
      <c r="B246" s="7">
        <v>0.90820829442600004</v>
      </c>
      <c r="D246" s="3" t="s">
        <v>5</v>
      </c>
      <c r="E246" s="7">
        <v>0.92684168601000005</v>
      </c>
      <c r="G246" s="13" t="s">
        <v>202</v>
      </c>
      <c r="H246" s="13"/>
      <c r="I246" s="1" t="s">
        <v>25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2" t="s">
        <v>6</v>
      </c>
      <c r="B247" s="16">
        <v>0.98804200304199996</v>
      </c>
      <c r="D247" s="3" t="s">
        <v>6</v>
      </c>
      <c r="E247" s="16">
        <v>0.951760851761</v>
      </c>
      <c r="F247" s="12"/>
      <c r="G247" s="13" t="s">
        <v>203</v>
      </c>
      <c r="H247" s="13"/>
      <c r="I247" s="12" t="s">
        <v>280</v>
      </c>
      <c r="J247" s="13"/>
      <c r="L247" s="3"/>
      <c r="M247" s="3"/>
      <c r="N247" s="3"/>
      <c r="O247" s="3"/>
      <c r="P247" s="3"/>
      <c r="Q247" s="3"/>
    </row>
    <row r="248" spans="1:18">
      <c r="A248" s="1" t="s">
        <v>7</v>
      </c>
      <c r="B248" s="16">
        <v>0.84031122031100003</v>
      </c>
      <c r="D248" s="3" t="s">
        <v>7</v>
      </c>
      <c r="E248" s="16">
        <v>0.90319410319399995</v>
      </c>
      <c r="F248" s="1"/>
      <c r="G248" s="30" t="s">
        <v>204</v>
      </c>
      <c r="H248" s="30"/>
      <c r="I248" s="1" t="s">
        <v>281</v>
      </c>
    </row>
    <row r="249" spans="1:18">
      <c r="A249" s="3" t="s">
        <v>70</v>
      </c>
      <c r="B249" s="16">
        <v>0.99922257185399999</v>
      </c>
      <c r="C249" s="1"/>
      <c r="D249" s="3" t="s">
        <v>70</v>
      </c>
      <c r="E249" s="16">
        <v>0.99928234454599996</v>
      </c>
      <c r="F249" s="1"/>
      <c r="G249" s="30"/>
      <c r="H249" s="30"/>
      <c r="I249" s="1" t="s">
        <v>282</v>
      </c>
    </row>
    <row r="250" spans="1:18" s="1" customFormat="1">
      <c r="A250" s="1" t="s">
        <v>201</v>
      </c>
      <c r="B250" s="7">
        <v>100</v>
      </c>
      <c r="D250" s="3" t="s">
        <v>8</v>
      </c>
      <c r="E250" s="7">
        <v>71</v>
      </c>
      <c r="G250" s="12"/>
      <c r="H250" s="12"/>
      <c r="I250" s="1" t="s">
        <v>283</v>
      </c>
    </row>
    <row r="251" spans="1:18" s="1" customFormat="1">
      <c r="B251" s="8"/>
      <c r="C251"/>
      <c r="E251" s="8"/>
      <c r="G251" s="12"/>
      <c r="H251" s="12"/>
    </row>
    <row r="252" spans="1:18" s="1" customFormat="1">
      <c r="A252" s="1" t="s">
        <v>14</v>
      </c>
      <c r="B252" s="7">
        <v>10</v>
      </c>
      <c r="E252" s="7"/>
      <c r="G252" s="12"/>
      <c r="H252" s="12"/>
    </row>
    <row r="253" spans="1:18" s="1" customFormat="1">
      <c r="A253" s="1" t="s">
        <v>4</v>
      </c>
      <c r="B253" s="7">
        <v>2329</v>
      </c>
      <c r="D253"/>
      <c r="E253"/>
      <c r="G253" s="12"/>
      <c r="H253" s="12"/>
    </row>
    <row r="254" spans="1:18" s="1" customFormat="1">
      <c r="A254" s="1" t="s">
        <v>5</v>
      </c>
      <c r="B254" s="7">
        <v>0.924380027918</v>
      </c>
      <c r="D254" s="3" t="s">
        <v>5</v>
      </c>
      <c r="E254" s="28">
        <v>0.937298792642</v>
      </c>
      <c r="G254" s="12" t="s">
        <v>205</v>
      </c>
      <c r="H254" s="12"/>
    </row>
    <row r="255" spans="1:18">
      <c r="A255" s="1" t="s">
        <v>6</v>
      </c>
      <c r="B255" s="16">
        <v>0.92444393035299999</v>
      </c>
      <c r="C255" s="31"/>
      <c r="D255" s="2" t="s">
        <v>6</v>
      </c>
      <c r="E255" s="2">
        <v>0.96766584766599995</v>
      </c>
      <c r="F255" s="2"/>
      <c r="G255" s="39" t="s">
        <v>206</v>
      </c>
      <c r="H255" s="39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7</v>
      </c>
      <c r="B256" s="16">
        <v>0.92431613431600002</v>
      </c>
      <c r="C256" s="31"/>
      <c r="D256" s="2" t="s">
        <v>7</v>
      </c>
      <c r="E256" s="2">
        <v>0.90877968878000004</v>
      </c>
      <c r="G256" s="12" t="s">
        <v>207</v>
      </c>
      <c r="H256" s="12"/>
    </row>
    <row r="257" spans="1:17" s="1" customFormat="1">
      <c r="A257" s="3" t="s">
        <v>70</v>
      </c>
      <c r="B257" s="16">
        <v>0.99922851080700004</v>
      </c>
      <c r="C257" s="31"/>
      <c r="D257" s="2" t="s">
        <v>70</v>
      </c>
      <c r="E257" s="31">
        <v>0.99933196354200005</v>
      </c>
      <c r="G257" s="12"/>
      <c r="H257" s="12"/>
    </row>
    <row r="258" spans="1:17" s="1" customFormat="1">
      <c r="A258" s="1" t="s">
        <v>8</v>
      </c>
      <c r="B258" s="7">
        <v>99</v>
      </c>
      <c r="D258" s="3" t="s">
        <v>8</v>
      </c>
      <c r="E258" s="1">
        <v>97</v>
      </c>
      <c r="G258" s="12"/>
      <c r="H258" s="12"/>
    </row>
    <row r="259" spans="1:17" s="1" customFormat="1">
      <c r="B259" s="8"/>
      <c r="C259"/>
      <c r="G259" s="12"/>
      <c r="H259" s="12"/>
    </row>
    <row r="260" spans="1:17" s="1" customFormat="1">
      <c r="A260" s="1" t="s">
        <v>14</v>
      </c>
      <c r="B260" s="7">
        <v>11</v>
      </c>
      <c r="D260"/>
      <c r="E260"/>
      <c r="G260" s="12"/>
      <c r="H260" s="12"/>
    </row>
    <row r="261" spans="1:17" s="1" customFormat="1">
      <c r="A261" s="1" t="s">
        <v>4</v>
      </c>
      <c r="B261" s="7">
        <v>2324</v>
      </c>
      <c r="E261" s="3"/>
      <c r="G261" s="12"/>
      <c r="H261" s="12"/>
    </row>
    <row r="262" spans="1:17" s="1" customFormat="1">
      <c r="A262" s="1" t="s">
        <v>5</v>
      </c>
      <c r="B262" s="18">
        <v>0.92785661446699996</v>
      </c>
      <c r="D262" s="3" t="s">
        <v>5</v>
      </c>
      <c r="E262" s="3">
        <v>0.93691987240600005</v>
      </c>
      <c r="F262" s="3"/>
      <c r="G262" s="13" t="s">
        <v>231</v>
      </c>
      <c r="H262" s="13"/>
      <c r="I262" s="3" t="s">
        <v>25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6</v>
      </c>
      <c r="B263" s="16">
        <v>0.93606053301699998</v>
      </c>
      <c r="C263" s="31"/>
      <c r="D263" s="2" t="s">
        <v>6</v>
      </c>
      <c r="E263" s="2">
        <v>0.96933660933700005</v>
      </c>
      <c r="G263" s="12" t="s">
        <v>232</v>
      </c>
      <c r="H263" s="12"/>
      <c r="I263" s="1" t="s">
        <v>316</v>
      </c>
    </row>
    <row r="264" spans="1:17" s="1" customFormat="1">
      <c r="A264" s="1" t="s">
        <v>7</v>
      </c>
      <c r="B264" s="16">
        <v>0.91979524979500005</v>
      </c>
      <c r="C264" s="31"/>
      <c r="D264" s="2" t="s">
        <v>7</v>
      </c>
      <c r="E264" s="31">
        <v>0.906601146601</v>
      </c>
      <c r="G264" s="12" t="s">
        <v>233</v>
      </c>
      <c r="H264" s="12"/>
      <c r="I264" s="1" t="s">
        <v>317</v>
      </c>
    </row>
    <row r="265" spans="1:17" s="1" customFormat="1">
      <c r="A265" s="3" t="s">
        <v>70</v>
      </c>
      <c r="B265" s="16">
        <v>0.998569861728</v>
      </c>
      <c r="C265" s="31"/>
      <c r="D265" s="2" t="s">
        <v>70</v>
      </c>
      <c r="E265" s="31">
        <v>0.99933196354200005</v>
      </c>
      <c r="G265" s="12"/>
      <c r="H265" s="12"/>
      <c r="I265" s="1" t="s">
        <v>318</v>
      </c>
    </row>
    <row r="266" spans="1:17" s="1" customFormat="1">
      <c r="A266" s="1" t="s">
        <v>8</v>
      </c>
      <c r="B266" s="7">
        <v>99</v>
      </c>
      <c r="D266" s="3" t="s">
        <v>8</v>
      </c>
      <c r="E266" s="1">
        <v>84</v>
      </c>
      <c r="G266" s="12"/>
      <c r="H266" s="12"/>
      <c r="I266" s="1" t="s">
        <v>319</v>
      </c>
    </row>
    <row r="267" spans="1:17" s="1" customFormat="1">
      <c r="B267" s="7"/>
      <c r="D267"/>
      <c r="E267"/>
      <c r="G267" s="12"/>
      <c r="H267" s="12"/>
    </row>
    <row r="268" spans="1:17" s="12" customFormat="1">
      <c r="A268" s="1" t="s">
        <v>14</v>
      </c>
      <c r="B268" s="7">
        <v>12</v>
      </c>
      <c r="C268" s="1"/>
      <c r="D268" s="1"/>
      <c r="E268" s="3"/>
    </row>
    <row r="269" spans="1:17">
      <c r="A269" s="1" t="s">
        <v>4</v>
      </c>
      <c r="B269" s="8">
        <v>2319</v>
      </c>
      <c r="E269" s="3"/>
      <c r="F269" s="2"/>
      <c r="G269" s="39"/>
      <c r="H269" s="39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5</v>
      </c>
      <c r="B270" s="7">
        <v>0.92763319501700003</v>
      </c>
      <c r="D270" s="3" t="s">
        <v>5</v>
      </c>
      <c r="E270" s="3">
        <v>0.93457249136300002</v>
      </c>
      <c r="G270" s="12" t="s">
        <v>222</v>
      </c>
      <c r="H270" s="12"/>
      <c r="I270" s="1" t="s">
        <v>25</v>
      </c>
    </row>
    <row r="271" spans="1:17" s="1" customFormat="1">
      <c r="A271" s="1" t="s">
        <v>6</v>
      </c>
      <c r="B271" s="8">
        <v>0.93927804574499996</v>
      </c>
      <c r="C271"/>
      <c r="D271" s="3" t="s">
        <v>6</v>
      </c>
      <c r="E271">
        <v>0.96522522522499998</v>
      </c>
      <c r="G271" s="12" t="s">
        <v>223</v>
      </c>
      <c r="H271" s="12"/>
      <c r="I271" s="1" t="s">
        <v>312</v>
      </c>
    </row>
    <row r="272" spans="1:17" s="1" customFormat="1">
      <c r="A272" s="1" t="s">
        <v>7</v>
      </c>
      <c r="B272" s="8">
        <v>0.91627354627400004</v>
      </c>
      <c r="C272"/>
      <c r="D272" s="3" t="s">
        <v>7</v>
      </c>
      <c r="E272">
        <v>0.90580671580700001</v>
      </c>
      <c r="G272" s="12" t="s">
        <v>210</v>
      </c>
      <c r="H272" s="12"/>
      <c r="I272" s="1" t="s">
        <v>313</v>
      </c>
    </row>
    <row r="273" spans="1:26" s="1" customFormat="1">
      <c r="A273" s="3" t="s">
        <v>70</v>
      </c>
      <c r="B273" s="8">
        <v>0.99660004502099997</v>
      </c>
      <c r="C273"/>
      <c r="D273" s="3" t="s">
        <v>70</v>
      </c>
      <c r="E273" s="1">
        <v>0.99932200142700001</v>
      </c>
      <c r="G273" s="12"/>
      <c r="H273" s="12"/>
      <c r="I273" s="1" t="s">
        <v>314</v>
      </c>
    </row>
    <row r="274" spans="1:26" s="1" customFormat="1">
      <c r="A274" s="1" t="s">
        <v>8</v>
      </c>
      <c r="B274" s="7">
        <v>99</v>
      </c>
      <c r="D274" s="3" t="s">
        <v>8</v>
      </c>
      <c r="E274" s="1">
        <v>57</v>
      </c>
      <c r="F274" s="3"/>
      <c r="G274" s="3"/>
      <c r="H274" s="3"/>
      <c r="I274" s="3" t="s">
        <v>315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7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14</v>
      </c>
      <c r="B276" s="7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4</v>
      </c>
      <c r="B277" s="15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5</v>
      </c>
      <c r="B278" s="8"/>
      <c r="C278"/>
      <c r="D278" s="3" t="s">
        <v>5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6</v>
      </c>
      <c r="B279" s="8"/>
      <c r="D279" s="3" t="s">
        <v>6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7</v>
      </c>
      <c r="B280" s="8"/>
      <c r="D280" s="3" t="s">
        <v>7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70</v>
      </c>
      <c r="B281" s="7"/>
      <c r="D281" s="3" t="s">
        <v>70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8</v>
      </c>
      <c r="B282" s="7"/>
      <c r="C282" s="1"/>
      <c r="D282" s="3" t="s">
        <v>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8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14</v>
      </c>
      <c r="B284" s="7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14</v>
      </c>
      <c r="R284" s="1">
        <v>14</v>
      </c>
      <c r="S284" s="1" t="s">
        <v>382</v>
      </c>
      <c r="T284" s="1" t="s">
        <v>381</v>
      </c>
      <c r="U284" s="1" t="s">
        <v>385</v>
      </c>
      <c r="W284" s="1" t="s">
        <v>392</v>
      </c>
      <c r="Z284" s="1" t="s">
        <v>399</v>
      </c>
    </row>
    <row r="285" spans="1:26" s="1" customFormat="1">
      <c r="A285" s="1" t="s">
        <v>4</v>
      </c>
      <c r="B285" s="7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4</v>
      </c>
      <c r="R285" s="1">
        <v>1328</v>
      </c>
      <c r="S285" s="1" t="s">
        <v>3</v>
      </c>
      <c r="T285" s="1">
        <v>2</v>
      </c>
      <c r="U285" s="1" t="s">
        <v>386</v>
      </c>
      <c r="W285" s="1" t="s">
        <v>393</v>
      </c>
      <c r="Z285" s="1" t="s">
        <v>400</v>
      </c>
    </row>
    <row r="286" spans="1:26" s="1" customFormat="1">
      <c r="A286" s="17" t="s">
        <v>5</v>
      </c>
      <c r="B286" s="18">
        <v>0.93456615488200001</v>
      </c>
      <c r="D286" s="3" t="s">
        <v>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5</v>
      </c>
      <c r="R286" s="1">
        <v>0.95712028948100003</v>
      </c>
      <c r="U286" s="1" t="s">
        <v>387</v>
      </c>
      <c r="W286" s="1" t="s">
        <v>394</v>
      </c>
      <c r="Z286" s="1" t="s">
        <v>401</v>
      </c>
    </row>
    <row r="287" spans="1:26">
      <c r="A287" s="1" t="s">
        <v>6</v>
      </c>
      <c r="B287" s="8">
        <v>0.94313594994700001</v>
      </c>
      <c r="D287" s="3" t="s">
        <v>6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2" t="s">
        <v>6</v>
      </c>
      <c r="R287" s="1">
        <v>0.95811685603200003</v>
      </c>
      <c r="S287" s="1"/>
      <c r="T287" s="1"/>
      <c r="U287" t="s">
        <v>388</v>
      </c>
      <c r="W287" t="s">
        <v>395</v>
      </c>
    </row>
    <row r="288" spans="1:26" s="1" customFormat="1">
      <c r="A288" s="1" t="s">
        <v>7</v>
      </c>
      <c r="B288" s="16">
        <v>0.92615069615099999</v>
      </c>
      <c r="D288" s="3" t="s">
        <v>7</v>
      </c>
      <c r="E288" s="12"/>
      <c r="F288" s="3"/>
      <c r="G288" s="13"/>
      <c r="H288" s="13"/>
      <c r="I288" s="3"/>
      <c r="J288" s="3"/>
      <c r="L288" s="3"/>
      <c r="M288" s="3"/>
      <c r="N288" s="3"/>
      <c r="O288" s="3"/>
      <c r="P288" s="3"/>
      <c r="Q288" s="1" t="s">
        <v>7</v>
      </c>
      <c r="R288" s="1">
        <v>0.95612579389499996</v>
      </c>
      <c r="U288" s="1" t="s">
        <v>389</v>
      </c>
      <c r="W288" s="1" t="s">
        <v>396</v>
      </c>
    </row>
    <row r="289" spans="1:23" s="12" customFormat="1">
      <c r="A289" s="13" t="s">
        <v>70</v>
      </c>
      <c r="D289" s="3" t="s">
        <v>70</v>
      </c>
      <c r="Q289" s="1" t="s">
        <v>201</v>
      </c>
      <c r="R289" s="1">
        <v>99</v>
      </c>
      <c r="S289"/>
      <c r="T289"/>
      <c r="U289" s="12" t="s">
        <v>390</v>
      </c>
      <c r="W289" s="12" t="s">
        <v>397</v>
      </c>
    </row>
    <row r="290" spans="1:23" s="12" customFormat="1">
      <c r="A290" s="1" t="s">
        <v>8</v>
      </c>
      <c r="B290" s="12">
        <v>99</v>
      </c>
      <c r="D290" s="3" t="s">
        <v>8</v>
      </c>
      <c r="Q290" s="1" t="s">
        <v>384</v>
      </c>
      <c r="R290" s="1">
        <v>0.97868020304600001</v>
      </c>
      <c r="S290" s="1"/>
      <c r="T290" s="1"/>
      <c r="U290" s="12" t="s">
        <v>391</v>
      </c>
      <c r="W290" s="12" t="s">
        <v>398</v>
      </c>
    </row>
    <row r="291" spans="1:23">
      <c r="A291" s="1"/>
      <c r="Q291" s="1" t="s">
        <v>383</v>
      </c>
      <c r="R291" s="1">
        <v>100</v>
      </c>
      <c r="S291" s="1"/>
      <c r="T291" s="1"/>
    </row>
    <row r="292" spans="1:23" s="1" customFormat="1">
      <c r="A292" s="1" t="s">
        <v>14</v>
      </c>
      <c r="B292" s="1">
        <v>15</v>
      </c>
      <c r="Q292" s="1" t="s">
        <v>402</v>
      </c>
    </row>
    <row r="293" spans="1:23" s="1" customFormat="1">
      <c r="A293" s="1" t="s">
        <v>4</v>
      </c>
      <c r="B293" s="1">
        <v>2319</v>
      </c>
      <c r="H293" s="1" t="s">
        <v>25</v>
      </c>
    </row>
    <row r="294" spans="1:23">
      <c r="A294" s="1" t="s">
        <v>5</v>
      </c>
      <c r="B294">
        <v>0.93223073734200002</v>
      </c>
      <c r="D294" s="3" t="s">
        <v>5</v>
      </c>
      <c r="H294" t="s">
        <v>308</v>
      </c>
    </row>
    <row r="295" spans="1:23">
      <c r="A295" s="1" t="s">
        <v>6</v>
      </c>
      <c r="B295">
        <v>0.94607280380400005</v>
      </c>
      <c r="D295" s="3" t="s">
        <v>6</v>
      </c>
      <c r="H295" t="s">
        <v>309</v>
      </c>
    </row>
    <row r="296" spans="1:23">
      <c r="A296" s="1" t="s">
        <v>7</v>
      </c>
      <c r="B296">
        <v>0.91878787878799995</v>
      </c>
      <c r="D296" s="3" t="s">
        <v>7</v>
      </c>
      <c r="H296" t="s">
        <v>310</v>
      </c>
    </row>
    <row r="297" spans="1:23">
      <c r="A297" s="3" t="s">
        <v>70</v>
      </c>
      <c r="D297" s="3" t="s">
        <v>70</v>
      </c>
      <c r="H297" t="s">
        <v>311</v>
      </c>
    </row>
    <row r="298" spans="1:23">
      <c r="A298" s="1" t="s">
        <v>8</v>
      </c>
      <c r="B298">
        <v>99</v>
      </c>
      <c r="D298" s="3" t="s">
        <v>8</v>
      </c>
    </row>
    <row r="301" spans="1:23" s="4" customFormat="1">
      <c r="A301" s="4" t="s">
        <v>23</v>
      </c>
      <c r="B301" s="14"/>
    </row>
    <row r="302" spans="1:23" s="19" customFormat="1">
      <c r="A302" s="19" t="s">
        <v>36</v>
      </c>
      <c r="B302" s="19" t="s">
        <v>38</v>
      </c>
    </row>
    <row r="303" spans="1:23" s="12" customFormat="1">
      <c r="A303" s="12" t="s">
        <v>42</v>
      </c>
      <c r="B303" s="12">
        <v>111120</v>
      </c>
      <c r="E303" s="12">
        <f>B303+B304</f>
        <v>138900</v>
      </c>
    </row>
    <row r="304" spans="1:23" s="12" customFormat="1">
      <c r="A304" s="12" t="s">
        <v>41</v>
      </c>
      <c r="B304" s="12">
        <v>27780</v>
      </c>
    </row>
    <row r="305" spans="1:17" s="12" customFormat="1">
      <c r="A305" s="12" t="s">
        <v>16</v>
      </c>
      <c r="B305" s="12">
        <v>81987</v>
      </c>
    </row>
    <row r="306" spans="1:17" s="12" customFormat="1"/>
    <row r="307" spans="1:17" s="4" customFormat="1">
      <c r="A307" s="4" t="s">
        <v>320</v>
      </c>
      <c r="B307" s="4">
        <v>10</v>
      </c>
    </row>
    <row r="308" spans="1:17" s="12" customFormat="1"/>
    <row r="309" spans="1:17" s="1" customFormat="1">
      <c r="A309" s="43" t="s">
        <v>64</v>
      </c>
      <c r="B309" s="43"/>
      <c r="D309" s="26" t="s">
        <v>55</v>
      </c>
      <c r="E309" s="26"/>
      <c r="G309" s="12"/>
      <c r="H309" s="12"/>
    </row>
    <row r="310" spans="1:17" s="12" customFormat="1">
      <c r="A310" s="13"/>
      <c r="B310" s="13"/>
      <c r="D310" s="13"/>
      <c r="E310" s="13"/>
    </row>
    <row r="311" spans="1:17" s="1" customFormat="1">
      <c r="A311" s="1" t="s">
        <v>14</v>
      </c>
      <c r="B311" s="7">
        <v>5</v>
      </c>
      <c r="C311"/>
      <c r="D311"/>
      <c r="E311"/>
      <c r="G311" s="13"/>
      <c r="H311" s="13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4</v>
      </c>
      <c r="B312" s="8">
        <v>2319</v>
      </c>
      <c r="C312"/>
      <c r="D312"/>
      <c r="E312"/>
      <c r="G312" s="13"/>
      <c r="H312" s="13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5</v>
      </c>
      <c r="B313" s="7">
        <v>0.78431979758500003</v>
      </c>
      <c r="D313" s="1" t="s">
        <v>5</v>
      </c>
      <c r="E313" s="7">
        <v>0.81888780961300001</v>
      </c>
      <c r="G313" s="13" t="s">
        <v>321</v>
      </c>
      <c r="H313" s="13"/>
      <c r="I313" s="3" t="s">
        <v>25</v>
      </c>
      <c r="J313" s="2"/>
      <c r="L313" s="3"/>
      <c r="M313" s="3"/>
      <c r="O313" s="3"/>
      <c r="P313" s="3"/>
      <c r="Q313" s="3"/>
    </row>
    <row r="314" spans="1:17" s="1" customFormat="1">
      <c r="A314" s="1" t="s">
        <v>6</v>
      </c>
      <c r="B314" s="8">
        <v>0.885624283756</v>
      </c>
      <c r="C314"/>
      <c r="D314" s="1" t="s">
        <v>6</v>
      </c>
      <c r="E314" s="8">
        <v>0.87537642702899998</v>
      </c>
      <c r="G314" s="13" t="s">
        <v>322</v>
      </c>
      <c r="H314" s="13"/>
      <c r="I314" s="3" t="s">
        <v>324</v>
      </c>
      <c r="J314" s="2"/>
      <c r="L314" s="3"/>
      <c r="M314" s="3"/>
      <c r="O314" s="3"/>
      <c r="P314" s="3"/>
      <c r="Q314" s="3"/>
    </row>
    <row r="315" spans="1:17">
      <c r="A315" s="1" t="s">
        <v>7</v>
      </c>
      <c r="B315" s="8">
        <v>0.70381235215500004</v>
      </c>
      <c r="D315" s="1" t="s">
        <v>7</v>
      </c>
      <c r="E315" s="8">
        <v>0.769247745895</v>
      </c>
      <c r="F315" s="1"/>
      <c r="G315" s="30" t="s">
        <v>323</v>
      </c>
      <c r="H315" s="30"/>
      <c r="I315" t="s">
        <v>325</v>
      </c>
      <c r="J315" s="3"/>
    </row>
    <row r="316" spans="1:17">
      <c r="A316" s="1" t="s">
        <v>70</v>
      </c>
      <c r="B316" s="8"/>
      <c r="D316" s="1" t="s">
        <v>70</v>
      </c>
      <c r="E316" s="8"/>
      <c r="F316" s="1"/>
      <c r="G316" s="39"/>
      <c r="H316" s="39"/>
      <c r="I316" s="2" t="s">
        <v>326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187</v>
      </c>
      <c r="B317" s="8">
        <v>29</v>
      </c>
      <c r="C317"/>
      <c r="D317" s="1" t="s">
        <v>8</v>
      </c>
      <c r="E317" s="8">
        <v>1</v>
      </c>
      <c r="G317" s="12"/>
      <c r="H317" s="12"/>
      <c r="I317" s="3" t="s">
        <v>327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7"/>
      <c r="E318" s="8"/>
      <c r="F318" s="12"/>
      <c r="G318" s="12"/>
      <c r="H318" s="12"/>
      <c r="I318" s="12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14</v>
      </c>
      <c r="B319" s="7">
        <v>6</v>
      </c>
      <c r="E319" s="7"/>
      <c r="G319" s="12"/>
      <c r="H319" s="12"/>
      <c r="J319" s="3"/>
      <c r="L319" s="3"/>
      <c r="M319" s="3"/>
      <c r="N319" s="3"/>
      <c r="O319" s="3"/>
      <c r="P319" s="3"/>
      <c r="Q319" s="3"/>
    </row>
    <row r="320" spans="1:17">
      <c r="A320" s="1" t="s">
        <v>4</v>
      </c>
      <c r="B320" s="7">
        <v>2282</v>
      </c>
      <c r="C320" s="1"/>
      <c r="D320" s="1"/>
      <c r="E320" s="8"/>
      <c r="F320" s="1"/>
      <c r="G320" s="30"/>
      <c r="H320" s="30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5</v>
      </c>
      <c r="B321" s="7">
        <v>0.81664099371400001</v>
      </c>
      <c r="D321" s="3" t="s">
        <v>5</v>
      </c>
      <c r="E321" s="7">
        <v>0.87568483266599995</v>
      </c>
      <c r="G321" s="12" t="s">
        <v>340</v>
      </c>
      <c r="H321" s="12"/>
      <c r="I321" s="1" t="s">
        <v>25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6</v>
      </c>
      <c r="B322" s="49">
        <v>0.807703675801</v>
      </c>
      <c r="C322" s="41"/>
      <c r="D322" s="50" t="s">
        <v>6</v>
      </c>
      <c r="E322" s="49">
        <v>0.91527623504400002</v>
      </c>
      <c r="G322" s="12" t="s">
        <v>341</v>
      </c>
      <c r="H322" s="12"/>
      <c r="I322" s="1" t="s">
        <v>343</v>
      </c>
    </row>
    <row r="323" spans="1:17" s="31" customFormat="1">
      <c r="A323" s="31" t="s">
        <v>7</v>
      </c>
      <c r="B323" s="16">
        <v>0.82577830916399997</v>
      </c>
      <c r="D323" s="2" t="s">
        <v>7</v>
      </c>
      <c r="E323" s="16">
        <v>0.83937656415999995</v>
      </c>
      <c r="G323" s="39" t="s">
        <v>342</v>
      </c>
      <c r="H323" s="39"/>
      <c r="I323" s="31" t="s">
        <v>344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70</v>
      </c>
      <c r="B324"/>
      <c r="C324"/>
      <c r="D324" s="3" t="s">
        <v>70</v>
      </c>
      <c r="E324"/>
      <c r="G324" s="13"/>
      <c r="H324" s="13"/>
      <c r="I324" s="1" t="s">
        <v>345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187</v>
      </c>
      <c r="B325" s="7">
        <v>99</v>
      </c>
      <c r="D325" s="3" t="s">
        <v>8</v>
      </c>
      <c r="E325" s="7">
        <v>6</v>
      </c>
      <c r="G325" s="13"/>
      <c r="H325" s="13"/>
      <c r="I325" s="1" t="s">
        <v>346</v>
      </c>
      <c r="J325" s="3"/>
      <c r="L325" s="3"/>
      <c r="M325" s="3"/>
      <c r="N325" s="3"/>
      <c r="O325" s="3"/>
      <c r="P325" s="3"/>
      <c r="Q325" s="3"/>
    </row>
    <row r="326" spans="1:17">
      <c r="B326" s="8"/>
      <c r="E326" s="7"/>
      <c r="F326" s="1"/>
      <c r="G326" s="30"/>
      <c r="H326" s="30"/>
      <c r="I326" s="1"/>
    </row>
    <row r="327" spans="1:17">
      <c r="A327" s="1" t="s">
        <v>14</v>
      </c>
      <c r="B327" s="7">
        <v>7</v>
      </c>
      <c r="C327" s="1"/>
      <c r="D327" s="1"/>
      <c r="E327" s="8"/>
      <c r="F327" s="1"/>
      <c r="I327" s="30" t="s">
        <v>25</v>
      </c>
      <c r="J327" s="30"/>
    </row>
    <row r="328" spans="1:17" s="1" customFormat="1">
      <c r="A328" s="1" t="s">
        <v>4</v>
      </c>
      <c r="B328" s="8">
        <v>2293</v>
      </c>
      <c r="C328"/>
      <c r="D328" s="1" t="s">
        <v>6</v>
      </c>
      <c r="E328" s="8"/>
      <c r="I328" s="12" t="s">
        <v>234</v>
      </c>
      <c r="J328" s="12"/>
    </row>
    <row r="329" spans="1:17" s="1" customFormat="1">
      <c r="A329" s="1" t="s">
        <v>5</v>
      </c>
      <c r="B329" s="1">
        <v>0.86207635464599996</v>
      </c>
      <c r="D329" s="1">
        <v>0.90258579423899998</v>
      </c>
      <c r="E329" s="3">
        <v>0.90258579423899998</v>
      </c>
      <c r="F329" s="3" t="s">
        <v>448</v>
      </c>
      <c r="I329" s="12" t="s">
        <v>235</v>
      </c>
      <c r="J329" s="12"/>
    </row>
    <row r="330" spans="1:17">
      <c r="A330" s="1" t="s">
        <v>6</v>
      </c>
      <c r="B330" s="31">
        <v>0.95289186276000004</v>
      </c>
      <c r="C330" s="31"/>
      <c r="D330" s="31">
        <v>0.92237640464699999</v>
      </c>
      <c r="E330" s="2">
        <v>0.92237640464699999</v>
      </c>
      <c r="F330" s="2" t="s">
        <v>449</v>
      </c>
      <c r="G330" s="1"/>
      <c r="I330" s="39" t="s">
        <v>236</v>
      </c>
      <c r="J330" s="39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7</v>
      </c>
      <c r="B331" s="31">
        <v>0.78706500149699998</v>
      </c>
      <c r="C331" s="31"/>
      <c r="D331" s="31">
        <v>0.88362660385400005</v>
      </c>
      <c r="E331">
        <v>0.88362660385400005</v>
      </c>
      <c r="F331" t="s">
        <v>450</v>
      </c>
      <c r="G331"/>
      <c r="I331" s="13" t="s">
        <v>237</v>
      </c>
      <c r="J331" s="13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70</v>
      </c>
      <c r="B332" s="31"/>
      <c r="C332" s="31"/>
      <c r="D332" s="31">
        <v>26</v>
      </c>
      <c r="E332"/>
      <c r="F332"/>
      <c r="G332"/>
      <c r="H332" s="13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201</v>
      </c>
      <c r="B333" s="7">
        <v>100</v>
      </c>
      <c r="D333" s="3" t="s">
        <v>8</v>
      </c>
      <c r="E333" s="7">
        <v>26</v>
      </c>
      <c r="G333" s="12"/>
      <c r="H333" s="12"/>
    </row>
    <row r="334" spans="1:17">
      <c r="B334" s="7"/>
      <c r="C334" s="1"/>
      <c r="D334" s="1"/>
      <c r="E334" s="8"/>
      <c r="F334" s="1"/>
      <c r="G334" s="30"/>
      <c r="H334" s="30"/>
      <c r="I334" s="1"/>
    </row>
    <row r="335" spans="1:17" s="1" customFormat="1">
      <c r="A335" s="1" t="s">
        <v>14</v>
      </c>
      <c r="B335" s="7">
        <v>8</v>
      </c>
      <c r="E335" s="7"/>
      <c r="G335" s="12"/>
      <c r="H335" s="12"/>
    </row>
    <row r="336" spans="1:17" s="1" customFormat="1">
      <c r="A336" s="1" t="s">
        <v>4</v>
      </c>
      <c r="B336" s="8">
        <v>2294</v>
      </c>
      <c r="C336"/>
      <c r="E336" s="8"/>
      <c r="G336" s="12" t="s">
        <v>25</v>
      </c>
      <c r="H336" s="12"/>
    </row>
    <row r="337" spans="1:17" s="1" customFormat="1">
      <c r="A337" s="1" t="s">
        <v>5</v>
      </c>
      <c r="B337" s="7">
        <v>0.88340392968500003</v>
      </c>
      <c r="D337" s="3" t="s">
        <v>5</v>
      </c>
      <c r="E337" s="7">
        <v>0.89633082353899995</v>
      </c>
      <c r="F337" s="1" t="s">
        <v>451</v>
      </c>
      <c r="G337" s="13" t="s">
        <v>336</v>
      </c>
      <c r="H337" s="13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6</v>
      </c>
      <c r="B338" s="16">
        <v>0.89414834168400004</v>
      </c>
      <c r="C338" s="31"/>
      <c r="D338" s="2" t="s">
        <v>6</v>
      </c>
      <c r="E338" s="16">
        <v>0.92129664273599998</v>
      </c>
      <c r="F338" s="1" t="s">
        <v>452</v>
      </c>
      <c r="G338" s="13" t="s">
        <v>337</v>
      </c>
      <c r="H338" s="13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7</v>
      </c>
      <c r="B339" s="16">
        <v>0.87291466922299998</v>
      </c>
      <c r="C339" s="31"/>
      <c r="D339" s="2" t="s">
        <v>7</v>
      </c>
      <c r="E339" s="16">
        <v>0.87268238118599994</v>
      </c>
      <c r="F339" s="1" t="s">
        <v>453</v>
      </c>
      <c r="G339" s="13" t="s">
        <v>338</v>
      </c>
      <c r="H339" s="13"/>
      <c r="J339" s="3"/>
      <c r="L339" s="3"/>
      <c r="M339" s="3"/>
      <c r="N339" s="3"/>
      <c r="O339" s="3"/>
      <c r="P339" s="3"/>
      <c r="Q339" s="3"/>
    </row>
    <row r="340" spans="1:17">
      <c r="A340" s="3" t="s">
        <v>70</v>
      </c>
      <c r="B340" s="16"/>
      <c r="C340" s="31"/>
      <c r="D340" s="2" t="s">
        <v>70</v>
      </c>
      <c r="E340" s="16"/>
      <c r="F340" s="1"/>
      <c r="G340" s="30" t="s">
        <v>339</v>
      </c>
      <c r="H340" s="30">
        <f>297021.813278/(60*60)</f>
        <v>82.506059243888885</v>
      </c>
      <c r="I340" s="1"/>
    </row>
    <row r="341" spans="1:17" s="1" customFormat="1">
      <c r="A341" s="1" t="s">
        <v>201</v>
      </c>
      <c r="B341" s="7">
        <v>100</v>
      </c>
      <c r="D341" s="3" t="s">
        <v>8</v>
      </c>
      <c r="E341" s="15">
        <v>94</v>
      </c>
      <c r="G341" s="12"/>
      <c r="H341" s="12"/>
    </row>
    <row r="342" spans="1:17" s="1" customFormat="1">
      <c r="B342" s="42"/>
      <c r="C342" s="30"/>
      <c r="D342" s="12"/>
      <c r="E342" s="42"/>
      <c r="G342" s="12"/>
      <c r="H342" s="12"/>
    </row>
    <row r="343" spans="1:17" s="1" customFormat="1">
      <c r="A343" s="1" t="s">
        <v>14</v>
      </c>
      <c r="B343" s="7">
        <v>9</v>
      </c>
      <c r="D343" s="12"/>
      <c r="E343" s="7"/>
      <c r="G343" s="12"/>
      <c r="H343" s="12"/>
    </row>
    <row r="344" spans="1:17">
      <c r="A344" s="1" t="s">
        <v>4</v>
      </c>
      <c r="B344" s="8"/>
      <c r="D344" s="1"/>
      <c r="E344" s="7"/>
      <c r="F344" s="1"/>
      <c r="G344" s="39"/>
      <c r="H344" s="39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5</v>
      </c>
      <c r="B345" s="7"/>
      <c r="D345" s="3" t="s">
        <v>5</v>
      </c>
      <c r="E345" s="7"/>
      <c r="G345" s="13"/>
      <c r="H345" s="13"/>
      <c r="J345" s="3"/>
      <c r="L345" s="3"/>
      <c r="M345" s="3"/>
      <c r="N345" s="3"/>
      <c r="O345" s="3"/>
      <c r="P345" s="3"/>
      <c r="Q345" s="3"/>
    </row>
    <row r="346" spans="1:17" s="1" customFormat="1">
      <c r="A346" s="12" t="s">
        <v>6</v>
      </c>
      <c r="B346" s="16"/>
      <c r="D346" s="3" t="s">
        <v>6</v>
      </c>
      <c r="E346" s="16"/>
      <c r="F346" s="12"/>
      <c r="G346" s="13"/>
      <c r="H346" s="13"/>
      <c r="I346" s="12"/>
      <c r="J346" s="13"/>
      <c r="L346" s="3"/>
      <c r="M346" s="3"/>
      <c r="N346" s="3"/>
      <c r="O346" s="3"/>
      <c r="P346" s="3"/>
      <c r="Q346" s="3"/>
    </row>
    <row r="347" spans="1:17">
      <c r="A347" s="1" t="s">
        <v>7</v>
      </c>
      <c r="B347" s="16"/>
      <c r="D347" s="3" t="s">
        <v>7</v>
      </c>
      <c r="E347" s="16"/>
      <c r="F347" s="1"/>
      <c r="G347" s="30"/>
      <c r="H347" s="30"/>
      <c r="I347" s="1"/>
    </row>
    <row r="348" spans="1:17">
      <c r="A348" s="3" t="s">
        <v>70</v>
      </c>
      <c r="B348" s="16"/>
      <c r="C348" s="1"/>
      <c r="D348" s="3" t="s">
        <v>70</v>
      </c>
      <c r="E348" s="16"/>
      <c r="F348" s="1"/>
      <c r="G348" s="30"/>
      <c r="H348" s="30"/>
      <c r="I348" s="1"/>
    </row>
    <row r="349" spans="1:17" s="1" customFormat="1">
      <c r="A349" s="1" t="s">
        <v>201</v>
      </c>
      <c r="B349" s="7"/>
      <c r="D349" s="3" t="s">
        <v>8</v>
      </c>
      <c r="E349" s="7"/>
      <c r="G349" s="12"/>
      <c r="H349" s="12"/>
    </row>
    <row r="350" spans="1:17" s="1" customFormat="1">
      <c r="B350" s="8"/>
      <c r="C350"/>
      <c r="E350" s="8"/>
      <c r="G350" s="12"/>
      <c r="H350" s="12"/>
    </row>
    <row r="351" spans="1:17" s="1" customFormat="1">
      <c r="A351" s="1" t="s">
        <v>14</v>
      </c>
      <c r="B351" s="7">
        <v>10</v>
      </c>
      <c r="E351" s="7"/>
      <c r="G351" s="12"/>
      <c r="H351" s="12"/>
    </row>
    <row r="352" spans="1:17" s="1" customFormat="1">
      <c r="A352" s="1" t="s">
        <v>4</v>
      </c>
      <c r="B352" s="7"/>
      <c r="D352"/>
      <c r="E352"/>
      <c r="G352" s="12"/>
      <c r="H352" s="12"/>
    </row>
    <row r="353" spans="1:17" s="1" customFormat="1">
      <c r="A353" s="1" t="s">
        <v>5</v>
      </c>
      <c r="B353" s="7"/>
      <c r="D353" s="3" t="s">
        <v>5</v>
      </c>
      <c r="E353" s="3"/>
      <c r="G353" s="12"/>
      <c r="H353" s="12"/>
    </row>
    <row r="354" spans="1:17">
      <c r="A354" s="1" t="s">
        <v>6</v>
      </c>
      <c r="B354" s="16"/>
      <c r="C354" s="31"/>
      <c r="D354" s="2" t="s">
        <v>6</v>
      </c>
      <c r="E354" s="2"/>
      <c r="F354" s="2"/>
      <c r="G354" s="39"/>
      <c r="H354" s="39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7</v>
      </c>
      <c r="B355" s="16"/>
      <c r="C355" s="31"/>
      <c r="D355" s="2" t="s">
        <v>7</v>
      </c>
      <c r="E355" s="2"/>
      <c r="G355" s="12"/>
      <c r="H355" s="12"/>
    </row>
    <row r="356" spans="1:17" s="1" customFormat="1">
      <c r="A356" s="3" t="s">
        <v>70</v>
      </c>
      <c r="B356" s="16"/>
      <c r="C356" s="31"/>
      <c r="D356" s="2" t="s">
        <v>70</v>
      </c>
      <c r="E356" s="31"/>
      <c r="G356" s="12"/>
      <c r="H356" s="12"/>
    </row>
    <row r="357" spans="1:17" s="1" customFormat="1">
      <c r="A357" s="1" t="s">
        <v>8</v>
      </c>
      <c r="B357" s="7"/>
      <c r="D357" s="3" t="s">
        <v>8</v>
      </c>
      <c r="G357" s="12"/>
      <c r="H357" s="12"/>
    </row>
    <row r="358" spans="1:17" s="1" customFormat="1">
      <c r="B358" s="8"/>
      <c r="C358"/>
      <c r="G358" s="12"/>
      <c r="H358" s="12"/>
    </row>
    <row r="360" spans="1:17" s="4" customFormat="1">
      <c r="A360" s="4" t="s">
        <v>320</v>
      </c>
      <c r="B360" s="4">
        <v>1</v>
      </c>
    </row>
    <row r="361" spans="1:17" s="12" customFormat="1"/>
    <row r="362" spans="1:17" s="1" customFormat="1">
      <c r="A362" s="43" t="s">
        <v>64</v>
      </c>
      <c r="B362" s="43"/>
      <c r="D362" s="26" t="s">
        <v>55</v>
      </c>
      <c r="E362" s="26"/>
      <c r="G362" s="12"/>
      <c r="H362" s="12"/>
    </row>
    <row r="363" spans="1:17" s="12" customFormat="1">
      <c r="A363" s="13"/>
      <c r="B363" s="13"/>
      <c r="D363" s="13"/>
      <c r="E363" s="13"/>
    </row>
    <row r="364" spans="1:17" s="1" customFormat="1">
      <c r="A364" s="1" t="s">
        <v>14</v>
      </c>
      <c r="B364" s="7">
        <v>5</v>
      </c>
      <c r="C364"/>
      <c r="D364"/>
      <c r="E364"/>
      <c r="G364" s="13"/>
      <c r="H364" s="13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4</v>
      </c>
      <c r="B365" s="8"/>
      <c r="C365"/>
      <c r="D365"/>
      <c r="E365"/>
      <c r="G365" s="13"/>
      <c r="H365" s="13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5</v>
      </c>
      <c r="B366" s="7"/>
      <c r="D366" s="1" t="s">
        <v>5</v>
      </c>
      <c r="E366" s="7"/>
      <c r="G366" s="13"/>
      <c r="H366" s="13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6</v>
      </c>
      <c r="B367" s="8"/>
      <c r="C367"/>
      <c r="D367" s="1" t="s">
        <v>6</v>
      </c>
      <c r="E367" s="8"/>
      <c r="G367" s="13"/>
      <c r="H367" s="13"/>
      <c r="J367" s="2"/>
      <c r="L367" s="3"/>
      <c r="M367" s="3"/>
      <c r="N367" s="3"/>
      <c r="O367" s="3"/>
      <c r="P367" s="3"/>
      <c r="Q367" s="3"/>
    </row>
    <row r="368" spans="1:17">
      <c r="A368" s="1" t="s">
        <v>7</v>
      </c>
      <c r="B368" s="8"/>
      <c r="D368" s="1" t="s">
        <v>7</v>
      </c>
      <c r="E368" s="8"/>
      <c r="F368" s="1"/>
      <c r="G368" s="30"/>
      <c r="H368" s="30"/>
      <c r="I368" s="1"/>
      <c r="J368" s="3"/>
    </row>
    <row r="369" spans="1:17">
      <c r="A369" s="1" t="s">
        <v>70</v>
      </c>
      <c r="B369" s="8"/>
      <c r="D369" s="1" t="s">
        <v>70</v>
      </c>
      <c r="E369" s="8"/>
      <c r="F369" s="1"/>
      <c r="G369" s="39"/>
      <c r="H369" s="39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187</v>
      </c>
      <c r="B370" s="8"/>
      <c r="C370"/>
      <c r="D370" s="1" t="s">
        <v>8</v>
      </c>
      <c r="E370" s="8"/>
      <c r="G370" s="12"/>
      <c r="H370" s="12"/>
      <c r="J370" s="3"/>
      <c r="L370" s="3"/>
      <c r="M370" s="3"/>
      <c r="N370" s="3"/>
      <c r="O370" s="3"/>
      <c r="P370" s="3"/>
      <c r="Q370" s="3"/>
    </row>
    <row r="371" spans="1:17" s="1" customFormat="1">
      <c r="B371" s="7"/>
      <c r="E371" s="8"/>
      <c r="F371" s="12"/>
      <c r="G371" s="12"/>
      <c r="H371" s="12"/>
      <c r="I371" s="12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14</v>
      </c>
      <c r="B372" s="7">
        <v>6</v>
      </c>
      <c r="E372" s="7"/>
      <c r="G372" s="12"/>
      <c r="H372" s="12"/>
      <c r="J372" s="3"/>
      <c r="L372" s="3"/>
      <c r="M372" s="3"/>
      <c r="N372" s="3"/>
      <c r="O372" s="3"/>
      <c r="P372" s="3"/>
      <c r="Q372" s="3"/>
    </row>
    <row r="373" spans="1:17">
      <c r="A373" s="1" t="s">
        <v>4</v>
      </c>
      <c r="B373" s="7"/>
      <c r="C373" s="1"/>
      <c r="D373" s="1"/>
      <c r="E373" s="8"/>
      <c r="F373" s="1"/>
      <c r="G373" s="30"/>
      <c r="H373" s="30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5</v>
      </c>
      <c r="B374" s="7"/>
      <c r="D374" s="3" t="s">
        <v>5</v>
      </c>
      <c r="E374" s="7"/>
      <c r="G374" s="12"/>
      <c r="H374" s="12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6</v>
      </c>
      <c r="B375" s="8"/>
      <c r="C375"/>
      <c r="D375" s="3" t="s">
        <v>6</v>
      </c>
      <c r="E375" s="8"/>
      <c r="G375" s="12"/>
      <c r="H375" s="12"/>
    </row>
    <row r="376" spans="1:17" s="31" customFormat="1">
      <c r="A376" s="31" t="s">
        <v>7</v>
      </c>
      <c r="B376" s="16"/>
      <c r="D376" s="2" t="s">
        <v>7</v>
      </c>
      <c r="E376" s="16"/>
      <c r="G376" s="39"/>
      <c r="H376" s="39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70</v>
      </c>
      <c r="B377"/>
      <c r="C377"/>
      <c r="D377" s="3" t="s">
        <v>70</v>
      </c>
      <c r="E377"/>
      <c r="G377" s="13"/>
      <c r="H377" s="13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187</v>
      </c>
      <c r="B378" s="7"/>
      <c r="D378" s="3" t="s">
        <v>8</v>
      </c>
      <c r="E378" s="7"/>
      <c r="G378" s="13"/>
      <c r="H378" s="13"/>
      <c r="J378" s="3"/>
      <c r="L378" s="3"/>
      <c r="M378" s="3"/>
      <c r="N378" s="3"/>
      <c r="O378" s="3"/>
      <c r="P378" s="3"/>
      <c r="Q378" s="3"/>
    </row>
    <row r="379" spans="1:17">
      <c r="B379" s="8"/>
      <c r="E379" s="7"/>
      <c r="F379" s="1"/>
      <c r="G379" s="30"/>
      <c r="H379" s="30"/>
      <c r="I379" s="1"/>
    </row>
    <row r="380" spans="1:17">
      <c r="A380" s="1" t="s">
        <v>14</v>
      </c>
      <c r="B380" s="7">
        <v>7</v>
      </c>
      <c r="C380" s="1"/>
      <c r="D380" s="1"/>
      <c r="E380" s="8"/>
      <c r="F380" s="1"/>
      <c r="G380" s="30"/>
      <c r="H380" s="30"/>
      <c r="I380" s="1"/>
    </row>
    <row r="381" spans="1:17" s="1" customFormat="1">
      <c r="A381" s="1" t="s">
        <v>4</v>
      </c>
      <c r="B381" s="8"/>
      <c r="C381"/>
      <c r="D381" s="1" t="s">
        <v>6</v>
      </c>
      <c r="E381" s="8"/>
      <c r="G381" s="12"/>
      <c r="H381" s="12"/>
      <c r="J381" s="31"/>
    </row>
    <row r="382" spans="1:17" s="1" customFormat="1">
      <c r="A382" s="1" t="s">
        <v>5</v>
      </c>
      <c r="B382" s="7"/>
      <c r="D382" s="3" t="s">
        <v>5</v>
      </c>
      <c r="E382" s="7"/>
      <c r="G382" s="12"/>
      <c r="H382" s="12"/>
    </row>
    <row r="383" spans="1:17">
      <c r="A383" s="1" t="s">
        <v>6</v>
      </c>
      <c r="B383" s="16"/>
      <c r="C383" s="31"/>
      <c r="D383" s="2" t="s">
        <v>6</v>
      </c>
      <c r="E383" s="16"/>
      <c r="F383" s="1"/>
      <c r="G383" s="39"/>
      <c r="H383" s="39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7</v>
      </c>
      <c r="B384" s="31"/>
      <c r="C384" s="31"/>
      <c r="D384" s="2" t="s">
        <v>7</v>
      </c>
      <c r="E384" s="31"/>
      <c r="G384" s="13"/>
      <c r="H384" s="13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70</v>
      </c>
      <c r="B385" s="16"/>
      <c r="C385" s="31"/>
      <c r="D385" s="2" t="s">
        <v>70</v>
      </c>
      <c r="E385" s="16"/>
      <c r="G385" s="13"/>
      <c r="H385" s="13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201</v>
      </c>
      <c r="B386" s="7"/>
      <c r="D386" s="3" t="s">
        <v>8</v>
      </c>
      <c r="E386" s="7"/>
      <c r="G386" s="12"/>
      <c r="H386" s="12"/>
    </row>
    <row r="387" spans="1:17">
      <c r="B387" s="7"/>
      <c r="C387" s="1"/>
      <c r="D387" s="1"/>
      <c r="E387" s="8"/>
      <c r="F387" s="1"/>
      <c r="G387" s="30"/>
      <c r="H387" s="30"/>
      <c r="I387" s="1"/>
    </row>
    <row r="388" spans="1:17" s="1" customFormat="1">
      <c r="A388" s="1" t="s">
        <v>14</v>
      </c>
      <c r="B388" s="7">
        <v>8</v>
      </c>
      <c r="E388" s="7"/>
      <c r="G388" s="12"/>
      <c r="H388" s="12"/>
    </row>
    <row r="389" spans="1:17" s="1" customFormat="1">
      <c r="A389" s="1" t="s">
        <v>4</v>
      </c>
      <c r="B389" s="8"/>
      <c r="C389"/>
      <c r="E389" s="8"/>
      <c r="G389" s="12"/>
      <c r="H389" s="12"/>
    </row>
    <row r="390" spans="1:17" s="1" customFormat="1">
      <c r="A390" s="1" t="s">
        <v>5</v>
      </c>
      <c r="B390" s="7"/>
      <c r="D390" s="3" t="s">
        <v>5</v>
      </c>
      <c r="E390" s="7"/>
      <c r="G390" s="13"/>
      <c r="H390" s="13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6</v>
      </c>
      <c r="B391" s="16"/>
      <c r="C391" s="31"/>
      <c r="D391" s="2" t="s">
        <v>6</v>
      </c>
      <c r="E391" s="16"/>
      <c r="G391" s="13"/>
      <c r="H391" s="13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7</v>
      </c>
      <c r="B392" s="16"/>
      <c r="C392" s="31"/>
      <c r="D392" s="2" t="s">
        <v>7</v>
      </c>
      <c r="E392" s="16"/>
      <c r="G392" s="13"/>
      <c r="H392" s="13"/>
      <c r="J392" s="3"/>
      <c r="L392" s="3"/>
      <c r="M392" s="3"/>
      <c r="N392" s="3"/>
      <c r="O392" s="3"/>
      <c r="P392" s="3"/>
      <c r="Q392" s="3"/>
    </row>
    <row r="393" spans="1:17">
      <c r="A393" s="3" t="s">
        <v>70</v>
      </c>
      <c r="B393" s="16"/>
      <c r="C393" s="31"/>
      <c r="D393" s="2" t="s">
        <v>70</v>
      </c>
      <c r="E393" s="16"/>
      <c r="F393" s="1"/>
      <c r="G393" s="30"/>
      <c r="H393" s="30"/>
      <c r="I393" s="1"/>
    </row>
    <row r="394" spans="1:17" s="1" customFormat="1">
      <c r="A394" s="1" t="s">
        <v>201</v>
      </c>
      <c r="B394" s="7"/>
      <c r="D394" s="3" t="s">
        <v>8</v>
      </c>
      <c r="E394" s="15"/>
      <c r="G394" s="12"/>
      <c r="H394" s="12"/>
    </row>
    <row r="395" spans="1:17" s="1" customFormat="1">
      <c r="B395" s="42"/>
      <c r="C395" s="30"/>
      <c r="D395" s="12"/>
      <c r="E395" s="42"/>
      <c r="G395" s="12"/>
      <c r="H395" s="12"/>
    </row>
    <row r="396" spans="1:17" s="1" customFormat="1">
      <c r="A396" s="1" t="s">
        <v>14</v>
      </c>
      <c r="B396" s="7">
        <v>9</v>
      </c>
      <c r="D396" s="12"/>
      <c r="E396" s="7"/>
      <c r="G396" s="12"/>
      <c r="H396" s="12"/>
    </row>
    <row r="397" spans="1:17">
      <c r="A397" s="1" t="s">
        <v>4</v>
      </c>
      <c r="B397" s="8"/>
      <c r="D397" s="1"/>
      <c r="E397" s="7"/>
      <c r="F397" s="1"/>
      <c r="G397" s="39"/>
      <c r="H397" s="39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5</v>
      </c>
      <c r="B398" s="7"/>
      <c r="D398" s="3" t="s">
        <v>5</v>
      </c>
      <c r="E398" s="7"/>
      <c r="G398" s="13"/>
      <c r="H398" s="13"/>
      <c r="J398" s="3"/>
      <c r="L398" s="3"/>
      <c r="M398" s="3"/>
      <c r="N398" s="3"/>
      <c r="O398" s="3"/>
      <c r="P398" s="3"/>
      <c r="Q398" s="3"/>
    </row>
    <row r="399" spans="1:17" s="1" customFormat="1">
      <c r="A399" s="12" t="s">
        <v>6</v>
      </c>
      <c r="B399" s="16"/>
      <c r="D399" s="3" t="s">
        <v>6</v>
      </c>
      <c r="E399" s="16"/>
      <c r="F399" s="12"/>
      <c r="G399" s="13"/>
      <c r="H399" s="13"/>
      <c r="I399" s="12"/>
      <c r="J399" s="13"/>
      <c r="L399" s="3"/>
      <c r="M399" s="3"/>
      <c r="N399" s="3"/>
      <c r="O399" s="3"/>
      <c r="P399" s="3"/>
      <c r="Q399" s="3"/>
    </row>
    <row r="400" spans="1:17">
      <c r="A400" s="1" t="s">
        <v>7</v>
      </c>
      <c r="B400" s="16"/>
      <c r="D400" s="3" t="s">
        <v>7</v>
      </c>
      <c r="E400" s="16"/>
      <c r="F400" s="1"/>
      <c r="G400" s="30"/>
      <c r="H400" s="30"/>
      <c r="I400" s="1"/>
    </row>
    <row r="401" spans="1:17">
      <c r="A401" s="3" t="s">
        <v>70</v>
      </c>
      <c r="B401" s="16"/>
      <c r="C401" s="1"/>
      <c r="D401" s="3" t="s">
        <v>70</v>
      </c>
      <c r="E401" s="16"/>
      <c r="F401" s="1"/>
      <c r="G401" s="30"/>
      <c r="H401" s="30"/>
      <c r="I401" s="1"/>
    </row>
    <row r="402" spans="1:17" s="1" customFormat="1">
      <c r="A402" s="1" t="s">
        <v>201</v>
      </c>
      <c r="B402" s="7"/>
      <c r="D402" s="3" t="s">
        <v>8</v>
      </c>
      <c r="E402" s="7"/>
      <c r="G402" s="12"/>
      <c r="H402" s="12"/>
    </row>
    <row r="403" spans="1:17" s="1" customFormat="1">
      <c r="B403" s="8"/>
      <c r="C403"/>
      <c r="E403" s="8"/>
      <c r="G403" s="12"/>
      <c r="H403" s="12"/>
    </row>
    <row r="404" spans="1:17" s="1" customFormat="1">
      <c r="A404" s="1" t="s">
        <v>14</v>
      </c>
      <c r="B404" s="7">
        <v>10</v>
      </c>
      <c r="E404" s="7"/>
      <c r="G404" s="12"/>
      <c r="H404" s="12"/>
    </row>
    <row r="405" spans="1:17" s="1" customFormat="1">
      <c r="A405" s="1" t="s">
        <v>4</v>
      </c>
      <c r="B405" s="7"/>
      <c r="D405"/>
      <c r="E405"/>
      <c r="G405" s="12"/>
      <c r="H405" s="12"/>
    </row>
    <row r="406" spans="1:17" s="1" customFormat="1">
      <c r="A406" s="1" t="s">
        <v>5</v>
      </c>
      <c r="B406" s="7"/>
      <c r="D406" s="3" t="s">
        <v>5</v>
      </c>
      <c r="E406" s="3"/>
      <c r="G406" s="12"/>
      <c r="H406" s="12"/>
    </row>
    <row r="407" spans="1:17">
      <c r="A407" s="1" t="s">
        <v>6</v>
      </c>
      <c r="B407" s="16"/>
      <c r="C407" s="31"/>
      <c r="D407" s="2" t="s">
        <v>6</v>
      </c>
      <c r="E407" s="2"/>
      <c r="F407" s="2"/>
      <c r="G407" s="39"/>
      <c r="H407" s="39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7</v>
      </c>
      <c r="B408" s="16"/>
      <c r="C408" s="31"/>
      <c r="D408" s="2" t="s">
        <v>7</v>
      </c>
      <c r="E408" s="2"/>
      <c r="G408" s="12"/>
      <c r="H408" s="12"/>
    </row>
    <row r="409" spans="1:17" s="1" customFormat="1">
      <c r="A409" s="3" t="s">
        <v>70</v>
      </c>
      <c r="B409" s="16"/>
      <c r="C409" s="31"/>
      <c r="D409" s="2" t="s">
        <v>70</v>
      </c>
      <c r="E409" s="31"/>
      <c r="G409" s="12"/>
      <c r="H409" s="12"/>
    </row>
    <row r="410" spans="1:17" s="1" customFormat="1">
      <c r="A410" s="1" t="s">
        <v>8</v>
      </c>
      <c r="B410" s="7"/>
      <c r="D410" s="3" t="s">
        <v>8</v>
      </c>
      <c r="G410" s="12"/>
      <c r="H410" s="12"/>
    </row>
    <row r="411" spans="1:17" s="1" customFormat="1">
      <c r="B411" s="8"/>
      <c r="C411"/>
      <c r="G411" s="12"/>
      <c r="H411" s="12"/>
    </row>
    <row r="412" spans="1:17" s="1" customFormat="1">
      <c r="A412" s="1" t="s">
        <v>14</v>
      </c>
      <c r="B412" s="7">
        <v>11</v>
      </c>
      <c r="D412"/>
      <c r="E412"/>
      <c r="G412" s="12"/>
      <c r="H412" s="12"/>
    </row>
    <row r="413" spans="1:17" s="1" customFormat="1">
      <c r="A413" s="1" t="s">
        <v>4</v>
      </c>
      <c r="B413" s="7"/>
      <c r="E413" s="3"/>
      <c r="G413" s="12"/>
      <c r="H413" s="12"/>
    </row>
    <row r="414" spans="1:17" s="1" customFormat="1">
      <c r="A414" s="1" t="s">
        <v>5</v>
      </c>
      <c r="B414" s="7"/>
      <c r="D414" s="3" t="s">
        <v>5</v>
      </c>
      <c r="E414" s="3"/>
      <c r="F414" s="3"/>
      <c r="G414" s="13"/>
      <c r="H414" s="13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6</v>
      </c>
      <c r="B415" s="16"/>
      <c r="C415" s="31"/>
      <c r="D415" s="2" t="s">
        <v>6</v>
      </c>
      <c r="E415" s="2"/>
      <c r="G415" s="12"/>
      <c r="H415" s="12"/>
    </row>
    <row r="416" spans="1:17" s="1" customFormat="1">
      <c r="A416" s="1" t="s">
        <v>7</v>
      </c>
      <c r="B416" s="16"/>
      <c r="C416" s="31"/>
      <c r="D416" s="2" t="s">
        <v>7</v>
      </c>
      <c r="E416" s="31"/>
      <c r="G416" s="12"/>
      <c r="H416" s="12"/>
    </row>
    <row r="417" spans="1:17" s="1" customFormat="1">
      <c r="A417" s="3" t="s">
        <v>70</v>
      </c>
      <c r="B417" s="16"/>
      <c r="C417" s="31"/>
      <c r="D417" s="2" t="s">
        <v>70</v>
      </c>
      <c r="E417" s="31"/>
      <c r="G417" s="12"/>
      <c r="H417" s="12"/>
    </row>
    <row r="418" spans="1:17" s="1" customFormat="1">
      <c r="A418" s="1" t="s">
        <v>8</v>
      </c>
      <c r="B418" s="7"/>
      <c r="D418" s="3" t="s">
        <v>8</v>
      </c>
      <c r="G418" s="12"/>
      <c r="H418" s="12"/>
    </row>
    <row r="419" spans="1:17" s="1" customFormat="1">
      <c r="B419" s="7"/>
      <c r="D419"/>
      <c r="E419"/>
      <c r="G419" s="12"/>
      <c r="H419" s="12"/>
    </row>
    <row r="420" spans="1:17" s="12" customFormat="1">
      <c r="A420" s="1" t="s">
        <v>14</v>
      </c>
      <c r="B420" s="7">
        <v>12</v>
      </c>
      <c r="C420" s="1"/>
      <c r="D420" s="1"/>
      <c r="E420" s="3"/>
    </row>
    <row r="421" spans="1:17">
      <c r="A421" s="1" t="s">
        <v>4</v>
      </c>
      <c r="B421" s="8"/>
      <c r="E421" s="3"/>
      <c r="F421" s="2"/>
      <c r="G421" s="39"/>
      <c r="H421" s="39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5</v>
      </c>
      <c r="B422" s="7"/>
      <c r="D422" s="3" t="s">
        <v>5</v>
      </c>
      <c r="E422" s="3"/>
      <c r="G422" s="12"/>
      <c r="H422" s="12"/>
    </row>
    <row r="423" spans="1:17" s="1" customFormat="1">
      <c r="A423" s="1" t="s">
        <v>6</v>
      </c>
      <c r="B423" s="8"/>
      <c r="C423"/>
      <c r="D423" s="3" t="s">
        <v>6</v>
      </c>
      <c r="E423"/>
      <c r="G423" s="12"/>
      <c r="H423" s="12"/>
    </row>
    <row r="424" spans="1:17" s="1" customFormat="1">
      <c r="A424" s="1" t="s">
        <v>7</v>
      </c>
      <c r="B424" s="8"/>
      <c r="C424"/>
      <c r="D424" s="3" t="s">
        <v>7</v>
      </c>
      <c r="E424"/>
      <c r="G424" s="12"/>
      <c r="H424" s="12"/>
    </row>
    <row r="425" spans="1:17" s="1" customFormat="1">
      <c r="A425" s="3" t="s">
        <v>70</v>
      </c>
      <c r="B425" s="8"/>
      <c r="C425"/>
      <c r="D425" s="3" t="s">
        <v>70</v>
      </c>
      <c r="G425" s="12"/>
      <c r="H425" s="12"/>
    </row>
    <row r="426" spans="1:17" s="1" customFormat="1">
      <c r="A426" s="1" t="s">
        <v>8</v>
      </c>
      <c r="B426" s="7"/>
      <c r="D426" s="3" t="s">
        <v>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7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14</v>
      </c>
      <c r="B428" s="7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4</v>
      </c>
      <c r="B429" s="15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5</v>
      </c>
      <c r="B430" s="8"/>
      <c r="C430"/>
      <c r="D430" s="3" t="s">
        <v>5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6</v>
      </c>
      <c r="B431" s="8"/>
      <c r="D431" s="3" t="s">
        <v>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7</v>
      </c>
      <c r="B432" s="8"/>
      <c r="D432" s="3" t="s">
        <v>7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70</v>
      </c>
      <c r="B433" s="7"/>
      <c r="D433" s="3" t="s">
        <v>70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8</v>
      </c>
      <c r="B434" s="7"/>
      <c r="C434" s="1"/>
      <c r="D434" s="3" t="s">
        <v>8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8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14</v>
      </c>
      <c r="B436" s="7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4</v>
      </c>
      <c r="B437" s="8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2" t="s">
        <v>5</v>
      </c>
      <c r="B438" s="8"/>
      <c r="D438" s="3" t="s">
        <v>5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6</v>
      </c>
      <c r="B439" s="8"/>
      <c r="D439" s="3" t="s">
        <v>6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7</v>
      </c>
      <c r="B440" s="7"/>
      <c r="D440" s="3" t="s">
        <v>7</v>
      </c>
      <c r="E440" s="12"/>
      <c r="F440" s="3"/>
      <c r="G440" s="13"/>
      <c r="H440" s="13"/>
      <c r="I440" s="3"/>
      <c r="J440" s="3"/>
      <c r="L440" s="3"/>
      <c r="M440" s="3"/>
      <c r="N440" s="3"/>
      <c r="O440" s="3"/>
      <c r="P440" s="3"/>
      <c r="Q440" s="3"/>
    </row>
    <row r="441" spans="1:17" s="12" customFormat="1">
      <c r="A441" s="13" t="s">
        <v>70</v>
      </c>
      <c r="D441" s="3" t="s">
        <v>70</v>
      </c>
    </row>
    <row r="442" spans="1:17" s="12" customFormat="1">
      <c r="A442" s="1" t="s">
        <v>8</v>
      </c>
      <c r="D442" s="3" t="s">
        <v>8</v>
      </c>
    </row>
    <row r="443" spans="1:17">
      <c r="A443" s="1"/>
    </row>
    <row r="444" spans="1:17" s="1" customFormat="1">
      <c r="A444" s="1" t="s">
        <v>14</v>
      </c>
      <c r="B444" s="1">
        <v>15</v>
      </c>
    </row>
    <row r="445" spans="1:17" s="1" customFormat="1">
      <c r="A445" s="1" t="s">
        <v>4</v>
      </c>
    </row>
    <row r="446" spans="1:17">
      <c r="A446" s="1" t="s">
        <v>5</v>
      </c>
      <c r="D446" s="3" t="s">
        <v>5</v>
      </c>
    </row>
    <row r="447" spans="1:17">
      <c r="A447" s="1" t="s">
        <v>6</v>
      </c>
      <c r="D447" s="3" t="s">
        <v>6</v>
      </c>
    </row>
    <row r="448" spans="1:17">
      <c r="A448" s="1" t="s">
        <v>7</v>
      </c>
      <c r="D448" s="3" t="s">
        <v>7</v>
      </c>
    </row>
    <row r="449" spans="1:4">
      <c r="A449" s="3" t="s">
        <v>70</v>
      </c>
      <c r="D449" s="3" t="s">
        <v>70</v>
      </c>
    </row>
    <row r="450" spans="1:4">
      <c r="A450" s="1" t="s">
        <v>8</v>
      </c>
      <c r="D450" s="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8"/>
  <sheetViews>
    <sheetView showRuler="0" topLeftCell="B156" zoomScale="150" zoomScaleNormal="150" zoomScalePageLayoutView="150" workbookViewId="0">
      <selection activeCell="G164" sqref="G164"/>
    </sheetView>
  </sheetViews>
  <sheetFormatPr baseColWidth="10" defaultRowHeight="15" x14ac:dyDescent="0"/>
  <cols>
    <col min="1" max="1" width="15" customWidth="1"/>
    <col min="2" max="2" width="16.5" customWidth="1"/>
    <col min="3" max="3" width="14" hidden="1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407</v>
      </c>
      <c r="B1" s="1">
        <v>5</v>
      </c>
      <c r="F1" s="1" t="s">
        <v>406</v>
      </c>
      <c r="G1" s="1">
        <v>10</v>
      </c>
    </row>
    <row r="2" spans="1:17" s="4" customFormat="1" hidden="1">
      <c r="A2" s="4" t="s">
        <v>12</v>
      </c>
      <c r="B2" s="14"/>
    </row>
    <row r="3" spans="1:17" s="12" customFormat="1" hidden="1">
      <c r="B3" s="15"/>
    </row>
    <row r="4" spans="1:17" s="1" customFormat="1" ht="45" hidden="1">
      <c r="A4" s="1" t="s">
        <v>10</v>
      </c>
      <c r="B4" s="7" t="s">
        <v>11</v>
      </c>
    </row>
    <row r="5" spans="1:17" s="1" customFormat="1" ht="45" hidden="1">
      <c r="A5" s="1" t="s">
        <v>9</v>
      </c>
      <c r="B5" s="7" t="s">
        <v>11</v>
      </c>
    </row>
    <row r="6" spans="1:17" s="1" customFormat="1" hidden="1">
      <c r="A6" s="1" t="s">
        <v>2</v>
      </c>
      <c r="B6" s="7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7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43" t="s">
        <v>64</v>
      </c>
      <c r="B8" s="43"/>
      <c r="C8" s="26" t="s">
        <v>55</v>
      </c>
      <c r="D8" s="26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14</v>
      </c>
      <c r="B9" s="7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18</v>
      </c>
      <c r="B10" s="7">
        <v>0.75927989874099999</v>
      </c>
      <c r="C10" s="1" t="s">
        <v>18</v>
      </c>
      <c r="D10" s="1">
        <v>0.762348721314</v>
      </c>
      <c r="F10" s="3" t="s">
        <v>158</v>
      </c>
      <c r="H10" s="3"/>
      <c r="I10" s="3"/>
      <c r="J10" s="3"/>
      <c r="K10" s="3"/>
      <c r="L10" s="3"/>
      <c r="M10" s="3"/>
    </row>
    <row r="11" spans="1:17" hidden="1">
      <c r="A11" s="1" t="s">
        <v>19</v>
      </c>
      <c r="B11" s="8">
        <v>0.86007589537899998</v>
      </c>
      <c r="C11" s="1" t="s">
        <v>19</v>
      </c>
      <c r="D11" s="31">
        <v>0.87095548317000004</v>
      </c>
      <c r="F11" s="2" t="s">
        <v>159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20</v>
      </c>
      <c r="B12" s="8">
        <v>0.67971769815399996</v>
      </c>
      <c r="C12" s="1" t="s">
        <v>20</v>
      </c>
      <c r="D12" s="31">
        <v>0.67782844734000003</v>
      </c>
      <c r="F12" s="2" t="s">
        <v>160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157</v>
      </c>
      <c r="B13" s="8">
        <v>0.99447294147700005</v>
      </c>
      <c r="C13" s="1" t="s">
        <v>157</v>
      </c>
      <c r="D13" s="31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21</v>
      </c>
      <c r="B14" s="8">
        <v>17.399999999999999</v>
      </c>
      <c r="C14" s="1" t="s">
        <v>21</v>
      </c>
      <c r="D14" s="31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22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14</v>
      </c>
      <c r="B17" s="7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18</v>
      </c>
      <c r="B18" s="1">
        <v>0.82649363296199996</v>
      </c>
      <c r="D18" s="1">
        <v>0.83292970160599999</v>
      </c>
      <c r="E18" s="3"/>
      <c r="F18" s="3" t="s">
        <v>161</v>
      </c>
      <c r="H18" s="3"/>
      <c r="I18" s="3"/>
      <c r="J18" s="3"/>
      <c r="K18" s="3"/>
      <c r="L18" s="3"/>
      <c r="M18" s="3"/>
    </row>
    <row r="19" spans="1:13" hidden="1">
      <c r="A19" s="1" t="s">
        <v>19</v>
      </c>
      <c r="B19">
        <v>0.92619781412900004</v>
      </c>
      <c r="D19" s="1">
        <v>0.94</v>
      </c>
      <c r="E19" s="2"/>
      <c r="F19" s="2" t="s">
        <v>162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20</v>
      </c>
      <c r="B20">
        <v>0.74629750271399997</v>
      </c>
      <c r="D20">
        <v>0.74779587405000003</v>
      </c>
      <c r="F20" t="s">
        <v>163</v>
      </c>
    </row>
    <row r="21" spans="1:13" hidden="1">
      <c r="A21" s="1" t="s">
        <v>157</v>
      </c>
      <c r="B21" s="8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21</v>
      </c>
      <c r="B22">
        <v>67.599999999999994</v>
      </c>
      <c r="D22" s="1">
        <v>38</v>
      </c>
    </row>
    <row r="23" spans="1:13" hidden="1">
      <c r="A23" s="1" t="s">
        <v>22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14</v>
      </c>
      <c r="B25" s="7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18</v>
      </c>
      <c r="B26" s="1">
        <v>0.79320595765400004</v>
      </c>
      <c r="D26" s="1">
        <v>0.81852838770400005</v>
      </c>
      <c r="E26" s="3"/>
      <c r="F26" s="3" t="s">
        <v>164</v>
      </c>
      <c r="H26" s="3"/>
      <c r="I26" s="3"/>
      <c r="J26" s="3"/>
      <c r="K26" s="3"/>
      <c r="L26" s="3"/>
      <c r="M26" s="3"/>
    </row>
    <row r="27" spans="1:13" hidden="1">
      <c r="A27" s="1" t="s">
        <v>19</v>
      </c>
      <c r="B27">
        <v>0.82063459703499997</v>
      </c>
      <c r="D27" s="1">
        <v>0.89891422366999996</v>
      </c>
      <c r="E27" s="2"/>
      <c r="F27" s="2" t="s">
        <v>165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20</v>
      </c>
      <c r="B28">
        <v>0.767600434311</v>
      </c>
      <c r="D28">
        <v>0.75134636264900001</v>
      </c>
      <c r="F28" t="s">
        <v>166</v>
      </c>
    </row>
    <row r="29" spans="1:13" hidden="1">
      <c r="A29" s="3" t="s">
        <v>157</v>
      </c>
      <c r="B29" s="9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167</v>
      </c>
      <c r="B30">
        <v>99</v>
      </c>
      <c r="D30" s="1">
        <v>99</v>
      </c>
    </row>
    <row r="31" spans="1:13" hidden="1">
      <c r="A31" s="1" t="s">
        <v>22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40" t="s">
        <v>14</v>
      </c>
      <c r="B33" s="51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40" t="s">
        <v>18</v>
      </c>
      <c r="B34" s="40">
        <v>0.81676377763200003</v>
      </c>
      <c r="C34" s="40"/>
      <c r="D34" s="40">
        <v>0.838048041711</v>
      </c>
      <c r="E34" s="3"/>
      <c r="F34" s="3" t="s">
        <v>168</v>
      </c>
      <c r="H34" s="3"/>
      <c r="I34" s="3"/>
      <c r="J34" s="3"/>
      <c r="K34" s="3"/>
      <c r="L34" s="3"/>
      <c r="M34" s="3"/>
    </row>
    <row r="35" spans="1:13" hidden="1">
      <c r="A35" s="40" t="s">
        <v>19</v>
      </c>
      <c r="B35" s="41">
        <v>0.85920268701400004</v>
      </c>
      <c r="C35" s="41"/>
      <c r="D35" s="40">
        <v>0.93279044516800003</v>
      </c>
      <c r="E35" s="2"/>
      <c r="F35" s="2" t="s">
        <v>169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20</v>
      </c>
      <c r="B36">
        <v>0.77834961997800001</v>
      </c>
      <c r="D36">
        <v>0.76079261672099996</v>
      </c>
      <c r="F36" t="s">
        <v>170</v>
      </c>
    </row>
    <row r="37" spans="1:13" hidden="1">
      <c r="A37" s="3" t="s">
        <v>157</v>
      </c>
      <c r="B37" s="9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167</v>
      </c>
      <c r="B38">
        <v>99</v>
      </c>
      <c r="D38" s="1">
        <v>99</v>
      </c>
    </row>
    <row r="39" spans="1:13" hidden="1">
      <c r="A39" s="1" t="s">
        <v>22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14</v>
      </c>
      <c r="B41" s="7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2" t="s">
        <v>18</v>
      </c>
      <c r="B42" s="12">
        <v>0.83910078189100001</v>
      </c>
      <c r="D42" s="1">
        <v>0.84588519932799999</v>
      </c>
      <c r="E42" s="3"/>
      <c r="F42" s="3" t="s">
        <v>171</v>
      </c>
      <c r="H42" s="3"/>
      <c r="I42" s="3"/>
      <c r="J42" s="3"/>
      <c r="K42" s="3"/>
      <c r="L42" s="3"/>
      <c r="M42" s="3"/>
    </row>
    <row r="43" spans="1:13" hidden="1">
      <c r="A43" s="1" t="s">
        <v>19</v>
      </c>
      <c r="B43">
        <v>0.96212883452200004</v>
      </c>
      <c r="D43" s="1">
        <v>0.94978284473399999</v>
      </c>
      <c r="E43" s="2"/>
      <c r="F43" s="2" t="s">
        <v>172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20</v>
      </c>
      <c r="B44">
        <v>0.74572204125999997</v>
      </c>
      <c r="D44">
        <v>0.76248642779599995</v>
      </c>
      <c r="F44" t="s">
        <v>173</v>
      </c>
    </row>
    <row r="45" spans="1:13" hidden="1">
      <c r="A45" s="3" t="s">
        <v>157</v>
      </c>
      <c r="B45" s="9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21</v>
      </c>
      <c r="B46">
        <v>99.6</v>
      </c>
      <c r="D46" s="1">
        <v>98</v>
      </c>
    </row>
    <row r="47" spans="1:13" hidden="1">
      <c r="A47" s="1" t="s">
        <v>22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14</v>
      </c>
      <c r="B49" s="7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2" t="s">
        <v>18</v>
      </c>
      <c r="B50" s="12">
        <v>0.84493219749399995</v>
      </c>
      <c r="D50" s="1">
        <v>0.84811032354399996</v>
      </c>
      <c r="E50" s="3"/>
      <c r="F50" s="3" t="s">
        <v>174</v>
      </c>
      <c r="H50" s="3"/>
      <c r="I50" s="3"/>
      <c r="J50" s="3"/>
      <c r="K50" s="3"/>
      <c r="L50" s="3"/>
      <c r="M50" s="3"/>
    </row>
    <row r="51" spans="1:13" hidden="1">
      <c r="A51" s="1" t="s">
        <v>19</v>
      </c>
      <c r="B51">
        <v>0.99311617806700003</v>
      </c>
      <c r="D51" s="1">
        <v>0.95503800217199997</v>
      </c>
      <c r="E51" s="2"/>
      <c r="F51" s="2" t="s">
        <v>175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20</v>
      </c>
      <c r="B52">
        <v>0.73523344191100004</v>
      </c>
      <c r="D52">
        <v>0.76274701411500001</v>
      </c>
      <c r="F52" t="s">
        <v>176</v>
      </c>
    </row>
    <row r="53" spans="1:13" hidden="1">
      <c r="A53" s="3" t="s">
        <v>157</v>
      </c>
      <c r="B53" s="9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167</v>
      </c>
      <c r="B54">
        <v>100</v>
      </c>
      <c r="D54" s="1">
        <v>97.2</v>
      </c>
    </row>
    <row r="55" spans="1:13" hidden="1">
      <c r="A55" s="1" t="s">
        <v>22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14</v>
      </c>
      <c r="B57" s="7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2" t="s">
        <v>18</v>
      </c>
      <c r="B58" s="12">
        <v>0.84854735596700004</v>
      </c>
      <c r="D58" s="1">
        <v>0.84842161483400003</v>
      </c>
      <c r="E58" s="3"/>
      <c r="F58" s="3" t="s">
        <v>177</v>
      </c>
      <c r="H58" s="3"/>
      <c r="I58" s="3"/>
      <c r="J58" s="3"/>
      <c r="K58" s="3"/>
      <c r="L58" s="3"/>
      <c r="M58" s="3"/>
    </row>
    <row r="59" spans="1:13" hidden="1">
      <c r="A59" s="1" t="s">
        <v>19</v>
      </c>
      <c r="B59">
        <v>0.99151407167799999</v>
      </c>
      <c r="D59" s="1">
        <v>0.95122692725299995</v>
      </c>
      <c r="E59" s="2"/>
      <c r="F59" s="2" t="s">
        <v>178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20</v>
      </c>
      <c r="B60">
        <v>0.74161780673199995</v>
      </c>
      <c r="D60">
        <v>0.76567861020600003</v>
      </c>
      <c r="F60" t="s">
        <v>179</v>
      </c>
    </row>
    <row r="61" spans="1:13" hidden="1">
      <c r="A61" s="3" t="s">
        <v>157</v>
      </c>
      <c r="B61" s="9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167</v>
      </c>
      <c r="B62">
        <v>100</v>
      </c>
      <c r="D62" s="1">
        <v>76.8</v>
      </c>
    </row>
    <row r="63" spans="1:13" hidden="1">
      <c r="A63" s="1" t="s">
        <v>22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14</v>
      </c>
      <c r="B65" s="24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18</v>
      </c>
      <c r="B66" s="3">
        <v>0.849328171292</v>
      </c>
      <c r="C66" s="3"/>
      <c r="D66" s="3">
        <v>0.84912074014000005</v>
      </c>
      <c r="E66" s="3"/>
      <c r="F66" s="3" t="s">
        <v>180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19</v>
      </c>
      <c r="B67" s="2">
        <v>0.99081779308499995</v>
      </c>
      <c r="C67" s="2"/>
      <c r="D67" s="3">
        <v>0.95306188925099999</v>
      </c>
      <c r="E67" s="2"/>
      <c r="F67" s="2" t="s">
        <v>181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20</v>
      </c>
      <c r="B68" s="2">
        <v>0.74321389793699999</v>
      </c>
      <c r="C68" s="2"/>
      <c r="D68" s="2">
        <v>0.76567861020600003</v>
      </c>
      <c r="E68" s="2"/>
      <c r="F68" s="2" t="s">
        <v>176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157</v>
      </c>
      <c r="B69" s="9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167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22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14</v>
      </c>
      <c r="B73" s="24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3" t="s">
        <v>18</v>
      </c>
      <c r="B74" s="13">
        <v>0.84960773983399995</v>
      </c>
      <c r="C74" s="3"/>
      <c r="D74" s="28">
        <v>0.85064161085500001</v>
      </c>
      <c r="E74" s="3"/>
      <c r="F74" s="3" t="s">
        <v>182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19</v>
      </c>
      <c r="B75" s="2">
        <v>0.99074918566799997</v>
      </c>
      <c r="C75" s="2"/>
      <c r="D75" s="3">
        <v>0.95441910966300003</v>
      </c>
      <c r="E75" s="2"/>
      <c r="F75" s="2" t="s">
        <v>183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20</v>
      </c>
      <c r="B76" s="2">
        <v>0.74366992399599996</v>
      </c>
      <c r="C76" s="2"/>
      <c r="D76" s="2">
        <v>0.76727470141200005</v>
      </c>
      <c r="E76" s="2"/>
      <c r="F76" s="2" t="s">
        <v>184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157</v>
      </c>
      <c r="B77" s="9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167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22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28" t="s">
        <v>14</v>
      </c>
      <c r="B81" s="52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3" t="s">
        <v>18</v>
      </c>
      <c r="B82" s="17">
        <v>0.85107228255599998</v>
      </c>
      <c r="C82" s="3"/>
      <c r="D82" s="3">
        <v>0.85053459197699999</v>
      </c>
      <c r="E82" s="3"/>
      <c r="F82" s="3" t="s">
        <v>185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19</v>
      </c>
      <c r="B83">
        <v>0.98976683413400002</v>
      </c>
      <c r="C83" s="2"/>
      <c r="D83" s="3">
        <v>0.96169381107499996</v>
      </c>
      <c r="E83" s="2"/>
      <c r="F83" s="2" t="s">
        <v>169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20</v>
      </c>
      <c r="B84">
        <v>0.74650380021700002</v>
      </c>
      <c r="C84" s="2"/>
      <c r="D84" s="2">
        <v>0.76271444082499995</v>
      </c>
      <c r="E84" s="2"/>
      <c r="F84" s="2" t="s">
        <v>186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157</v>
      </c>
      <c r="B85" s="9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167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22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14</v>
      </c>
      <c r="B89" s="24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3" t="s">
        <v>18</v>
      </c>
      <c r="B90" s="12">
        <v>0.84881890991700004</v>
      </c>
      <c r="C90" s="3"/>
      <c r="D90" s="3">
        <v>0.84865103566</v>
      </c>
      <c r="E90" s="3"/>
      <c r="F90" s="3" t="s">
        <v>219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19</v>
      </c>
      <c r="B91">
        <v>0.98850162866400004</v>
      </c>
      <c r="C91" s="2"/>
      <c r="D91" s="3">
        <v>0.95479913137899997</v>
      </c>
      <c r="E91" s="2"/>
      <c r="F91" s="2" t="s">
        <v>220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20</v>
      </c>
      <c r="B92">
        <v>0.74373507057499999</v>
      </c>
      <c r="C92" s="2"/>
      <c r="D92" s="2">
        <v>0.76375678610200004</v>
      </c>
      <c r="E92" s="2"/>
      <c r="F92" s="2" t="s">
        <v>221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157</v>
      </c>
      <c r="B93" s="9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21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22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28</v>
      </c>
      <c r="B98" s="14"/>
    </row>
    <row r="99" spans="1:13" hidden="1"/>
    <row r="100" spans="1:13" s="1" customFormat="1" ht="45" hidden="1">
      <c r="A100" s="1" t="s">
        <v>10</v>
      </c>
      <c r="B100" s="7" t="s">
        <v>15</v>
      </c>
    </row>
    <row r="101" spans="1:13" s="1" customFormat="1" ht="45" hidden="1">
      <c r="A101" s="1" t="s">
        <v>9</v>
      </c>
      <c r="B101" s="7" t="s">
        <v>15</v>
      </c>
    </row>
    <row r="102" spans="1:13" s="1" customFormat="1" hidden="1">
      <c r="A102" s="1" t="s">
        <v>2</v>
      </c>
      <c r="B102" s="7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8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14</v>
      </c>
      <c r="B105" s="7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18</v>
      </c>
      <c r="B106" s="7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19</v>
      </c>
      <c r="B107" s="8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20</v>
      </c>
      <c r="B108" s="8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21</v>
      </c>
      <c r="B109" s="8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22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14</v>
      </c>
      <c r="B112" s="7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18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19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20</v>
      </c>
    </row>
    <row r="116" spans="1:13" hidden="1">
      <c r="A116" s="1" t="s">
        <v>21</v>
      </c>
    </row>
    <row r="117" spans="1:13" hidden="1">
      <c r="A117" s="1" t="s">
        <v>22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14</v>
      </c>
      <c r="B119" s="7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18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19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20</v>
      </c>
    </row>
    <row r="123" spans="1:13" hidden="1">
      <c r="A123" s="1" t="s">
        <v>21</v>
      </c>
    </row>
    <row r="124" spans="1:13" hidden="1">
      <c r="A124" s="1" t="s">
        <v>22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14</v>
      </c>
      <c r="B126" s="7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18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19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20</v>
      </c>
    </row>
    <row r="130" spans="1:13" hidden="1">
      <c r="A130" s="1" t="s">
        <v>21</v>
      </c>
    </row>
    <row r="131" spans="1:13" hidden="1">
      <c r="A131" s="1" t="s">
        <v>22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14</v>
      </c>
      <c r="B133" s="7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2" t="s">
        <v>18</v>
      </c>
      <c r="B134" s="12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19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20</v>
      </c>
    </row>
    <row r="137" spans="1:13" hidden="1">
      <c r="A137" s="1" t="s">
        <v>21</v>
      </c>
    </row>
    <row r="138" spans="1:13" hidden="1">
      <c r="A138" s="1" t="s">
        <v>22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14</v>
      </c>
      <c r="B140" s="7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18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19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20</v>
      </c>
    </row>
    <row r="144" spans="1:13" hidden="1">
      <c r="A144" s="1" t="s">
        <v>21</v>
      </c>
    </row>
    <row r="145" spans="1:13" hidden="1">
      <c r="A145" s="1" t="s">
        <v>22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29</v>
      </c>
      <c r="B147" s="14"/>
    </row>
    <row r="148" spans="1:13" s="19" customFormat="1">
      <c r="A148" s="19" t="s">
        <v>36</v>
      </c>
      <c r="B148" s="19" t="s">
        <v>37</v>
      </c>
    </row>
    <row r="149" spans="1:13" s="12" customFormat="1"/>
    <row r="150" spans="1:13" s="1" customFormat="1" ht="45">
      <c r="A150" s="1" t="s">
        <v>10</v>
      </c>
      <c r="B150" s="7" t="s">
        <v>24</v>
      </c>
    </row>
    <row r="151" spans="1:13" s="1" customFormat="1" ht="45">
      <c r="A151" s="1" t="s">
        <v>9</v>
      </c>
      <c r="B151" s="7" t="s">
        <v>24</v>
      </c>
    </row>
    <row r="152" spans="1:13" s="1" customFormat="1">
      <c r="A152" s="1" t="s">
        <v>2</v>
      </c>
      <c r="B152" s="7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7"/>
      <c r="E153" s="3"/>
      <c r="F153" s="3"/>
      <c r="H153" s="3"/>
      <c r="I153" s="3"/>
      <c r="J153" s="3"/>
      <c r="K153" s="3"/>
      <c r="L153" s="3"/>
      <c r="M153" s="3"/>
    </row>
    <row r="154" spans="1:13">
      <c r="A154" s="43" t="s">
        <v>64</v>
      </c>
      <c r="B154" s="43"/>
      <c r="C154" s="26" t="s">
        <v>55</v>
      </c>
      <c r="D154" s="26"/>
      <c r="E154" s="2"/>
      <c r="F154" s="43" t="s">
        <v>64</v>
      </c>
      <c r="G154" s="43"/>
      <c r="H154" s="26" t="s">
        <v>55</v>
      </c>
      <c r="I154" s="26"/>
      <c r="J154" s="2"/>
      <c r="K154" s="2"/>
      <c r="L154" s="2"/>
      <c r="M154" s="2"/>
    </row>
    <row r="155" spans="1:13" s="1" customFormat="1">
      <c r="A155" s="1" t="s">
        <v>14</v>
      </c>
      <c r="B155" s="7">
        <v>5</v>
      </c>
      <c r="F155" s="1" t="s">
        <v>14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2" t="s">
        <v>18</v>
      </c>
      <c r="B156" s="15">
        <v>0.788466308078</v>
      </c>
      <c r="F156" s="1" t="s">
        <v>18</v>
      </c>
      <c r="G156" s="1">
        <v>0.92309676203400004</v>
      </c>
      <c r="H156" s="3">
        <v>0.96503323940300001</v>
      </c>
      <c r="I156" s="3" t="s">
        <v>442</v>
      </c>
      <c r="J156" s="3"/>
      <c r="K156" s="3"/>
      <c r="L156" s="3"/>
      <c r="M156" s="3"/>
    </row>
    <row r="157" spans="1:13">
      <c r="A157" s="1" t="s">
        <v>19</v>
      </c>
      <c r="B157" s="8">
        <v>0.85946066258300002</v>
      </c>
      <c r="D157" s="1"/>
      <c r="F157" s="1" t="s">
        <v>19</v>
      </c>
      <c r="G157" s="31">
        <v>0.98933206601400003</v>
      </c>
      <c r="H157" s="2">
        <v>0.97179867988099999</v>
      </c>
      <c r="I157" s="2" t="s">
        <v>443</v>
      </c>
      <c r="J157" s="2"/>
      <c r="K157" s="2"/>
      <c r="L157" s="2"/>
      <c r="M157" s="2"/>
    </row>
    <row r="158" spans="1:13">
      <c r="A158" s="1" t="s">
        <v>20</v>
      </c>
      <c r="B158" s="8">
        <v>0.72897297297300001</v>
      </c>
      <c r="D158" s="1"/>
      <c r="F158" s="1" t="s">
        <v>20</v>
      </c>
      <c r="G158" s="31">
        <v>0.86520680029899999</v>
      </c>
      <c r="H158" s="2">
        <v>0.95836882594100004</v>
      </c>
      <c r="I158" s="2" t="s">
        <v>444</v>
      </c>
      <c r="J158" s="2"/>
      <c r="K158" s="2"/>
      <c r="L158" s="2"/>
      <c r="M158" s="2"/>
    </row>
    <row r="159" spans="1:13">
      <c r="A159" s="1" t="s">
        <v>300</v>
      </c>
      <c r="B159" s="8">
        <v>17.399999999999999</v>
      </c>
      <c r="D159" s="1"/>
      <c r="F159" s="1" t="s">
        <v>300</v>
      </c>
      <c r="G159" s="31">
        <v>100</v>
      </c>
      <c r="H159" s="2">
        <v>4</v>
      </c>
      <c r="I159" s="2"/>
      <c r="J159" s="2"/>
      <c r="K159" s="2"/>
      <c r="L159" s="2"/>
      <c r="M159" s="2"/>
    </row>
    <row r="160" spans="1:13">
      <c r="A160" s="1" t="s">
        <v>22</v>
      </c>
      <c r="B160">
        <v>10630.04105</v>
      </c>
      <c r="D160" s="1"/>
      <c r="E160" s="2"/>
      <c r="F160" s="1" t="s">
        <v>157</v>
      </c>
      <c r="G160" s="1"/>
      <c r="H160" s="3">
        <v>0.96236269088500004</v>
      </c>
      <c r="I160" s="2"/>
      <c r="J160" s="2"/>
      <c r="K160" s="2"/>
      <c r="L160" s="2"/>
      <c r="M160" s="2"/>
    </row>
    <row r="161" spans="1:13" s="1" customFormat="1">
      <c r="E161" s="3"/>
      <c r="F161" s="1" t="s">
        <v>438</v>
      </c>
      <c r="H161" s="3">
        <v>100</v>
      </c>
      <c r="I161" s="3"/>
      <c r="J161" s="3"/>
      <c r="K161" s="3"/>
      <c r="L161" s="3"/>
      <c r="M161" s="3"/>
    </row>
    <row r="162" spans="1:13" s="1" customFormat="1">
      <c r="A162" s="1" t="s">
        <v>14</v>
      </c>
      <c r="B162" s="7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18</v>
      </c>
      <c r="B163" s="1">
        <v>0.899513736545</v>
      </c>
      <c r="E163" s="3"/>
      <c r="F163" s="1" t="s">
        <v>14</v>
      </c>
      <c r="G163" s="1">
        <v>9</v>
      </c>
      <c r="H163" s="3"/>
      <c r="I163" s="3"/>
      <c r="J163" s="3"/>
      <c r="K163" s="3"/>
      <c r="L163" s="3"/>
      <c r="M163" s="3"/>
    </row>
    <row r="164" spans="1:13">
      <c r="A164" s="1" t="s">
        <v>19</v>
      </c>
      <c r="B164">
        <v>0.91471951360100001</v>
      </c>
      <c r="D164" s="1"/>
      <c r="E164" s="2"/>
      <c r="F164" s="1" t="s">
        <v>18</v>
      </c>
      <c r="G164" s="1">
        <v>0.938300978472</v>
      </c>
      <c r="H164" s="2">
        <v>0.956609255007</v>
      </c>
      <c r="I164" s="2" t="s">
        <v>439</v>
      </c>
      <c r="J164" s="2"/>
      <c r="K164" s="2"/>
      <c r="L164" s="2"/>
      <c r="M164" s="2"/>
    </row>
    <row r="165" spans="1:13">
      <c r="A165" s="1" t="s">
        <v>20</v>
      </c>
      <c r="B165">
        <v>0.88490253890299997</v>
      </c>
      <c r="F165" s="1" t="s">
        <v>19</v>
      </c>
      <c r="G165" s="31">
        <v>0.99027009182299996</v>
      </c>
      <c r="H165">
        <v>0.96911111817399997</v>
      </c>
      <c r="I165" t="s">
        <v>440</v>
      </c>
    </row>
    <row r="166" spans="1:13">
      <c r="A166" s="1" t="s">
        <v>300</v>
      </c>
      <c r="B166">
        <v>91.2</v>
      </c>
      <c r="F166" s="1" t="s">
        <v>20</v>
      </c>
      <c r="G166" s="31">
        <v>0.89153242952900003</v>
      </c>
      <c r="H166">
        <v>0.944443627886</v>
      </c>
      <c r="I166" t="s">
        <v>441</v>
      </c>
    </row>
    <row r="167" spans="1:13">
      <c r="A167" s="1" t="s">
        <v>22</v>
      </c>
      <c r="B167">
        <v>14231.4327791</v>
      </c>
      <c r="D167" s="1"/>
      <c r="E167" s="2"/>
      <c r="F167" s="1" t="s">
        <v>300</v>
      </c>
      <c r="G167" s="1">
        <v>100</v>
      </c>
      <c r="H167" s="2">
        <v>40.200000000000003</v>
      </c>
      <c r="I167" s="2"/>
      <c r="J167" s="2"/>
      <c r="K167" s="2"/>
      <c r="L167" s="2"/>
      <c r="M167" s="2"/>
    </row>
    <row r="168" spans="1:13">
      <c r="A168" s="1"/>
      <c r="D168" s="1"/>
      <c r="E168" s="2"/>
      <c r="F168" s="1" t="s">
        <v>157</v>
      </c>
      <c r="G168" s="1"/>
      <c r="H168" s="2">
        <v>0.96398010554199998</v>
      </c>
      <c r="I168" s="2"/>
      <c r="J168" s="2"/>
      <c r="K168" s="2"/>
      <c r="L168" s="2"/>
      <c r="M168" s="2"/>
    </row>
    <row r="169" spans="1:13" s="1" customFormat="1">
      <c r="A169" s="1" t="s">
        <v>14</v>
      </c>
      <c r="B169" s="7">
        <v>7</v>
      </c>
      <c r="E169" s="3"/>
      <c r="F169" s="1" t="s">
        <v>438</v>
      </c>
      <c r="H169" s="3">
        <v>100</v>
      </c>
      <c r="I169" s="3"/>
      <c r="J169" s="3"/>
      <c r="K169" s="3"/>
      <c r="L169" s="3"/>
      <c r="M169" s="3"/>
    </row>
    <row r="170" spans="1:13" s="1" customFormat="1">
      <c r="A170" s="1" t="s">
        <v>18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19</v>
      </c>
      <c r="B171">
        <v>0.86566658212299996</v>
      </c>
      <c r="D171" s="1"/>
      <c r="E171" s="2"/>
      <c r="F171" s="1" t="s">
        <v>14</v>
      </c>
      <c r="G171" s="1">
        <v>14</v>
      </c>
      <c r="H171" s="2"/>
      <c r="I171" s="2"/>
      <c r="J171" s="2"/>
      <c r="K171" s="2"/>
      <c r="L171" s="2"/>
      <c r="M171" s="2"/>
    </row>
    <row r="172" spans="1:13">
      <c r="A172" s="1" t="s">
        <v>20</v>
      </c>
      <c r="B172">
        <v>0.92392956592999997</v>
      </c>
      <c r="F172" s="1" t="s">
        <v>18</v>
      </c>
      <c r="G172">
        <v>0.95670749321000004</v>
      </c>
      <c r="H172">
        <v>0.96485013801200004</v>
      </c>
      <c r="I172" t="s">
        <v>445</v>
      </c>
    </row>
    <row r="173" spans="1:13">
      <c r="A173" s="1" t="s">
        <v>300</v>
      </c>
      <c r="B173">
        <v>99</v>
      </c>
      <c r="F173" s="1" t="s">
        <v>19</v>
      </c>
      <c r="G173">
        <v>0.95975388381600002</v>
      </c>
      <c r="H173">
        <v>0.98057922606600001</v>
      </c>
      <c r="I173" t="s">
        <v>446</v>
      </c>
    </row>
    <row r="174" spans="1:13">
      <c r="A174" s="1" t="s">
        <v>22</v>
      </c>
      <c r="B174">
        <v>22518.416580199999</v>
      </c>
      <c r="D174" s="1"/>
      <c r="E174" s="2"/>
      <c r="F174" s="1" t="s">
        <v>20</v>
      </c>
      <c r="G174" s="1">
        <v>0.95403060312599997</v>
      </c>
      <c r="H174" s="2">
        <v>0.94962892771600005</v>
      </c>
      <c r="I174" s="2" t="s">
        <v>447</v>
      </c>
      <c r="J174" s="2"/>
      <c r="K174" s="2"/>
      <c r="L174" s="2"/>
      <c r="M174" s="2"/>
    </row>
    <row r="175" spans="1:13">
      <c r="F175" s="1" t="s">
        <v>300</v>
      </c>
      <c r="G175" s="1">
        <v>98.8</v>
      </c>
      <c r="H175">
        <v>46.4</v>
      </c>
    </row>
    <row r="176" spans="1:13" s="1" customFormat="1">
      <c r="A176" s="1" t="s">
        <v>14</v>
      </c>
      <c r="B176" s="7">
        <v>8</v>
      </c>
      <c r="E176" s="3"/>
      <c r="F176" s="1" t="s">
        <v>157</v>
      </c>
      <c r="H176" s="3">
        <v>0.97822176230000002</v>
      </c>
      <c r="I176" s="3"/>
      <c r="J176" s="3"/>
      <c r="K176" s="3"/>
      <c r="L176" s="3"/>
      <c r="M176" s="3"/>
    </row>
    <row r="177" spans="1:13" s="1" customFormat="1">
      <c r="A177" s="1" t="s">
        <v>18</v>
      </c>
      <c r="B177" s="1">
        <v>0.88656616439799996</v>
      </c>
      <c r="E177" s="3"/>
      <c r="F177" s="1" t="s">
        <v>438</v>
      </c>
      <c r="H177" s="3">
        <v>100</v>
      </c>
      <c r="I177" s="3"/>
      <c r="J177" s="3"/>
      <c r="K177" s="3"/>
      <c r="L177" s="3"/>
      <c r="M177" s="3"/>
    </row>
    <row r="178" spans="1:13">
      <c r="A178" s="1" t="s">
        <v>19</v>
      </c>
      <c r="B178">
        <v>0.87075721561300001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20</v>
      </c>
      <c r="B179">
        <v>0.91067813267800002</v>
      </c>
    </row>
    <row r="180" spans="1:13">
      <c r="A180" s="1" t="s">
        <v>300</v>
      </c>
      <c r="B180">
        <v>99.2</v>
      </c>
    </row>
    <row r="181" spans="1:13">
      <c r="A181" s="1" t="s">
        <v>22</v>
      </c>
      <c r="B181">
        <v>47179.768707000003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14</v>
      </c>
      <c r="B183" s="7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2" t="s">
        <v>18</v>
      </c>
      <c r="B184" s="12"/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19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20</v>
      </c>
    </row>
    <row r="187" spans="1:13">
      <c r="A187" s="1" t="s">
        <v>300</v>
      </c>
    </row>
    <row r="188" spans="1:13">
      <c r="A188" s="1" t="s">
        <v>22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14</v>
      </c>
      <c r="B190" s="7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18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19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20</v>
      </c>
      <c r="B193">
        <v>0.92275675675699997</v>
      </c>
    </row>
    <row r="194" spans="1:13">
      <c r="A194" s="1" t="s">
        <v>300</v>
      </c>
      <c r="B194">
        <v>99</v>
      </c>
    </row>
    <row r="195" spans="1:13">
      <c r="A195" s="1" t="s">
        <v>22</v>
      </c>
      <c r="B195">
        <v>204834.00053799999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14</v>
      </c>
      <c r="B197" s="7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18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19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20</v>
      </c>
      <c r="B200">
        <v>0.91913841113799999</v>
      </c>
    </row>
    <row r="201" spans="1:13">
      <c r="A201" s="1" t="s">
        <v>300</v>
      </c>
      <c r="B201">
        <v>99</v>
      </c>
    </row>
    <row r="202" spans="1:13">
      <c r="A202" s="1" t="s">
        <v>22</v>
      </c>
      <c r="B202">
        <v>279022.84447299998</v>
      </c>
      <c r="D202" s="1">
        <f>B202/(60*60)</f>
        <v>77.506345686944442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 s="1" customFormat="1">
      <c r="A204" s="1" t="s">
        <v>14</v>
      </c>
      <c r="B204" s="7">
        <v>12</v>
      </c>
      <c r="E204" s="3"/>
      <c r="F204" s="3"/>
      <c r="H204" s="3"/>
      <c r="I204" s="3"/>
      <c r="J204" s="3"/>
      <c r="K204" s="3"/>
      <c r="L204" s="3"/>
      <c r="M204" s="3"/>
    </row>
    <row r="205" spans="1:13" s="1" customFormat="1">
      <c r="A205" s="1" t="s">
        <v>18</v>
      </c>
      <c r="E205" s="3"/>
      <c r="F205" s="3"/>
      <c r="H205" s="3"/>
      <c r="I205" s="3"/>
      <c r="J205" s="3"/>
      <c r="K205" s="3"/>
      <c r="L205" s="3"/>
      <c r="M205" s="3"/>
    </row>
    <row r="206" spans="1:13">
      <c r="A206" s="1" t="s">
        <v>19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20</v>
      </c>
    </row>
    <row r="208" spans="1:13">
      <c r="A208" s="1" t="s">
        <v>21</v>
      </c>
    </row>
    <row r="209" spans="1:13">
      <c r="A209" s="1" t="s">
        <v>22</v>
      </c>
      <c r="D209" s="1"/>
      <c r="E209" s="2"/>
      <c r="F209" s="2"/>
      <c r="G209" s="1"/>
      <c r="H209" s="2"/>
      <c r="I209" s="2"/>
      <c r="J209" s="2"/>
      <c r="K209" s="2"/>
      <c r="L209" s="2"/>
      <c r="M209" s="2"/>
    </row>
    <row r="210" spans="1:13">
      <c r="A210" s="1"/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 s="1" customFormat="1">
      <c r="A211" s="1" t="s">
        <v>14</v>
      </c>
      <c r="B211" s="7">
        <v>13</v>
      </c>
      <c r="E211" s="3"/>
      <c r="F211" s="3"/>
      <c r="H211" s="3"/>
      <c r="I211" s="3"/>
      <c r="J211" s="3"/>
      <c r="K211" s="3"/>
      <c r="L211" s="3"/>
      <c r="M211" s="3"/>
    </row>
    <row r="212" spans="1:13" s="1" customFormat="1">
      <c r="A212" s="1" t="s">
        <v>18</v>
      </c>
      <c r="E212" s="3"/>
      <c r="F212" s="3"/>
      <c r="H212" s="3"/>
      <c r="I212" s="3"/>
      <c r="J212" s="3"/>
      <c r="K212" s="3"/>
      <c r="L212" s="3"/>
      <c r="M212" s="3"/>
    </row>
    <row r="213" spans="1:13">
      <c r="A213" s="1" t="s">
        <v>19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 t="s">
        <v>20</v>
      </c>
    </row>
    <row r="215" spans="1:13">
      <c r="A215" s="1" t="s">
        <v>21</v>
      </c>
    </row>
    <row r="216" spans="1:13">
      <c r="A216" s="1" t="s">
        <v>22</v>
      </c>
      <c r="D216" s="1"/>
      <c r="E216" s="2"/>
      <c r="F216" s="2"/>
      <c r="G216" s="1"/>
      <c r="H216" s="2"/>
      <c r="I216" s="2"/>
      <c r="J216" s="2"/>
      <c r="K216" s="2"/>
      <c r="L216" s="2"/>
      <c r="M216" s="2"/>
    </row>
    <row r="217" spans="1:13">
      <c r="A217" s="1"/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 s="1" customFormat="1">
      <c r="A218" s="1" t="s">
        <v>14</v>
      </c>
      <c r="B218" s="7">
        <v>14</v>
      </c>
      <c r="E218" s="3"/>
      <c r="F218" s="3"/>
      <c r="H218" s="3"/>
      <c r="I218" s="3"/>
      <c r="J218" s="3"/>
      <c r="K218" s="3"/>
      <c r="L218" s="3"/>
      <c r="M218" s="3"/>
    </row>
    <row r="219" spans="1:13" s="1" customFormat="1">
      <c r="A219" s="1" t="s">
        <v>18</v>
      </c>
      <c r="E219" s="3"/>
      <c r="F219" s="3"/>
      <c r="H219" s="3"/>
      <c r="I219" s="3"/>
      <c r="J219" s="3"/>
      <c r="K219" s="3"/>
      <c r="L219" s="3"/>
      <c r="M219" s="3"/>
    </row>
    <row r="220" spans="1:13">
      <c r="A220" s="1" t="s">
        <v>19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20</v>
      </c>
    </row>
    <row r="222" spans="1:13">
      <c r="A222" s="1" t="s">
        <v>21</v>
      </c>
    </row>
    <row r="223" spans="1:13">
      <c r="A223" s="1" t="s">
        <v>22</v>
      </c>
      <c r="D223" s="1"/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/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 s="1" customFormat="1">
      <c r="A225" s="1" t="s">
        <v>14</v>
      </c>
      <c r="B225" s="7">
        <v>15</v>
      </c>
      <c r="E225" s="3"/>
      <c r="F225" s="3"/>
      <c r="H225" s="3"/>
      <c r="I225" s="3"/>
      <c r="J225" s="3"/>
      <c r="K225" s="3"/>
      <c r="L225" s="3"/>
      <c r="M225" s="3"/>
    </row>
    <row r="226" spans="1:13" s="1" customFormat="1">
      <c r="A226" s="1" t="s">
        <v>18</v>
      </c>
      <c r="E226" s="3"/>
      <c r="F226" s="3"/>
      <c r="H226" s="3"/>
      <c r="I226" s="3"/>
      <c r="J226" s="3"/>
      <c r="K226" s="3"/>
      <c r="L226" s="3"/>
      <c r="M226" s="3"/>
    </row>
    <row r="227" spans="1:13">
      <c r="A227" s="1" t="s">
        <v>19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20</v>
      </c>
    </row>
    <row r="229" spans="1:13">
      <c r="A229" s="1" t="s">
        <v>21</v>
      </c>
    </row>
    <row r="230" spans="1:13">
      <c r="A230" s="1" t="s">
        <v>22</v>
      </c>
      <c r="D230" s="1"/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/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3" spans="1:13" s="19" customFormat="1">
      <c r="A233" s="19" t="s">
        <v>36</v>
      </c>
      <c r="B233" s="19" t="s">
        <v>38</v>
      </c>
    </row>
    <row r="234" spans="1:13" s="12" customFormat="1"/>
    <row r="235" spans="1:13" s="1" customFormat="1" ht="45">
      <c r="A235" s="1" t="s">
        <v>10</v>
      </c>
      <c r="B235" s="7" t="s">
        <v>24</v>
      </c>
    </row>
    <row r="236" spans="1:13" s="1" customFormat="1" ht="45">
      <c r="A236" s="1" t="s">
        <v>9</v>
      </c>
      <c r="B236" s="7" t="s">
        <v>24</v>
      </c>
    </row>
    <row r="237" spans="1:13" s="1" customFormat="1">
      <c r="A237" s="1" t="s">
        <v>2</v>
      </c>
      <c r="B237" s="7">
        <v>10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/>
      <c r="B238" s="8"/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43" t="s">
        <v>64</v>
      </c>
      <c r="B239" s="43"/>
      <c r="C239" s="26" t="s">
        <v>55</v>
      </c>
      <c r="D239" s="26"/>
      <c r="E239" s="2"/>
      <c r="F239" s="2"/>
      <c r="G239" s="1"/>
      <c r="H239" s="2"/>
      <c r="I239" s="2"/>
      <c r="J239" s="2"/>
      <c r="K239" s="2"/>
      <c r="L239" s="2"/>
      <c r="M239" s="2"/>
    </row>
    <row r="240" spans="1:13" s="1" customFormat="1">
      <c r="A240" s="1" t="s">
        <v>14</v>
      </c>
      <c r="B240" s="7">
        <v>5</v>
      </c>
      <c r="F240" s="3" t="s">
        <v>378</v>
      </c>
      <c r="H240" s="3"/>
      <c r="I240" s="3"/>
      <c r="J240" s="3"/>
      <c r="K240" s="3"/>
      <c r="L240" s="3"/>
      <c r="M240" s="3"/>
    </row>
    <row r="241" spans="1:13" s="1" customFormat="1">
      <c r="A241" s="1" t="s">
        <v>18</v>
      </c>
      <c r="B241" s="7">
        <v>0.78394581195199997</v>
      </c>
      <c r="D241" s="1">
        <v>0.81781952109900002</v>
      </c>
      <c r="F241" s="3" t="s">
        <v>379</v>
      </c>
      <c r="H241" s="3"/>
      <c r="I241" s="3"/>
      <c r="J241" s="3"/>
      <c r="K241" s="3"/>
      <c r="L241" s="3"/>
      <c r="M241" s="3"/>
    </row>
    <row r="242" spans="1:13">
      <c r="A242" s="1" t="s">
        <v>19</v>
      </c>
      <c r="B242" s="8">
        <v>0.88928643651700001</v>
      </c>
      <c r="D242" s="31">
        <v>0.87617503171199995</v>
      </c>
      <c r="F242" s="2" t="s">
        <v>380</v>
      </c>
      <c r="G242" s="1"/>
      <c r="H242" s="2"/>
      <c r="I242" s="2"/>
      <c r="J242" s="2"/>
      <c r="K242" s="2"/>
      <c r="L242" s="2"/>
      <c r="M242" s="2"/>
    </row>
    <row r="243" spans="1:13">
      <c r="A243" s="1" t="s">
        <v>20</v>
      </c>
      <c r="B243" s="8">
        <v>0.70092312043600002</v>
      </c>
      <c r="D243" s="31">
        <v>0.76677354383100005</v>
      </c>
      <c r="F243" s="2"/>
      <c r="G243" s="1"/>
      <c r="H243" s="2"/>
      <c r="I243" s="2"/>
      <c r="J243" s="2"/>
      <c r="K243" s="2"/>
      <c r="L243" s="2"/>
      <c r="M243" s="2"/>
    </row>
    <row r="244" spans="1:13">
      <c r="A244" s="1" t="s">
        <v>21</v>
      </c>
      <c r="B244" s="8">
        <v>29.6</v>
      </c>
      <c r="D244" s="1"/>
      <c r="F244" s="2"/>
      <c r="G244" s="1"/>
      <c r="H244" s="2"/>
      <c r="I244" s="2"/>
      <c r="J244" s="2"/>
      <c r="K244" s="2"/>
      <c r="L244" s="2"/>
      <c r="M244" s="2"/>
    </row>
    <row r="245" spans="1:13">
      <c r="A245" s="1" t="s">
        <v>22</v>
      </c>
      <c r="B245">
        <v>921984.35306800005</v>
      </c>
      <c r="D245" s="1"/>
      <c r="E245" s="2"/>
      <c r="F245" s="2"/>
      <c r="G245" s="1"/>
      <c r="H245" s="2"/>
      <c r="I245" s="2"/>
      <c r="J245" s="2"/>
      <c r="K245" s="2"/>
      <c r="L245" s="2"/>
      <c r="M245" s="2"/>
    </row>
    <row r="246" spans="1:13" s="1" customFormat="1">
      <c r="E246" s="3"/>
      <c r="F246" s="3"/>
      <c r="H246" s="3"/>
      <c r="I246" s="3"/>
      <c r="J246" s="3"/>
      <c r="K246" s="3"/>
      <c r="L246" s="3"/>
      <c r="M246" s="3"/>
    </row>
    <row r="247" spans="1:13" s="1" customFormat="1">
      <c r="A247" s="1" t="s">
        <v>14</v>
      </c>
      <c r="B247" s="7">
        <v>6</v>
      </c>
      <c r="E247" s="3"/>
      <c r="F247" s="3"/>
      <c r="H247" s="3"/>
      <c r="I247" s="3"/>
      <c r="J247" s="3"/>
      <c r="K247" s="3"/>
      <c r="L247" s="3"/>
      <c r="M247" s="3"/>
    </row>
    <row r="248" spans="1:13" s="1" customFormat="1">
      <c r="A248" s="1" t="s">
        <v>18</v>
      </c>
      <c r="B248" s="1">
        <v>0.81658695577100004</v>
      </c>
      <c r="D248" s="1">
        <v>0.87600684663799999</v>
      </c>
      <c r="E248" s="3"/>
      <c r="F248" s="3" t="s">
        <v>454</v>
      </c>
      <c r="H248" s="3"/>
      <c r="I248" s="3"/>
      <c r="J248" s="3"/>
      <c r="K248" s="3"/>
      <c r="L248" s="3"/>
      <c r="M248" s="3"/>
    </row>
    <row r="249" spans="1:13">
      <c r="A249" s="1" t="s">
        <v>19</v>
      </c>
      <c r="B249">
        <v>0.80864528463100005</v>
      </c>
      <c r="D249" s="1">
        <v>0.91476229901600004</v>
      </c>
      <c r="E249" s="2"/>
      <c r="F249" s="2" t="s">
        <v>455</v>
      </c>
      <c r="G249" s="1"/>
      <c r="H249" s="2"/>
      <c r="I249" s="2"/>
      <c r="J249" s="2"/>
      <c r="K249" s="2"/>
      <c r="L249" s="2"/>
      <c r="M249" s="2"/>
    </row>
    <row r="250" spans="1:13">
      <c r="A250" s="1" t="s">
        <v>20</v>
      </c>
      <c r="B250">
        <v>0.82468943055999999</v>
      </c>
      <c r="D250">
        <v>0.84040215639899996</v>
      </c>
      <c r="F250" t="s">
        <v>456</v>
      </c>
    </row>
    <row r="251" spans="1:13">
      <c r="A251" s="1" t="s">
        <v>21</v>
      </c>
      <c r="B251">
        <v>99</v>
      </c>
      <c r="D251" s="1">
        <v>5</v>
      </c>
    </row>
    <row r="252" spans="1:13">
      <c r="A252" s="1" t="s">
        <v>22</v>
      </c>
      <c r="D252" s="1"/>
      <c r="E252" s="2"/>
      <c r="F252" s="2"/>
      <c r="G252" s="1"/>
      <c r="H252" s="2"/>
      <c r="I252" s="2"/>
      <c r="J252" s="2"/>
      <c r="K252" s="2"/>
      <c r="L252" s="2"/>
      <c r="M252" s="2"/>
    </row>
    <row r="253" spans="1:13">
      <c r="A253" s="1"/>
      <c r="D253" s="1"/>
      <c r="E253" s="2"/>
      <c r="F253" s="2"/>
      <c r="G253" s="1"/>
      <c r="H253" s="2"/>
      <c r="I253" s="2"/>
      <c r="J253" s="2"/>
      <c r="K253" s="2"/>
      <c r="L253" s="2"/>
      <c r="M253" s="2"/>
    </row>
    <row r="254" spans="1:13" s="1" customFormat="1">
      <c r="A254" s="1" t="s">
        <v>14</v>
      </c>
      <c r="B254" s="7">
        <v>7</v>
      </c>
      <c r="E254" s="3"/>
      <c r="F254" s="3"/>
      <c r="H254" s="3"/>
      <c r="I254" s="3"/>
      <c r="J254" s="3"/>
      <c r="K254" s="3"/>
      <c r="L254" s="3"/>
      <c r="M254" s="3"/>
    </row>
    <row r="255" spans="1:13" s="1" customFormat="1">
      <c r="A255" s="1" t="s">
        <v>18</v>
      </c>
      <c r="H255" s="3"/>
      <c r="I255" s="3"/>
      <c r="J255" s="3"/>
      <c r="K255" s="3"/>
      <c r="L255" s="3"/>
      <c r="M255" s="3"/>
    </row>
    <row r="256" spans="1:13">
      <c r="A256" s="1" t="s">
        <v>19</v>
      </c>
      <c r="H256" s="2"/>
      <c r="I256" s="2"/>
      <c r="J256" s="2"/>
      <c r="K256" s="2"/>
      <c r="L256" s="2"/>
      <c r="M256" s="2"/>
    </row>
    <row r="257" spans="1:13">
      <c r="A257" s="1" t="s">
        <v>20</v>
      </c>
    </row>
    <row r="258" spans="1:13">
      <c r="A258" s="1" t="s">
        <v>21</v>
      </c>
    </row>
    <row r="259" spans="1:13">
      <c r="A259" s="1" t="s">
        <v>22</v>
      </c>
      <c r="C259">
        <f>B259/60</f>
        <v>0</v>
      </c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1" spans="1:13" s="1" customFormat="1">
      <c r="A261" s="1" t="s">
        <v>14</v>
      </c>
      <c r="B261" s="7">
        <v>8</v>
      </c>
      <c r="E261" s="3"/>
      <c r="F261" s="3"/>
      <c r="H261" s="3"/>
      <c r="I261" s="3"/>
      <c r="J261" s="3"/>
      <c r="K261" s="3"/>
      <c r="L261" s="3"/>
      <c r="M261" s="3"/>
    </row>
    <row r="262" spans="1:13" s="1" customFormat="1">
      <c r="A262" s="1" t="s">
        <v>18</v>
      </c>
      <c r="E262" s="3"/>
      <c r="F262" s="3"/>
      <c r="H262" s="3"/>
      <c r="I262" s="3"/>
      <c r="J262" s="3"/>
      <c r="K262" s="3"/>
      <c r="L262" s="3"/>
      <c r="M262" s="3"/>
    </row>
    <row r="263" spans="1:13">
      <c r="A263" s="1" t="s">
        <v>19</v>
      </c>
      <c r="D263" s="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 t="s">
        <v>20</v>
      </c>
    </row>
    <row r="265" spans="1:13">
      <c r="A265" s="1" t="s">
        <v>21</v>
      </c>
    </row>
    <row r="266" spans="1:13">
      <c r="A266" s="1" t="s">
        <v>22</v>
      </c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8" spans="1:13" s="1" customFormat="1">
      <c r="A268" s="1" t="s">
        <v>14</v>
      </c>
      <c r="B268" s="7">
        <v>9</v>
      </c>
      <c r="E268" s="3"/>
      <c r="F268" s="3"/>
      <c r="H268" s="3"/>
      <c r="I268" s="3"/>
      <c r="J268" s="3"/>
      <c r="K268" s="3"/>
      <c r="L268" s="3"/>
      <c r="M268" s="3"/>
    </row>
    <row r="269" spans="1:13" s="1" customFormat="1">
      <c r="A269" s="12" t="s">
        <v>18</v>
      </c>
      <c r="B269" s="12"/>
      <c r="E269" s="3"/>
      <c r="F269" s="3"/>
      <c r="H269" s="3"/>
      <c r="I269" s="3"/>
      <c r="J269" s="3"/>
      <c r="K269" s="3"/>
      <c r="L269" s="3"/>
      <c r="M269" s="3"/>
    </row>
    <row r="270" spans="1:13">
      <c r="A270" s="1" t="s">
        <v>19</v>
      </c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 t="s">
        <v>20</v>
      </c>
    </row>
    <row r="272" spans="1:13">
      <c r="A272" s="1" t="s">
        <v>21</v>
      </c>
    </row>
    <row r="273" spans="1:13">
      <c r="A273" s="1" t="s">
        <v>22</v>
      </c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5" spans="1:13" s="1" customFormat="1">
      <c r="A275" s="1" t="s">
        <v>14</v>
      </c>
      <c r="B275" s="7">
        <v>10</v>
      </c>
      <c r="E275" s="3"/>
      <c r="F275" s="3"/>
      <c r="H275" s="3"/>
      <c r="I275" s="3"/>
      <c r="J275" s="3"/>
      <c r="K275" s="3"/>
      <c r="L275" s="3"/>
      <c r="M275" s="3"/>
    </row>
    <row r="276" spans="1:13" s="1" customFormat="1">
      <c r="A276" s="1" t="s">
        <v>18</v>
      </c>
      <c r="E276" s="3"/>
      <c r="F276" s="3"/>
      <c r="H276" s="3"/>
      <c r="I276" s="3"/>
      <c r="J276" s="3"/>
      <c r="K276" s="3"/>
      <c r="L276" s="3"/>
      <c r="M276" s="3"/>
    </row>
    <row r="277" spans="1:13">
      <c r="A277" s="1" t="s">
        <v>19</v>
      </c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>
      <c r="A278" s="1" t="s">
        <v>20</v>
      </c>
    </row>
    <row r="279" spans="1:13">
      <c r="A279" s="1" t="s">
        <v>21</v>
      </c>
    </row>
    <row r="280" spans="1:13">
      <c r="A280" s="1" t="s">
        <v>22</v>
      </c>
      <c r="D280" s="1"/>
      <c r="E280" s="2"/>
      <c r="F280" s="2"/>
      <c r="G280" s="1"/>
      <c r="H280" s="2"/>
      <c r="I280" s="2"/>
      <c r="J280" s="2"/>
      <c r="K280" s="2"/>
      <c r="L280" s="2"/>
      <c r="M280" s="2"/>
    </row>
    <row r="283" spans="1:13" s="19" customFormat="1">
      <c r="A283" s="19" t="s">
        <v>36</v>
      </c>
      <c r="B283" s="19" t="s">
        <v>38</v>
      </c>
    </row>
    <row r="284" spans="1:13" s="12" customFormat="1"/>
    <row r="285" spans="1:13" s="1" customFormat="1">
      <c r="A285" s="1" t="s">
        <v>2</v>
      </c>
      <c r="B285" s="7">
        <v>2</v>
      </c>
      <c r="E285" s="3"/>
      <c r="F285" s="3"/>
      <c r="H285" s="3"/>
      <c r="I285" s="3"/>
      <c r="J285" s="3"/>
      <c r="K285" s="3"/>
      <c r="L285" s="3"/>
      <c r="M285" s="3"/>
    </row>
    <row r="286" spans="1:13">
      <c r="A286" s="1"/>
      <c r="B286" s="8"/>
      <c r="D286" s="1"/>
      <c r="E286" s="2"/>
      <c r="F286" s="2"/>
      <c r="G286" s="1"/>
      <c r="H286" s="2"/>
      <c r="I286" s="2"/>
      <c r="J286" s="2"/>
      <c r="K286" s="2"/>
      <c r="L286" s="2"/>
      <c r="M286" s="2"/>
    </row>
    <row r="287" spans="1:13">
      <c r="A287" s="43" t="s">
        <v>64</v>
      </c>
      <c r="B287" s="43"/>
      <c r="C287" s="26" t="s">
        <v>55</v>
      </c>
      <c r="D287" s="26"/>
      <c r="E287" s="2"/>
      <c r="F287" s="2"/>
      <c r="G287" s="1"/>
      <c r="H287" s="2"/>
      <c r="I287" s="2"/>
      <c r="J287" s="2"/>
      <c r="K287" s="2"/>
      <c r="L287" s="2"/>
      <c r="M287" s="2"/>
    </row>
    <row r="288" spans="1:13" s="1" customFormat="1">
      <c r="A288" s="1" t="s">
        <v>14</v>
      </c>
      <c r="B288" s="7">
        <v>5</v>
      </c>
      <c r="F288" s="3"/>
      <c r="H288" s="3"/>
      <c r="I288" s="3"/>
      <c r="J288" s="3"/>
      <c r="K288" s="3"/>
      <c r="L288" s="3"/>
      <c r="M288" s="3"/>
    </row>
    <row r="289" spans="1:13" s="1" customFormat="1">
      <c r="A289" s="1" t="s">
        <v>18</v>
      </c>
      <c r="B289" s="7"/>
      <c r="F289" s="3"/>
      <c r="H289" s="3"/>
      <c r="I289" s="3"/>
      <c r="J289" s="3"/>
      <c r="K289" s="3"/>
      <c r="L289" s="3"/>
      <c r="M289" s="3"/>
    </row>
    <row r="290" spans="1:13">
      <c r="A290" s="1" t="s">
        <v>19</v>
      </c>
      <c r="B290" s="8"/>
      <c r="D290" s="31"/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20</v>
      </c>
      <c r="B291" s="8"/>
      <c r="D291" s="31"/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21</v>
      </c>
      <c r="B292" s="8"/>
      <c r="D292" s="1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22</v>
      </c>
      <c r="D293" s="1"/>
      <c r="E293" s="2"/>
      <c r="F293" s="2"/>
      <c r="G293" s="1"/>
      <c r="H293" s="2"/>
      <c r="I293" s="2"/>
      <c r="J293" s="2"/>
      <c r="K293" s="2"/>
      <c r="L293" s="2"/>
      <c r="M293" s="2"/>
    </row>
    <row r="294" spans="1:13" s="1" customFormat="1">
      <c r="E294" s="3"/>
      <c r="F294" s="3"/>
      <c r="H294" s="3"/>
      <c r="I294" s="3"/>
      <c r="J294" s="3"/>
      <c r="K294" s="3"/>
      <c r="L294" s="3"/>
      <c r="M294" s="3"/>
    </row>
    <row r="295" spans="1:13" s="1" customFormat="1">
      <c r="A295" s="1" t="s">
        <v>14</v>
      </c>
      <c r="B295" s="7">
        <v>6</v>
      </c>
      <c r="E295" s="3"/>
      <c r="F295" s="3"/>
      <c r="H295" s="3"/>
      <c r="I295" s="3"/>
      <c r="J295" s="3"/>
      <c r="K295" s="3"/>
      <c r="L295" s="3"/>
      <c r="M295" s="3"/>
    </row>
    <row r="296" spans="1:13" s="1" customFormat="1">
      <c r="A296" s="1" t="s">
        <v>18</v>
      </c>
      <c r="E296" s="3"/>
      <c r="F296" s="3"/>
      <c r="H296" s="3"/>
      <c r="I296" s="3"/>
      <c r="J296" s="3"/>
      <c r="K296" s="3"/>
      <c r="L296" s="3"/>
      <c r="M296" s="3"/>
    </row>
    <row r="297" spans="1:13">
      <c r="A297" s="1" t="s">
        <v>19</v>
      </c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>
      <c r="A298" s="1" t="s">
        <v>20</v>
      </c>
    </row>
    <row r="299" spans="1:13">
      <c r="A299" s="1" t="s">
        <v>21</v>
      </c>
      <c r="D299" s="1"/>
    </row>
    <row r="300" spans="1:13">
      <c r="A300" s="1" t="s">
        <v>22</v>
      </c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 s="1" customFormat="1">
      <c r="A302" s="1" t="s">
        <v>14</v>
      </c>
      <c r="B302" s="7">
        <v>7</v>
      </c>
      <c r="E302" s="3"/>
      <c r="F302" s="3"/>
      <c r="H302" s="3"/>
      <c r="I302" s="3"/>
      <c r="J302" s="3"/>
      <c r="K302" s="3"/>
      <c r="L302" s="3"/>
      <c r="M302" s="3"/>
    </row>
    <row r="303" spans="1:13" s="1" customFormat="1">
      <c r="A303" s="1" t="s">
        <v>18</v>
      </c>
      <c r="H303" s="3"/>
      <c r="I303" s="3"/>
      <c r="J303" s="3"/>
      <c r="K303" s="3"/>
      <c r="L303" s="3"/>
      <c r="M303" s="3"/>
    </row>
    <row r="304" spans="1:13">
      <c r="A304" s="1" t="s">
        <v>19</v>
      </c>
      <c r="H304" s="2"/>
      <c r="I304" s="2"/>
      <c r="J304" s="2"/>
      <c r="K304" s="2"/>
      <c r="L304" s="2"/>
      <c r="M304" s="2"/>
    </row>
    <row r="305" spans="1:13">
      <c r="A305" s="1" t="s">
        <v>20</v>
      </c>
    </row>
    <row r="306" spans="1:13">
      <c r="A306" s="1" t="s">
        <v>21</v>
      </c>
    </row>
    <row r="307" spans="1:13">
      <c r="A307" s="1" t="s">
        <v>22</v>
      </c>
      <c r="C307">
        <f>B307/60</f>
        <v>0</v>
      </c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9" spans="1:13" s="1" customFormat="1">
      <c r="A309" s="1" t="s">
        <v>14</v>
      </c>
      <c r="B309" s="7">
        <v>8</v>
      </c>
      <c r="E309" s="3"/>
      <c r="F309" s="3"/>
      <c r="H309" s="3"/>
      <c r="I309" s="3"/>
      <c r="J309" s="3"/>
      <c r="K309" s="3"/>
      <c r="L309" s="3"/>
      <c r="M309" s="3"/>
    </row>
    <row r="310" spans="1:13" s="1" customFormat="1">
      <c r="A310" s="1" t="s">
        <v>18</v>
      </c>
      <c r="E310" s="3"/>
      <c r="F310" s="3"/>
      <c r="H310" s="3"/>
      <c r="I310" s="3"/>
      <c r="J310" s="3"/>
      <c r="K310" s="3"/>
      <c r="L310" s="3"/>
      <c r="M310" s="3"/>
    </row>
    <row r="311" spans="1:13">
      <c r="A311" s="1" t="s">
        <v>19</v>
      </c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 t="s">
        <v>20</v>
      </c>
    </row>
    <row r="313" spans="1:13">
      <c r="A313" s="1" t="s">
        <v>21</v>
      </c>
    </row>
    <row r="314" spans="1:13">
      <c r="A314" s="1" t="s">
        <v>22</v>
      </c>
      <c r="D314" s="1"/>
      <c r="E314" s="2"/>
      <c r="F314" s="2"/>
      <c r="G314" s="1"/>
      <c r="H314" s="2"/>
      <c r="I314" s="2"/>
      <c r="J314" s="2"/>
      <c r="K314" s="2"/>
      <c r="L314" s="2"/>
      <c r="M314" s="2"/>
    </row>
    <row r="316" spans="1:13" s="1" customFormat="1">
      <c r="A316" s="1" t="s">
        <v>14</v>
      </c>
      <c r="B316" s="7">
        <v>9</v>
      </c>
      <c r="E316" s="3"/>
      <c r="F316" s="3"/>
      <c r="H316" s="3"/>
      <c r="I316" s="3"/>
      <c r="J316" s="3"/>
      <c r="K316" s="3"/>
      <c r="L316" s="3"/>
      <c r="M316" s="3"/>
    </row>
    <row r="317" spans="1:13" s="1" customFormat="1">
      <c r="A317" s="12" t="s">
        <v>18</v>
      </c>
      <c r="B317" s="12"/>
      <c r="E317" s="3"/>
      <c r="F317" s="3"/>
      <c r="H317" s="3"/>
      <c r="I317" s="3"/>
      <c r="J317" s="3"/>
      <c r="K317" s="3"/>
      <c r="L317" s="3"/>
      <c r="M317" s="3"/>
    </row>
    <row r="318" spans="1:13">
      <c r="A318" s="1" t="s">
        <v>19</v>
      </c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 t="s">
        <v>20</v>
      </c>
    </row>
    <row r="320" spans="1:13">
      <c r="A320" s="1" t="s">
        <v>21</v>
      </c>
    </row>
    <row r="321" spans="1:13">
      <c r="A321" s="1" t="s">
        <v>22</v>
      </c>
      <c r="D321" s="1"/>
      <c r="E321" s="2"/>
      <c r="F321" s="2"/>
      <c r="G321" s="1"/>
      <c r="H321" s="2"/>
      <c r="I321" s="2"/>
      <c r="J321" s="2"/>
      <c r="K321" s="2"/>
      <c r="L321" s="2"/>
      <c r="M321" s="2"/>
    </row>
    <row r="323" spans="1:13" s="1" customFormat="1">
      <c r="A323" s="1" t="s">
        <v>14</v>
      </c>
      <c r="B323" s="7">
        <v>10</v>
      </c>
      <c r="E323" s="3"/>
      <c r="F323" s="3"/>
      <c r="H323" s="3"/>
      <c r="I323" s="3"/>
      <c r="J323" s="3"/>
      <c r="K323" s="3"/>
      <c r="L323" s="3"/>
      <c r="M323" s="3"/>
    </row>
    <row r="324" spans="1:13" s="1" customFormat="1">
      <c r="A324" s="1" t="s">
        <v>18</v>
      </c>
      <c r="E324" s="3"/>
      <c r="F324" s="3"/>
      <c r="H324" s="3"/>
      <c r="I324" s="3"/>
      <c r="J324" s="3"/>
      <c r="K324" s="3"/>
      <c r="L324" s="3"/>
      <c r="M324" s="3"/>
    </row>
    <row r="325" spans="1:13">
      <c r="A325" s="1" t="s">
        <v>19</v>
      </c>
      <c r="D325" s="1"/>
      <c r="E325" s="2"/>
      <c r="F325" s="2"/>
      <c r="G325" s="1"/>
      <c r="H325" s="2"/>
      <c r="I325" s="2"/>
      <c r="J325" s="2"/>
      <c r="K325" s="2"/>
      <c r="L325" s="2"/>
      <c r="M325" s="2"/>
    </row>
    <row r="326" spans="1:13">
      <c r="A326" s="1" t="s">
        <v>20</v>
      </c>
    </row>
    <row r="327" spans="1:13">
      <c r="A327" s="1" t="s">
        <v>21</v>
      </c>
    </row>
    <row r="328" spans="1:13">
      <c r="A328" s="1" t="s">
        <v>22</v>
      </c>
      <c r="D328" s="1"/>
      <c r="E328" s="2"/>
      <c r="F328" s="2"/>
      <c r="G328" s="1"/>
      <c r="H328" s="2"/>
      <c r="I328" s="2"/>
      <c r="J328" s="2"/>
      <c r="K328" s="2"/>
      <c r="L328" s="2"/>
      <c r="M3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4"/>
  <sheetViews>
    <sheetView showRuler="0" topLeftCell="A149" zoomScale="150" zoomScaleNormal="150" zoomScalePageLayoutView="150" workbookViewId="0">
      <selection activeCell="A148" sqref="A1:XFD148"/>
    </sheetView>
  </sheetViews>
  <sheetFormatPr baseColWidth="10" defaultRowHeight="15" x14ac:dyDescent="0"/>
  <cols>
    <col min="1" max="1" width="15" customWidth="1"/>
    <col min="2" max="2" width="26.1640625" style="8" customWidth="1"/>
    <col min="3" max="3" width="8" hidden="1" customWidth="1"/>
    <col min="4" max="4" width="19.1640625" hidden="1" customWidth="1"/>
    <col min="5" max="5" width="16.1640625" customWidth="1"/>
    <col min="6" max="6" width="4.6640625" customWidth="1"/>
    <col min="7" max="7" width="16" customWidth="1"/>
    <col min="8" max="8" width="16" style="31" customWidth="1"/>
  </cols>
  <sheetData>
    <row r="1" spans="1:19" s="4" customFormat="1" hidden="1">
      <c r="A1" s="4" t="s">
        <v>12</v>
      </c>
      <c r="B1" s="14"/>
      <c r="H1" s="36"/>
    </row>
    <row r="2" spans="1:19" s="12" customFormat="1" hidden="1">
      <c r="B2" s="15"/>
      <c r="H2" s="32"/>
    </row>
    <row r="3" spans="1:19" s="1" customFormat="1" ht="30" hidden="1">
      <c r="A3" s="1" t="s">
        <v>10</v>
      </c>
      <c r="B3" s="7" t="s">
        <v>11</v>
      </c>
      <c r="H3" s="31"/>
    </row>
    <row r="4" spans="1:19" s="1" customFormat="1" ht="30" hidden="1">
      <c r="A4" s="1" t="s">
        <v>9</v>
      </c>
      <c r="B4" s="7" t="s">
        <v>11</v>
      </c>
      <c r="H4" s="31"/>
    </row>
    <row r="5" spans="1:19" s="1" customFormat="1" hidden="1">
      <c r="A5" s="1" t="s">
        <v>16</v>
      </c>
      <c r="B5" s="7">
        <v>1378</v>
      </c>
      <c r="D5" s="34"/>
      <c r="E5" s="3"/>
      <c r="F5" s="3"/>
      <c r="G5" s="3"/>
      <c r="H5" s="3"/>
      <c r="I5" s="3"/>
      <c r="J5" s="3"/>
      <c r="K5" s="3"/>
      <c r="L5" s="3"/>
      <c r="N5" s="3"/>
      <c r="O5" s="3"/>
      <c r="P5" s="3"/>
      <c r="Q5" s="3"/>
      <c r="R5" s="3"/>
      <c r="S5" s="3"/>
    </row>
    <row r="6" spans="1:19" s="1" customFormat="1" hidden="1">
      <c r="A6" s="1" t="s">
        <v>31</v>
      </c>
      <c r="B6" s="7">
        <f>1228+310</f>
        <v>1538</v>
      </c>
      <c r="D6" s="34"/>
      <c r="E6" s="3"/>
      <c r="F6" s="3"/>
      <c r="G6" s="3"/>
      <c r="H6" s="3"/>
      <c r="I6" s="3"/>
      <c r="J6" s="3"/>
      <c r="K6" s="3"/>
      <c r="L6" s="3"/>
      <c r="N6" s="3"/>
      <c r="O6" s="3"/>
      <c r="P6" s="3"/>
      <c r="Q6" s="3"/>
      <c r="R6" s="3"/>
      <c r="S6" s="3"/>
    </row>
    <row r="7" spans="1:19" s="1" customFormat="1" hidden="1">
      <c r="A7" s="1" t="s">
        <v>2</v>
      </c>
      <c r="B7" s="7">
        <v>1</v>
      </c>
      <c r="D7" s="34"/>
      <c r="E7" s="3"/>
      <c r="F7" s="3"/>
      <c r="G7" s="3"/>
      <c r="H7" s="3"/>
      <c r="I7" s="3"/>
      <c r="J7" s="3"/>
      <c r="K7" s="3"/>
      <c r="L7" s="3"/>
      <c r="N7" s="3"/>
      <c r="O7" s="3"/>
      <c r="P7" s="3"/>
      <c r="Q7" s="3"/>
      <c r="R7" s="3"/>
      <c r="S7" s="3"/>
    </row>
    <row r="8" spans="1:19" hidden="1">
      <c r="A8" s="1"/>
      <c r="D8" s="1"/>
      <c r="E8" s="2"/>
      <c r="F8" s="2"/>
      <c r="G8" s="12"/>
      <c r="H8" s="39"/>
      <c r="I8" s="2"/>
      <c r="J8" s="2"/>
      <c r="K8" s="2"/>
      <c r="L8" s="2"/>
      <c r="M8" s="2"/>
    </row>
    <row r="9" spans="1:19" hidden="1">
      <c r="A9" s="44" t="s">
        <v>64</v>
      </c>
      <c r="B9" s="44"/>
      <c r="C9" s="3"/>
      <c r="D9" s="22" t="s">
        <v>55</v>
      </c>
      <c r="E9" s="22"/>
      <c r="F9" s="2"/>
      <c r="G9" s="1"/>
      <c r="H9" s="16"/>
      <c r="I9" s="2"/>
      <c r="J9" s="2"/>
      <c r="K9" s="2"/>
      <c r="L9" s="2"/>
      <c r="M9" s="2"/>
    </row>
    <row r="10" spans="1:19" s="1" customFormat="1" hidden="1">
      <c r="A10" s="3"/>
      <c r="B10" s="3"/>
      <c r="C10" s="3"/>
      <c r="D10" s="3"/>
      <c r="E10" s="3"/>
      <c r="F10" s="3"/>
      <c r="G10" s="12"/>
      <c r="H10" s="33"/>
      <c r="I10" s="3"/>
      <c r="J10" s="3"/>
      <c r="K10" s="3"/>
      <c r="L10" s="3"/>
      <c r="M10" s="3"/>
    </row>
    <row r="11" spans="1:19" hidden="1">
      <c r="A11" s="3" t="s">
        <v>14</v>
      </c>
      <c r="B11" s="24">
        <v>5</v>
      </c>
      <c r="C11" s="2"/>
      <c r="D11" s="2"/>
      <c r="E11" s="2"/>
      <c r="F11" s="2"/>
      <c r="G11" s="1"/>
      <c r="H11" s="16"/>
      <c r="I11" s="2"/>
      <c r="J11" s="2"/>
      <c r="K11" s="2"/>
      <c r="L11" s="2"/>
      <c r="M11" s="2"/>
    </row>
    <row r="12" spans="1:19" hidden="1">
      <c r="A12" s="3" t="s">
        <v>4</v>
      </c>
      <c r="B12" s="9">
        <v>1124</v>
      </c>
      <c r="C12" s="2"/>
      <c r="D12" s="2"/>
      <c r="E12" s="2"/>
      <c r="F12" s="2"/>
      <c r="G12" s="1"/>
      <c r="H12" s="16"/>
      <c r="I12" s="2"/>
      <c r="J12" s="2"/>
      <c r="K12" s="2"/>
      <c r="L12" s="2"/>
      <c r="M12" s="2"/>
    </row>
    <row r="13" spans="1:19" hidden="1">
      <c r="A13" s="3" t="s">
        <v>5</v>
      </c>
      <c r="B13" s="24">
        <v>0.80511858640699996</v>
      </c>
      <c r="C13" s="3"/>
      <c r="D13" s="3" t="s">
        <v>5</v>
      </c>
      <c r="E13" s="24">
        <v>0.80444097442399998</v>
      </c>
      <c r="F13" s="2"/>
      <c r="G13" s="1" t="s">
        <v>111</v>
      </c>
      <c r="H13" s="16"/>
      <c r="I13" s="2" t="s">
        <v>25</v>
      </c>
      <c r="J13" s="2"/>
      <c r="K13" s="2"/>
      <c r="L13" s="2"/>
      <c r="M13" s="2"/>
    </row>
    <row r="14" spans="1:19" s="1" customFormat="1" hidden="1">
      <c r="A14" s="3" t="s">
        <v>6</v>
      </c>
      <c r="B14" s="9">
        <v>0.92176651305699997</v>
      </c>
      <c r="C14" s="2"/>
      <c r="D14" s="3" t="s">
        <v>6</v>
      </c>
      <c r="E14" s="9">
        <v>0.90747311827999999</v>
      </c>
      <c r="F14" s="3"/>
      <c r="G14" s="1" t="s">
        <v>78</v>
      </c>
      <c r="H14" s="16"/>
      <c r="I14" s="3" t="s">
        <v>120</v>
      </c>
      <c r="J14" s="3"/>
      <c r="K14" s="3"/>
      <c r="L14" s="3"/>
      <c r="M14" s="3"/>
    </row>
    <row r="15" spans="1:19" hidden="1">
      <c r="A15" s="3" t="s">
        <v>7</v>
      </c>
      <c r="B15" s="9">
        <v>0.71467741935499995</v>
      </c>
      <c r="C15" s="2"/>
      <c r="D15" s="3" t="s">
        <v>7</v>
      </c>
      <c r="E15" s="9">
        <v>0.72241935483899999</v>
      </c>
      <c r="G15" t="s">
        <v>112</v>
      </c>
      <c r="I15" t="s">
        <v>121</v>
      </c>
    </row>
    <row r="16" spans="1:19" hidden="1">
      <c r="A16" s="3" t="s">
        <v>70</v>
      </c>
      <c r="B16" s="9">
        <v>0.99886464722099999</v>
      </c>
      <c r="C16" s="2"/>
      <c r="D16" s="3" t="s">
        <v>70</v>
      </c>
      <c r="E16" s="9">
        <v>0.99888337468999999</v>
      </c>
      <c r="I16" t="s">
        <v>122</v>
      </c>
    </row>
    <row r="17" spans="1:19" hidden="1">
      <c r="A17" s="3" t="s">
        <v>8</v>
      </c>
      <c r="B17" s="9">
        <v>86</v>
      </c>
      <c r="C17" s="2"/>
      <c r="D17" s="3" t="s">
        <v>8</v>
      </c>
      <c r="E17" s="9">
        <v>55</v>
      </c>
      <c r="F17" s="2"/>
      <c r="G17" s="1"/>
      <c r="H17" s="2"/>
      <c r="I17" s="2" t="s">
        <v>123</v>
      </c>
      <c r="J17" s="2"/>
      <c r="K17" s="2"/>
      <c r="L17" s="2"/>
      <c r="M17" s="2"/>
    </row>
    <row r="18" spans="1:19" s="1" customFormat="1" hidden="1">
      <c r="A18" s="3"/>
      <c r="B18" s="9"/>
      <c r="C18" s="2"/>
      <c r="D18" s="3"/>
      <c r="E18" s="9"/>
      <c r="F18" s="3"/>
      <c r="H18" s="2"/>
      <c r="I18" s="3"/>
      <c r="J18" s="3"/>
      <c r="K18" s="3"/>
      <c r="L18" s="3"/>
      <c r="M18" s="3"/>
    </row>
    <row r="19" spans="1:19" hidden="1">
      <c r="A19" s="3" t="s">
        <v>14</v>
      </c>
      <c r="B19" s="24">
        <v>6</v>
      </c>
      <c r="C19" s="3"/>
      <c r="D19" s="3"/>
      <c r="E19" s="9"/>
      <c r="F19" s="2"/>
      <c r="G19" s="1"/>
      <c r="H19" s="2"/>
      <c r="I19" s="2"/>
      <c r="J19" s="2"/>
      <c r="K19" s="2"/>
      <c r="L19" s="2"/>
      <c r="M19" s="2"/>
    </row>
    <row r="20" spans="1:19" hidden="1">
      <c r="A20" s="3" t="s">
        <v>4</v>
      </c>
      <c r="B20" s="9">
        <v>1117</v>
      </c>
      <c r="C20" s="2"/>
      <c r="D20" s="2"/>
      <c r="E20" s="24"/>
    </row>
    <row r="21" spans="1:19" hidden="1">
      <c r="A21" s="3" t="s">
        <v>5</v>
      </c>
      <c r="B21" s="24">
        <v>0.73034361084099997</v>
      </c>
      <c r="C21" s="3"/>
      <c r="D21" s="3" t="s">
        <v>5</v>
      </c>
      <c r="E21" s="9">
        <v>0.70351597935900001</v>
      </c>
      <c r="G21" t="s">
        <v>113</v>
      </c>
      <c r="I21" t="s">
        <v>25</v>
      </c>
    </row>
    <row r="22" spans="1:19" s="1" customFormat="1" hidden="1">
      <c r="A22" s="3" t="s">
        <v>6</v>
      </c>
      <c r="B22" s="9">
        <v>0.73532412861399998</v>
      </c>
      <c r="C22" s="2"/>
      <c r="D22" s="3" t="s">
        <v>6</v>
      </c>
      <c r="E22" s="9">
        <v>0.81284946236599998</v>
      </c>
      <c r="G22" s="1" t="s">
        <v>114</v>
      </c>
      <c r="H22" s="31"/>
      <c r="I22" s="1" t="s">
        <v>116</v>
      </c>
    </row>
    <row r="23" spans="1:19" s="1" customFormat="1" hidden="1">
      <c r="A23" s="3" t="s">
        <v>7</v>
      </c>
      <c r="B23" s="9">
        <v>0.72543010752699999</v>
      </c>
      <c r="C23" s="2"/>
      <c r="D23" s="3" t="s">
        <v>7</v>
      </c>
      <c r="E23" s="9">
        <v>0.62010752688199999</v>
      </c>
      <c r="G23" s="1" t="s">
        <v>115</v>
      </c>
      <c r="H23" s="31"/>
      <c r="I23" s="1" t="s">
        <v>117</v>
      </c>
    </row>
    <row r="24" spans="1:19" hidden="1">
      <c r="A24" s="3" t="s">
        <v>70</v>
      </c>
      <c r="B24" s="9">
        <v>0.99229598764000004</v>
      </c>
      <c r="C24" s="2"/>
      <c r="D24" s="3" t="s">
        <v>70</v>
      </c>
      <c r="E24" s="9">
        <v>0.99821152675699998</v>
      </c>
      <c r="I24" t="s">
        <v>118</v>
      </c>
    </row>
    <row r="25" spans="1:19" hidden="1">
      <c r="A25" s="3" t="s">
        <v>8</v>
      </c>
      <c r="B25" s="9">
        <v>99</v>
      </c>
      <c r="C25" s="2"/>
      <c r="D25" s="3" t="s">
        <v>8</v>
      </c>
      <c r="E25" s="24">
        <v>99</v>
      </c>
      <c r="F25" s="2"/>
      <c r="G25" s="1"/>
      <c r="H25" s="2"/>
      <c r="I25" s="2" t="s">
        <v>119</v>
      </c>
      <c r="J25" s="2"/>
      <c r="K25" s="2"/>
      <c r="L25" s="2"/>
      <c r="M25" s="2"/>
    </row>
    <row r="26" spans="1:19" s="1" customFormat="1" hidden="1">
      <c r="A26" s="2"/>
      <c r="B26" s="2"/>
      <c r="C26" s="2"/>
      <c r="D26" s="2"/>
      <c r="E26" s="2"/>
      <c r="F26" s="3"/>
      <c r="H26" s="2"/>
      <c r="I26" s="3"/>
      <c r="J26" s="3"/>
      <c r="K26" s="3"/>
      <c r="L26" s="3"/>
      <c r="M26" s="3"/>
    </row>
    <row r="27" spans="1:19" hidden="1">
      <c r="A27" s="3" t="s">
        <v>14</v>
      </c>
      <c r="B27" s="24">
        <v>7</v>
      </c>
      <c r="C27" s="3"/>
      <c r="D27" s="3"/>
      <c r="E27" s="9"/>
      <c r="F27" s="2"/>
      <c r="G27" s="1"/>
      <c r="H27" s="2"/>
      <c r="I27" s="2"/>
      <c r="J27" s="2"/>
      <c r="K27" s="2"/>
      <c r="L27" s="2"/>
      <c r="M27" s="2"/>
    </row>
    <row r="28" spans="1:19" hidden="1">
      <c r="A28" s="3" t="s">
        <v>4</v>
      </c>
      <c r="B28" s="9">
        <v>1118</v>
      </c>
      <c r="C28" s="2"/>
      <c r="D28" s="2"/>
      <c r="E28" s="24"/>
    </row>
    <row r="29" spans="1:19" hidden="1">
      <c r="A29" s="3" t="s">
        <v>5</v>
      </c>
      <c r="B29" s="24">
        <v>0.77265321277599996</v>
      </c>
      <c r="C29" s="3"/>
      <c r="D29" s="3" t="s">
        <v>5</v>
      </c>
      <c r="E29" s="9">
        <v>0.79328918598599996</v>
      </c>
      <c r="G29" t="s">
        <v>124</v>
      </c>
    </row>
    <row r="30" spans="1:19" s="1" customFormat="1" hidden="1">
      <c r="A30" s="3" t="s">
        <v>6</v>
      </c>
      <c r="B30" s="9">
        <v>0.83790795857199996</v>
      </c>
      <c r="C30" s="2"/>
      <c r="D30" s="3" t="s">
        <v>6</v>
      </c>
      <c r="E30" s="9">
        <v>0.894784946237</v>
      </c>
      <c r="G30" s="1" t="s">
        <v>114</v>
      </c>
      <c r="H30" s="31"/>
    </row>
    <row r="31" spans="1:19" hidden="1">
      <c r="A31" s="3" t="s">
        <v>7</v>
      </c>
      <c r="B31" s="9">
        <v>0.71682795698900004</v>
      </c>
      <c r="C31" s="2"/>
      <c r="D31" s="3" t="s">
        <v>7</v>
      </c>
      <c r="E31" s="9">
        <v>0.71247311828000004</v>
      </c>
      <c r="G31" t="s">
        <v>125</v>
      </c>
    </row>
    <row r="32" spans="1:19" hidden="1">
      <c r="A32" s="3" t="s">
        <v>70</v>
      </c>
      <c r="B32" s="9">
        <v>0.99644178098199998</v>
      </c>
      <c r="C32" s="2"/>
      <c r="D32" s="3" t="s">
        <v>70</v>
      </c>
      <c r="E32" s="9">
        <v>0.99878973734700005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idden="1">
      <c r="A33" s="3" t="s">
        <v>8</v>
      </c>
      <c r="B33" s="9">
        <v>95</v>
      </c>
      <c r="C33" s="2"/>
      <c r="D33" s="3" t="s">
        <v>8</v>
      </c>
      <c r="E33" s="24">
        <v>79</v>
      </c>
      <c r="F33" s="2"/>
      <c r="G33" s="1"/>
      <c r="H33" s="2"/>
      <c r="I33" s="2"/>
      <c r="J33" s="2"/>
      <c r="K33" s="2"/>
      <c r="L33" s="2"/>
      <c r="M33" s="2"/>
    </row>
    <row r="34" spans="1:19" s="1" customFormat="1" hidden="1">
      <c r="A34" s="2"/>
      <c r="B34" s="2"/>
      <c r="C34" s="2"/>
      <c r="D34" s="2"/>
      <c r="E34" s="2"/>
      <c r="F34" s="3"/>
      <c r="H34" s="2"/>
      <c r="I34" s="3"/>
      <c r="J34" s="3"/>
      <c r="K34" s="3"/>
      <c r="L34" s="3"/>
      <c r="M34" s="3"/>
    </row>
    <row r="35" spans="1:19" hidden="1">
      <c r="A35" s="3" t="s">
        <v>14</v>
      </c>
      <c r="B35" s="24">
        <v>8</v>
      </c>
      <c r="C35" s="3"/>
      <c r="D35" s="3"/>
      <c r="E35" s="24"/>
      <c r="F35" s="2"/>
      <c r="G35" s="1"/>
      <c r="H35" s="2"/>
      <c r="I35" s="2"/>
      <c r="J35" s="2"/>
      <c r="K35" s="2"/>
      <c r="L35" s="2"/>
      <c r="M35" s="2"/>
    </row>
    <row r="36" spans="1:19" hidden="1">
      <c r="A36" s="3" t="s">
        <v>4</v>
      </c>
      <c r="B36" s="9">
        <v>1122</v>
      </c>
      <c r="C36" s="2"/>
      <c r="D36" s="2"/>
      <c r="E36" s="24"/>
    </row>
    <row r="37" spans="1:19" hidden="1">
      <c r="A37" s="3" t="s">
        <v>5</v>
      </c>
      <c r="B37" s="24">
        <v>0.70058083700700002</v>
      </c>
      <c r="C37" s="3"/>
      <c r="D37" s="3" t="s">
        <v>5</v>
      </c>
      <c r="E37" s="9">
        <v>0.68643678003200004</v>
      </c>
      <c r="G37" t="s">
        <v>126</v>
      </c>
    </row>
    <row r="38" spans="1:19" s="1" customFormat="1" hidden="1">
      <c r="A38" s="3" t="s">
        <v>6</v>
      </c>
      <c r="B38" s="9">
        <v>0.77047665596100001</v>
      </c>
      <c r="C38" s="2"/>
      <c r="D38" s="3" t="s">
        <v>6</v>
      </c>
      <c r="E38" s="9">
        <v>0.77274193548400005</v>
      </c>
      <c r="G38" s="1" t="s">
        <v>127</v>
      </c>
      <c r="H38" s="31"/>
    </row>
    <row r="39" spans="1:19" s="1" customFormat="1" hidden="1">
      <c r="A39" s="3" t="s">
        <v>7</v>
      </c>
      <c r="B39" s="9">
        <v>0.64231182795700004</v>
      </c>
      <c r="C39" s="2"/>
      <c r="D39" s="3" t="s">
        <v>7</v>
      </c>
      <c r="E39" s="9">
        <v>0.61747311827999996</v>
      </c>
      <c r="G39" s="1" t="s">
        <v>128</v>
      </c>
      <c r="H39" s="31"/>
    </row>
    <row r="40" spans="1:19" s="1" customFormat="1" hidden="1">
      <c r="A40" s="3" t="s">
        <v>70</v>
      </c>
      <c r="B40" s="9">
        <v>0.99786038672199995</v>
      </c>
      <c r="C40" s="2"/>
      <c r="D40" s="3" t="s">
        <v>70</v>
      </c>
      <c r="E40" s="9">
        <v>0.99815066248399997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idden="1">
      <c r="A41" s="3" t="s">
        <v>8</v>
      </c>
      <c r="B41" s="9">
        <v>92</v>
      </c>
      <c r="C41" s="2"/>
      <c r="D41" s="3" t="s">
        <v>8</v>
      </c>
      <c r="E41" s="24">
        <v>26</v>
      </c>
      <c r="F41" s="2"/>
      <c r="G41" s="1"/>
      <c r="H41" s="2"/>
      <c r="I41" s="2"/>
      <c r="J41" s="2"/>
      <c r="K41" s="2"/>
      <c r="L41" s="2"/>
      <c r="M41" s="2"/>
    </row>
    <row r="42" spans="1:19" s="1" customFormat="1" hidden="1">
      <c r="A42" s="3"/>
      <c r="B42" s="24"/>
      <c r="C42" s="3"/>
      <c r="D42" s="2"/>
      <c r="E42" s="9"/>
      <c r="F42" s="3"/>
      <c r="H42" s="2"/>
      <c r="I42" s="3"/>
      <c r="J42" s="3"/>
      <c r="K42" s="3"/>
      <c r="L42" s="3"/>
      <c r="M42" s="3"/>
    </row>
    <row r="43" spans="1:19" hidden="1">
      <c r="A43" s="3" t="s">
        <v>14</v>
      </c>
      <c r="B43" s="24">
        <v>9</v>
      </c>
      <c r="C43" s="3"/>
      <c r="D43" s="3"/>
      <c r="E43" s="24"/>
      <c r="F43" s="2"/>
      <c r="G43" s="1"/>
      <c r="H43" s="2"/>
      <c r="I43" s="2"/>
      <c r="J43" s="2"/>
      <c r="K43" s="2"/>
      <c r="L43" s="2"/>
      <c r="M43" s="2"/>
    </row>
    <row r="44" spans="1:19" hidden="1">
      <c r="A44" s="3" t="s">
        <v>4</v>
      </c>
      <c r="B44" s="9">
        <v>1130</v>
      </c>
      <c r="C44" s="2"/>
      <c r="D44" s="2"/>
      <c r="E44" s="24"/>
    </row>
    <row r="45" spans="1:19" hidden="1">
      <c r="A45" s="3" t="s">
        <v>5</v>
      </c>
      <c r="B45" s="24">
        <v>0.75554024942999998</v>
      </c>
      <c r="C45" s="3"/>
      <c r="D45" s="3" t="s">
        <v>5</v>
      </c>
      <c r="E45" s="9">
        <v>0.70872025649199999</v>
      </c>
      <c r="G45" t="s">
        <v>129</v>
      </c>
    </row>
    <row r="46" spans="1:19" s="1" customFormat="1" hidden="1">
      <c r="A46" s="3" t="s">
        <v>6</v>
      </c>
      <c r="B46" s="9">
        <v>0.86928441451000005</v>
      </c>
      <c r="C46" s="2"/>
      <c r="D46" s="3" t="s">
        <v>6</v>
      </c>
      <c r="E46" s="9">
        <v>0.85817204301100003</v>
      </c>
      <c r="G46" s="1" t="s">
        <v>130</v>
      </c>
      <c r="H46" s="31"/>
    </row>
    <row r="47" spans="1:19" hidden="1">
      <c r="A47" s="3" t="s">
        <v>7</v>
      </c>
      <c r="B47" s="9">
        <v>0.66811827957000003</v>
      </c>
      <c r="C47" s="2"/>
      <c r="D47" s="3" t="s">
        <v>7</v>
      </c>
      <c r="E47" s="9">
        <v>0.60360215053800004</v>
      </c>
      <c r="G47" t="s">
        <v>131</v>
      </c>
    </row>
    <row r="48" spans="1:19" hidden="1">
      <c r="A48" s="3" t="s">
        <v>70</v>
      </c>
      <c r="B48" s="9">
        <v>0.99809916194600001</v>
      </c>
      <c r="C48" s="2"/>
      <c r="D48" s="3" t="s">
        <v>70</v>
      </c>
      <c r="E48" s="9">
        <v>0.99837539210600001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idden="1">
      <c r="A49" s="3" t="s">
        <v>8</v>
      </c>
      <c r="B49" s="9">
        <v>22</v>
      </c>
      <c r="C49" s="2"/>
      <c r="D49" s="3" t="s">
        <v>8</v>
      </c>
      <c r="E49" s="24">
        <v>6</v>
      </c>
      <c r="F49" s="2"/>
      <c r="G49" s="1"/>
      <c r="H49" s="2"/>
      <c r="I49" s="2"/>
      <c r="J49" s="2"/>
      <c r="K49" s="2"/>
      <c r="L49" s="2"/>
      <c r="M49" s="2"/>
    </row>
    <row r="50" spans="1:19" s="1" customFormat="1" hidden="1">
      <c r="A50" s="3"/>
      <c r="B50" s="24"/>
      <c r="C50" s="3"/>
      <c r="D50" s="2"/>
      <c r="E50" s="9"/>
      <c r="F50" s="3"/>
      <c r="H50" s="2"/>
      <c r="I50" s="3"/>
      <c r="J50" s="3"/>
      <c r="K50" s="3"/>
      <c r="L50" s="3"/>
      <c r="M50" s="3"/>
    </row>
    <row r="51" spans="1:19" hidden="1">
      <c r="A51" s="3" t="s">
        <v>14</v>
      </c>
      <c r="B51" s="24">
        <v>10</v>
      </c>
      <c r="C51" s="3"/>
      <c r="D51" s="3"/>
      <c r="E51" s="24"/>
      <c r="F51" s="2"/>
      <c r="G51" s="1"/>
      <c r="H51" s="2"/>
      <c r="I51" s="2"/>
      <c r="J51" s="2"/>
      <c r="K51" s="2"/>
      <c r="L51" s="2"/>
      <c r="M51" s="2"/>
    </row>
    <row r="52" spans="1:19" hidden="1">
      <c r="A52" s="3" t="s">
        <v>4</v>
      </c>
      <c r="B52" s="9">
        <v>1127</v>
      </c>
      <c r="C52" s="2"/>
      <c r="D52" s="2"/>
      <c r="E52" s="24"/>
    </row>
    <row r="53" spans="1:19" hidden="1">
      <c r="A53" s="3" t="s">
        <v>5</v>
      </c>
      <c r="B53" s="24">
        <v>0.72160645394199996</v>
      </c>
      <c r="C53" s="3"/>
      <c r="D53" s="3" t="s">
        <v>5</v>
      </c>
      <c r="E53" s="9">
        <v>0.70577023737800004</v>
      </c>
      <c r="G53" t="s">
        <v>132</v>
      </c>
      <c r="I53" t="s">
        <v>25</v>
      </c>
    </row>
    <row r="54" spans="1:19" s="1" customFormat="1" hidden="1">
      <c r="A54" s="3" t="s">
        <v>6</v>
      </c>
      <c r="B54" s="9">
        <v>0.78799151098200004</v>
      </c>
      <c r="C54" s="2"/>
      <c r="D54" s="3" t="s">
        <v>6</v>
      </c>
      <c r="E54" s="9">
        <v>0.83349462365600002</v>
      </c>
      <c r="G54" s="1" t="s">
        <v>114</v>
      </c>
      <c r="H54" s="31"/>
      <c r="I54" s="1" t="s">
        <v>142</v>
      </c>
    </row>
    <row r="55" spans="1:19" hidden="1">
      <c r="A55" s="3" t="s">
        <v>7</v>
      </c>
      <c r="B55" s="9">
        <v>0.66553763440900005</v>
      </c>
      <c r="C55" s="2"/>
      <c r="D55" s="3" t="s">
        <v>7</v>
      </c>
      <c r="E55" s="9">
        <v>0.611989247312</v>
      </c>
      <c r="G55" t="s">
        <v>133</v>
      </c>
      <c r="I55" t="s">
        <v>143</v>
      </c>
    </row>
    <row r="56" spans="1:19" hidden="1">
      <c r="A56" s="3" t="s">
        <v>70</v>
      </c>
      <c r="B56" s="9">
        <v>0.99792359192799995</v>
      </c>
      <c r="C56" s="2"/>
      <c r="D56" s="3" t="s">
        <v>70</v>
      </c>
      <c r="E56" s="9">
        <v>0.99833091436900001</v>
      </c>
      <c r="F56" s="2"/>
      <c r="G56" s="2"/>
      <c r="H56" s="2"/>
      <c r="I56" s="2" t="s">
        <v>144</v>
      </c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idden="1">
      <c r="A57" s="3" t="s">
        <v>8</v>
      </c>
      <c r="B57" s="9">
        <v>38</v>
      </c>
      <c r="C57" s="2"/>
      <c r="D57" s="3" t="s">
        <v>8</v>
      </c>
      <c r="E57" s="24">
        <v>9</v>
      </c>
      <c r="F57" s="2"/>
      <c r="G57" s="1"/>
      <c r="H57" s="2"/>
      <c r="I57" s="2" t="s">
        <v>145</v>
      </c>
      <c r="J57" s="2"/>
      <c r="K57" s="2"/>
      <c r="L57" s="2"/>
      <c r="M57" s="2"/>
    </row>
    <row r="58" spans="1:19" s="1" customFormat="1" hidden="1">
      <c r="A58" s="3"/>
      <c r="B58" s="24"/>
      <c r="C58" s="3"/>
      <c r="D58" s="2"/>
      <c r="E58" s="2"/>
      <c r="F58" s="3"/>
      <c r="H58" s="2"/>
      <c r="I58" s="3"/>
      <c r="J58" s="3"/>
      <c r="K58" s="3"/>
      <c r="L58" s="3"/>
      <c r="M58" s="3"/>
    </row>
    <row r="59" spans="1:19" hidden="1">
      <c r="A59" s="3" t="s">
        <v>14</v>
      </c>
      <c r="B59" s="24">
        <v>11</v>
      </c>
      <c r="C59" s="3"/>
      <c r="D59" s="3"/>
      <c r="E59" s="3"/>
      <c r="F59" s="2"/>
      <c r="G59" s="1"/>
      <c r="H59" s="2"/>
      <c r="I59" s="2"/>
      <c r="J59" s="2"/>
      <c r="K59" s="2"/>
      <c r="L59" s="2"/>
      <c r="M59" s="2"/>
    </row>
    <row r="60" spans="1:19" hidden="1">
      <c r="A60" s="3" t="s">
        <v>4</v>
      </c>
      <c r="B60" s="9">
        <v>1133</v>
      </c>
      <c r="C60" s="2"/>
      <c r="D60" s="2"/>
      <c r="E60" s="3"/>
    </row>
    <row r="61" spans="1:19" hidden="1">
      <c r="A61" s="3" t="s">
        <v>5</v>
      </c>
      <c r="B61" s="24">
        <v>0.77636198767300002</v>
      </c>
      <c r="C61" s="3"/>
      <c r="D61" s="3" t="s">
        <v>5</v>
      </c>
      <c r="E61" s="2">
        <v>0.73476544246599995</v>
      </c>
      <c r="G61" t="s">
        <v>134</v>
      </c>
      <c r="I61" t="s">
        <v>25</v>
      </c>
    </row>
    <row r="62" spans="1:19" s="1" customFormat="1" hidden="1">
      <c r="A62" s="3" t="s">
        <v>6</v>
      </c>
      <c r="B62" s="9">
        <v>0.85672151658600004</v>
      </c>
      <c r="C62" s="2"/>
      <c r="D62" s="3" t="s">
        <v>6</v>
      </c>
      <c r="E62" s="2">
        <v>0.84559139784899995</v>
      </c>
      <c r="G62" s="1" t="s">
        <v>96</v>
      </c>
      <c r="H62" s="31"/>
      <c r="I62" s="1" t="s">
        <v>292</v>
      </c>
    </row>
    <row r="63" spans="1:19" s="1" customFormat="1" hidden="1">
      <c r="A63" s="3" t="s">
        <v>7</v>
      </c>
      <c r="B63" s="9">
        <v>0.70978494623699995</v>
      </c>
      <c r="C63" s="2"/>
      <c r="D63" s="3" t="s">
        <v>7</v>
      </c>
      <c r="E63" s="2">
        <v>0.64962365591399995</v>
      </c>
      <c r="G63" s="1" t="s">
        <v>135</v>
      </c>
      <c r="H63" s="31"/>
      <c r="I63" s="1" t="s">
        <v>293</v>
      </c>
    </row>
    <row r="64" spans="1:19" s="1" customFormat="1" hidden="1">
      <c r="A64" s="3" t="s">
        <v>70</v>
      </c>
      <c r="B64" s="9">
        <v>0.99702701437300001</v>
      </c>
      <c r="C64" s="2"/>
      <c r="D64" s="3" t="s">
        <v>70</v>
      </c>
      <c r="E64" s="9">
        <v>0.99849009785099996</v>
      </c>
      <c r="F64" s="2"/>
      <c r="G64" s="2"/>
      <c r="H64" s="2"/>
      <c r="I64" s="2" t="s">
        <v>294</v>
      </c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idden="1">
      <c r="A65" s="3" t="s">
        <v>8</v>
      </c>
      <c r="B65" s="9">
        <v>17</v>
      </c>
      <c r="C65" s="2"/>
      <c r="D65" s="3" t="s">
        <v>8</v>
      </c>
      <c r="E65" s="3">
        <v>2</v>
      </c>
      <c r="F65" s="2"/>
      <c r="G65" s="1"/>
      <c r="H65" s="2"/>
      <c r="I65" s="2" t="s">
        <v>295</v>
      </c>
      <c r="J65" s="2"/>
      <c r="K65" s="2"/>
      <c r="L65" s="2"/>
      <c r="M65" s="2"/>
    </row>
    <row r="66" spans="1:19" s="1" customFormat="1" hidden="1">
      <c r="A66" s="3"/>
      <c r="B66" s="24"/>
      <c r="C66" s="3"/>
      <c r="D66" s="2"/>
      <c r="E66" s="2"/>
      <c r="F66" s="3"/>
      <c r="H66" s="2"/>
      <c r="I66" s="3"/>
      <c r="J66" s="3"/>
      <c r="K66" s="3"/>
      <c r="L66" s="3"/>
      <c r="M66" s="3"/>
    </row>
    <row r="67" spans="1:19" hidden="1">
      <c r="A67" s="3" t="s">
        <v>14</v>
      </c>
      <c r="B67" s="24">
        <v>12</v>
      </c>
      <c r="C67" s="3"/>
      <c r="D67" s="3"/>
      <c r="E67" s="3"/>
      <c r="F67" s="2"/>
      <c r="G67" s="1"/>
      <c r="H67" s="2"/>
      <c r="I67" s="2"/>
      <c r="J67" s="2"/>
      <c r="K67" s="2"/>
      <c r="L67" s="2"/>
      <c r="M67" s="2"/>
    </row>
    <row r="68" spans="1:19" hidden="1">
      <c r="A68" s="3" t="s">
        <v>4</v>
      </c>
      <c r="B68" s="9">
        <v>1122</v>
      </c>
      <c r="C68" s="2"/>
      <c r="D68" s="2"/>
      <c r="E68" s="3"/>
    </row>
    <row r="69" spans="1:19" hidden="1">
      <c r="A69" s="3" t="s">
        <v>5</v>
      </c>
      <c r="B69" s="24">
        <v>0.75191867927199996</v>
      </c>
      <c r="C69" s="3"/>
      <c r="D69" s="3" t="s">
        <v>5</v>
      </c>
      <c r="E69" s="2">
        <v>0.72992986558899997</v>
      </c>
      <c r="G69" t="s">
        <v>136</v>
      </c>
      <c r="I69" t="s">
        <v>25</v>
      </c>
    </row>
    <row r="70" spans="1:19" s="1" customFormat="1" hidden="1">
      <c r="A70" s="3" t="s">
        <v>6</v>
      </c>
      <c r="B70" s="9">
        <v>0.89913210445500003</v>
      </c>
      <c r="C70" s="2"/>
      <c r="D70" s="3" t="s">
        <v>6</v>
      </c>
      <c r="E70" s="2">
        <v>0.81010752688200005</v>
      </c>
      <c r="G70" s="1" t="s">
        <v>130</v>
      </c>
      <c r="H70" s="31"/>
      <c r="I70" s="1" t="s">
        <v>138</v>
      </c>
    </row>
    <row r="71" spans="1:19" s="1" customFormat="1" hidden="1">
      <c r="A71" s="3" t="s">
        <v>7</v>
      </c>
      <c r="B71" s="9">
        <v>0.646129032258</v>
      </c>
      <c r="C71" s="2"/>
      <c r="D71" s="3" t="s">
        <v>7</v>
      </c>
      <c r="E71" s="2">
        <v>0.66419354838699995</v>
      </c>
      <c r="G71" s="1" t="s">
        <v>137</v>
      </c>
      <c r="H71" s="31"/>
      <c r="I71" s="1" t="s">
        <v>139</v>
      </c>
    </row>
    <row r="72" spans="1:19" s="1" customFormat="1" hidden="1">
      <c r="A72" s="3" t="s">
        <v>70</v>
      </c>
      <c r="B72" s="9">
        <v>0.99852521185400001</v>
      </c>
      <c r="C72" s="2"/>
      <c r="D72" s="3" t="s">
        <v>70</v>
      </c>
      <c r="E72" s="9">
        <v>0.99843157451200004</v>
      </c>
      <c r="F72" s="2"/>
      <c r="G72" s="2"/>
      <c r="H72" s="2"/>
      <c r="I72" s="2" t="s">
        <v>140</v>
      </c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idden="1">
      <c r="A73" s="3" t="s">
        <v>8</v>
      </c>
      <c r="B73" s="9">
        <v>92</v>
      </c>
      <c r="C73" s="2"/>
      <c r="D73" s="3" t="s">
        <v>8</v>
      </c>
      <c r="E73" s="3">
        <v>2</v>
      </c>
      <c r="F73" s="2"/>
      <c r="G73" s="1"/>
      <c r="H73" s="2"/>
      <c r="I73" s="2" t="s">
        <v>141</v>
      </c>
      <c r="J73" s="2"/>
      <c r="K73" s="2"/>
      <c r="L73" s="2"/>
      <c r="M73" s="2"/>
    </row>
    <row r="74" spans="1:19" s="1" customFormat="1" hidden="1">
      <c r="A74" s="3"/>
      <c r="B74" s="24"/>
      <c r="C74" s="3"/>
      <c r="D74" s="2"/>
      <c r="E74" s="2"/>
      <c r="F74" s="3"/>
      <c r="H74" s="2"/>
      <c r="I74" s="3"/>
      <c r="J74" s="3"/>
      <c r="K74" s="3"/>
      <c r="L74" s="3"/>
      <c r="M74" s="3"/>
    </row>
    <row r="75" spans="1:19" hidden="1">
      <c r="A75" s="3" t="s">
        <v>14</v>
      </c>
      <c r="B75" s="24">
        <v>13</v>
      </c>
      <c r="C75" s="3"/>
      <c r="D75" s="3"/>
      <c r="E75" s="3"/>
      <c r="F75" s="2"/>
      <c r="G75" s="1"/>
      <c r="H75" s="2"/>
      <c r="I75" s="2"/>
      <c r="J75" s="2"/>
      <c r="K75" s="2"/>
      <c r="L75" s="2"/>
      <c r="M75" s="2"/>
    </row>
    <row r="76" spans="1:19" hidden="1">
      <c r="A76" s="3" t="s">
        <v>4</v>
      </c>
      <c r="B76" s="9">
        <v>1137</v>
      </c>
      <c r="C76" s="2"/>
      <c r="D76" s="2"/>
      <c r="E76" s="3"/>
    </row>
    <row r="77" spans="1:19" hidden="1">
      <c r="A77" s="3" t="s">
        <v>5</v>
      </c>
      <c r="B77" s="24">
        <v>0.76876413119800002</v>
      </c>
      <c r="C77" s="3"/>
      <c r="D77" s="3" t="s">
        <v>5</v>
      </c>
      <c r="E77" s="2">
        <v>0.73057240074899998</v>
      </c>
      <c r="G77" t="s">
        <v>146</v>
      </c>
      <c r="I77" t="s">
        <v>25</v>
      </c>
    </row>
    <row r="78" spans="1:19" s="1" customFormat="1" hidden="1">
      <c r="A78" s="3" t="s">
        <v>6</v>
      </c>
      <c r="B78" s="9">
        <v>0.89552227342500001</v>
      </c>
      <c r="C78" s="2"/>
      <c r="D78" s="3" t="s">
        <v>6</v>
      </c>
      <c r="E78" s="2">
        <v>0.85301075268799997</v>
      </c>
      <c r="G78" s="1" t="s">
        <v>147</v>
      </c>
      <c r="H78" s="31"/>
      <c r="I78" s="1" t="s">
        <v>288</v>
      </c>
    </row>
    <row r="79" spans="1:19" s="1" customFormat="1" hidden="1">
      <c r="A79" s="3" t="s">
        <v>7</v>
      </c>
      <c r="B79" s="9">
        <v>0.67344086021500005</v>
      </c>
      <c r="C79" s="2"/>
      <c r="D79" s="3" t="s">
        <v>7</v>
      </c>
      <c r="E79" s="2">
        <v>0.63887096774200003</v>
      </c>
      <c r="G79" s="1" t="s">
        <v>148</v>
      </c>
      <c r="H79" s="31"/>
      <c r="I79" s="1" t="s">
        <v>289</v>
      </c>
    </row>
    <row r="80" spans="1:19" s="1" customFormat="1" hidden="1">
      <c r="A80" s="3" t="s">
        <v>70</v>
      </c>
      <c r="B80" s="9">
        <v>0.99853223465499996</v>
      </c>
      <c r="C80" s="2"/>
      <c r="D80" s="3" t="s">
        <v>70</v>
      </c>
      <c r="E80" s="9">
        <v>0.99845264291400004</v>
      </c>
      <c r="F80" s="2"/>
      <c r="G80" s="2"/>
      <c r="H80" s="2"/>
      <c r="I80" s="2" t="s">
        <v>290</v>
      </c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idden="1">
      <c r="A81" s="3" t="s">
        <v>8</v>
      </c>
      <c r="B81" s="9">
        <v>89</v>
      </c>
      <c r="C81" s="2"/>
      <c r="D81" s="3" t="s">
        <v>8</v>
      </c>
      <c r="E81" s="3">
        <v>5</v>
      </c>
      <c r="F81" s="2"/>
      <c r="G81" s="1"/>
      <c r="H81" s="2"/>
      <c r="I81" s="2" t="s">
        <v>291</v>
      </c>
      <c r="J81" s="2"/>
      <c r="K81" s="2"/>
      <c r="L81" s="2"/>
      <c r="M81" s="2"/>
    </row>
    <row r="82" spans="1:19" s="1" customFormat="1" hidden="1">
      <c r="A82" s="3"/>
      <c r="B82" s="24"/>
      <c r="C82" s="3"/>
      <c r="D82" s="2"/>
      <c r="E82" s="2"/>
      <c r="F82" s="3"/>
      <c r="H82" s="2"/>
      <c r="I82" s="3"/>
      <c r="J82" s="3"/>
      <c r="K82" s="3"/>
      <c r="L82" s="3"/>
      <c r="M82" s="3"/>
    </row>
    <row r="83" spans="1:19" hidden="1">
      <c r="A83" s="3" t="s">
        <v>14</v>
      </c>
      <c r="B83" s="24">
        <v>14</v>
      </c>
      <c r="C83" s="3"/>
      <c r="D83" s="3"/>
      <c r="E83" s="3"/>
      <c r="F83" s="2"/>
      <c r="G83" s="1"/>
      <c r="H83" s="2"/>
      <c r="I83" s="2"/>
      <c r="J83" s="2"/>
      <c r="K83" s="2"/>
      <c r="L83" s="2"/>
      <c r="M83" s="2"/>
    </row>
    <row r="84" spans="1:19" hidden="1">
      <c r="A84" s="3" t="s">
        <v>4</v>
      </c>
      <c r="B84" s="9">
        <v>1124</v>
      </c>
      <c r="C84" s="2"/>
      <c r="D84" s="2"/>
      <c r="E84" s="3"/>
    </row>
    <row r="85" spans="1:19" hidden="1">
      <c r="A85" s="3" t="s">
        <v>5</v>
      </c>
      <c r="B85" s="24">
        <v>0.77179675045100005</v>
      </c>
      <c r="C85" s="3"/>
      <c r="D85" s="3" t="s">
        <v>5</v>
      </c>
      <c r="E85" s="2">
        <v>0.73058234311600001</v>
      </c>
      <c r="G85" t="s">
        <v>149</v>
      </c>
      <c r="I85" t="s">
        <v>25</v>
      </c>
    </row>
    <row r="86" spans="1:19" s="1" customFormat="1" hidden="1">
      <c r="A86" s="3" t="s">
        <v>6</v>
      </c>
      <c r="B86" s="9">
        <v>0.83987883532200003</v>
      </c>
      <c r="C86" s="2"/>
      <c r="D86" s="3" t="s">
        <v>6</v>
      </c>
      <c r="E86" s="2">
        <v>0.87930107526900003</v>
      </c>
      <c r="G86" s="1" t="s">
        <v>91</v>
      </c>
      <c r="H86" s="31"/>
      <c r="I86" s="1" t="s">
        <v>284</v>
      </c>
    </row>
    <row r="87" spans="1:19" s="1" customFormat="1" hidden="1">
      <c r="A87" s="3" t="s">
        <v>7</v>
      </c>
      <c r="B87" s="9">
        <v>0.71392473118300004</v>
      </c>
      <c r="C87" s="2"/>
      <c r="D87" s="3" t="s">
        <v>7</v>
      </c>
      <c r="E87" s="2">
        <v>0.624892473118</v>
      </c>
      <c r="G87" s="1" t="s">
        <v>150</v>
      </c>
      <c r="H87" s="31"/>
      <c r="I87" s="1" t="s">
        <v>285</v>
      </c>
    </row>
    <row r="88" spans="1:19" s="1" customFormat="1" hidden="1">
      <c r="A88" s="3" t="s">
        <v>70</v>
      </c>
      <c r="B88" s="9">
        <v>0.99788379605800004</v>
      </c>
      <c r="C88" s="2"/>
      <c r="D88" s="3" t="s">
        <v>70</v>
      </c>
      <c r="E88" s="9">
        <v>0.998501802519</v>
      </c>
      <c r="F88" s="2"/>
      <c r="G88" s="2"/>
      <c r="H88" s="2"/>
      <c r="I88" s="2" t="s">
        <v>286</v>
      </c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idden="1">
      <c r="A89" s="3" t="s">
        <v>8</v>
      </c>
      <c r="B89" s="9">
        <v>21</v>
      </c>
      <c r="C89" s="2"/>
      <c r="D89" s="3" t="s">
        <v>8</v>
      </c>
      <c r="E89" s="3">
        <v>9</v>
      </c>
      <c r="F89" s="2"/>
      <c r="G89" s="1"/>
      <c r="H89" s="2"/>
      <c r="I89" s="2" t="s">
        <v>287</v>
      </c>
      <c r="J89" s="2"/>
      <c r="K89" s="2"/>
      <c r="L89" s="2"/>
      <c r="M89" s="2"/>
    </row>
    <row r="90" spans="1:19" s="1" customFormat="1" hidden="1">
      <c r="A90" s="3"/>
      <c r="B90" s="24"/>
      <c r="C90" s="3"/>
      <c r="D90" s="2"/>
      <c r="E90" s="2"/>
      <c r="F90" s="3"/>
      <c r="H90" s="2"/>
      <c r="I90" s="3"/>
      <c r="J90" s="3"/>
      <c r="K90" s="3"/>
      <c r="L90" s="3"/>
      <c r="M90" s="3"/>
    </row>
    <row r="91" spans="1:19" hidden="1">
      <c r="A91" s="3" t="s">
        <v>14</v>
      </c>
      <c r="B91" s="24">
        <v>15</v>
      </c>
      <c r="C91" s="3"/>
      <c r="D91" s="3"/>
      <c r="E91" s="3"/>
      <c r="F91" s="2"/>
      <c r="G91" s="1"/>
      <c r="H91" s="2"/>
      <c r="I91" s="2"/>
      <c r="J91" s="2"/>
      <c r="K91" s="2"/>
      <c r="L91" s="2"/>
      <c r="M91" s="2"/>
    </row>
    <row r="92" spans="1:19" hidden="1">
      <c r="A92" s="3" t="s">
        <v>4</v>
      </c>
      <c r="B92" s="9">
        <v>1130</v>
      </c>
      <c r="C92" s="2"/>
      <c r="D92" s="2"/>
      <c r="E92" s="3"/>
    </row>
    <row r="93" spans="1:19" hidden="1">
      <c r="A93" s="3" t="s">
        <v>5</v>
      </c>
      <c r="B93" s="24">
        <v>0.78148836591100002</v>
      </c>
      <c r="C93" s="3"/>
      <c r="D93" s="3" t="s">
        <v>5</v>
      </c>
      <c r="E93" s="2">
        <v>0.76402864737999998</v>
      </c>
      <c r="G93" t="s">
        <v>151</v>
      </c>
      <c r="I93" t="s">
        <v>25</v>
      </c>
    </row>
    <row r="94" spans="1:19" s="1" customFormat="1" hidden="1">
      <c r="A94" s="3" t="s">
        <v>6</v>
      </c>
      <c r="B94" s="9">
        <v>0.88496428789899995</v>
      </c>
      <c r="C94" s="2"/>
      <c r="D94" s="3" t="s">
        <v>6</v>
      </c>
      <c r="E94" s="2">
        <v>0.85118279569900002</v>
      </c>
      <c r="G94" s="1" t="s">
        <v>96</v>
      </c>
      <c r="H94" s="31"/>
      <c r="I94" s="1" t="s">
        <v>153</v>
      </c>
    </row>
    <row r="95" spans="1:19" hidden="1">
      <c r="A95" s="3" t="s">
        <v>7</v>
      </c>
      <c r="B95" s="8">
        <v>0.69967741935500005</v>
      </c>
      <c r="E95">
        <v>0.693064516129</v>
      </c>
      <c r="G95" t="s">
        <v>152</v>
      </c>
      <c r="I95" t="s">
        <v>154</v>
      </c>
    </row>
    <row r="96" spans="1:19" s="1" customFormat="1" hidden="1">
      <c r="A96" s="3" t="s">
        <v>70</v>
      </c>
      <c r="B96" s="9">
        <v>0.99835900557099999</v>
      </c>
      <c r="C96" s="2"/>
      <c r="D96" s="3" t="s">
        <v>70</v>
      </c>
      <c r="E96" s="9">
        <v>0.99859075799399999</v>
      </c>
      <c r="F96" s="2"/>
      <c r="G96" s="2"/>
      <c r="H96" s="2"/>
      <c r="I96" s="2" t="s">
        <v>155</v>
      </c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3" s="1" customFormat="1" hidden="1">
      <c r="A97" s="3" t="s">
        <v>8</v>
      </c>
      <c r="B97" s="9">
        <v>68</v>
      </c>
      <c r="C97" s="2"/>
      <c r="D97" s="3" t="s">
        <v>8</v>
      </c>
      <c r="E97" s="3">
        <v>3</v>
      </c>
      <c r="H97" s="31"/>
      <c r="I97" s="1" t="s">
        <v>156</v>
      </c>
    </row>
    <row r="98" spans="1:13" s="4" customFormat="1" hidden="1">
      <c r="A98" s="4" t="s">
        <v>13</v>
      </c>
      <c r="B98" s="14"/>
      <c r="H98" s="36"/>
    </row>
    <row r="99" spans="1:13" s="1" customFormat="1" hidden="1">
      <c r="B99" s="7"/>
      <c r="E99" s="3"/>
      <c r="F99" s="3"/>
      <c r="H99" s="2"/>
      <c r="I99" s="3"/>
      <c r="J99" s="3"/>
      <c r="K99" s="3"/>
      <c r="L99" s="3"/>
      <c r="M99" s="3"/>
    </row>
    <row r="100" spans="1:13" s="1" customFormat="1" ht="30" hidden="1">
      <c r="A100" s="1" t="s">
        <v>10</v>
      </c>
      <c r="B100" s="7" t="s">
        <v>15</v>
      </c>
      <c r="H100" s="31"/>
    </row>
    <row r="101" spans="1:13" s="1" customFormat="1" ht="30" hidden="1">
      <c r="A101" s="1" t="s">
        <v>9</v>
      </c>
      <c r="B101" s="7" t="s">
        <v>15</v>
      </c>
      <c r="H101" s="31"/>
    </row>
    <row r="102" spans="1:13" hidden="1">
      <c r="A102" s="1" t="s">
        <v>2</v>
      </c>
      <c r="B102" s="8">
        <v>10</v>
      </c>
      <c r="D102" s="1"/>
      <c r="E102" s="2"/>
      <c r="F102" s="2"/>
      <c r="G102" s="1"/>
      <c r="H102" s="2"/>
      <c r="I102" s="2"/>
      <c r="J102" s="2"/>
      <c r="K102" s="2"/>
      <c r="L102" s="2"/>
      <c r="M102" s="2"/>
    </row>
    <row r="103" spans="1:13" hidden="1">
      <c r="A103" s="1" t="s">
        <v>16</v>
      </c>
      <c r="B103" s="8">
        <v>42820</v>
      </c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hidden="1">
      <c r="A105" s="1" t="s">
        <v>4</v>
      </c>
      <c r="B105" s="8">
        <v>1752</v>
      </c>
      <c r="D105" s="1" t="s">
        <v>25</v>
      </c>
      <c r="E105" s="2"/>
      <c r="F105" s="2"/>
      <c r="G105" s="1"/>
      <c r="H105" s="2"/>
      <c r="I105" s="2"/>
      <c r="J105" s="2"/>
      <c r="K105" s="2"/>
      <c r="L105" s="2"/>
      <c r="M105" s="2"/>
    </row>
    <row r="106" spans="1:13" s="1" customFormat="1" hidden="1">
      <c r="A106" s="1" t="s">
        <v>5</v>
      </c>
      <c r="B106" s="7">
        <v>0.84759701631999995</v>
      </c>
      <c r="D106" s="1" t="s">
        <v>32</v>
      </c>
      <c r="F106" s="3"/>
      <c r="H106" s="2"/>
      <c r="I106" s="3"/>
      <c r="J106" s="3"/>
      <c r="K106" s="3"/>
      <c r="L106" s="3"/>
      <c r="M106" s="3"/>
    </row>
    <row r="107" spans="1:13" hidden="1">
      <c r="A107" s="1" t="s">
        <v>6</v>
      </c>
      <c r="B107" s="8">
        <v>0.93523270460100005</v>
      </c>
      <c r="D107" s="1" t="s">
        <v>33</v>
      </c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7</v>
      </c>
      <c r="B108" s="8">
        <v>0.77497794975500001</v>
      </c>
      <c r="D108" s="1" t="s">
        <v>34</v>
      </c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8</v>
      </c>
      <c r="B109" s="8">
        <v>73</v>
      </c>
      <c r="D109" s="1" t="s">
        <v>35</v>
      </c>
      <c r="F109" s="2">
        <f>242899.492309/(60*60)</f>
        <v>67.472081196944444</v>
      </c>
      <c r="G109" s="1"/>
      <c r="H109" s="2"/>
      <c r="I109" s="2"/>
      <c r="J109" s="2"/>
      <c r="K109" s="2"/>
      <c r="L109" s="2"/>
      <c r="M109" s="2"/>
    </row>
    <row r="110" spans="1:13" s="1" customFormat="1" hidden="1">
      <c r="A110" s="1" t="s">
        <v>14</v>
      </c>
      <c r="B110" s="7">
        <v>5</v>
      </c>
      <c r="F110" s="3"/>
      <c r="H110" s="2"/>
      <c r="I110" s="3"/>
      <c r="J110" s="3"/>
      <c r="K110" s="3"/>
      <c r="L110" s="3"/>
      <c r="M110" s="3"/>
    </row>
    <row r="111" spans="1:13" hidden="1"/>
    <row r="112" spans="1:13" hidden="1">
      <c r="A112" s="1" t="s">
        <v>4</v>
      </c>
      <c r="D112" s="1"/>
      <c r="E112" s="2"/>
      <c r="F112" s="2"/>
      <c r="G112" s="1"/>
      <c r="H112" s="2"/>
      <c r="I112" s="2"/>
      <c r="J112" s="2"/>
      <c r="K112" s="2"/>
      <c r="L112" s="2"/>
      <c r="M112" s="2"/>
    </row>
    <row r="113" spans="1:13" s="1" customFormat="1" hidden="1">
      <c r="A113" s="1" t="s">
        <v>5</v>
      </c>
      <c r="B113" s="7"/>
      <c r="E113" s="3"/>
      <c r="F113" s="3"/>
      <c r="H113" s="2"/>
      <c r="I113" s="3"/>
      <c r="J113" s="3"/>
      <c r="K113" s="3"/>
      <c r="L113" s="3"/>
      <c r="M113" s="3"/>
    </row>
    <row r="114" spans="1:13" hidden="1">
      <c r="A114" s="1" t="s">
        <v>6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7</v>
      </c>
    </row>
    <row r="116" spans="1:13" hidden="1">
      <c r="A116" s="1" t="s">
        <v>8</v>
      </c>
    </row>
    <row r="117" spans="1:13" s="1" customFormat="1" hidden="1">
      <c r="A117" s="1" t="s">
        <v>14</v>
      </c>
      <c r="B117" s="7">
        <v>6</v>
      </c>
      <c r="H117" s="31"/>
    </row>
    <row r="118" spans="1:13" hidden="1"/>
    <row r="119" spans="1:13" hidden="1">
      <c r="A119" s="1" t="s">
        <v>4</v>
      </c>
      <c r="D119" s="1"/>
      <c r="E119" s="2"/>
      <c r="F119" s="2"/>
      <c r="G119" s="1"/>
      <c r="H119" s="2"/>
      <c r="I119" s="2"/>
      <c r="J119" s="2"/>
      <c r="K119" s="2"/>
      <c r="L119" s="2"/>
      <c r="M119" s="2"/>
    </row>
    <row r="120" spans="1:13" s="1" customFormat="1" hidden="1">
      <c r="A120" s="1" t="s">
        <v>5</v>
      </c>
      <c r="B120" s="7"/>
      <c r="E120" s="3"/>
      <c r="F120" s="3"/>
      <c r="H120" s="2"/>
      <c r="I120" s="3"/>
      <c r="J120" s="3"/>
      <c r="K120" s="3"/>
      <c r="L120" s="3"/>
      <c r="M120" s="3"/>
    </row>
    <row r="121" spans="1:13" hidden="1">
      <c r="A121" s="1" t="s">
        <v>6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7</v>
      </c>
    </row>
    <row r="123" spans="1:13" hidden="1">
      <c r="A123" s="1" t="s">
        <v>8</v>
      </c>
    </row>
    <row r="124" spans="1:13" s="1" customFormat="1" hidden="1">
      <c r="A124" s="1" t="s">
        <v>14</v>
      </c>
      <c r="B124" s="7">
        <v>7</v>
      </c>
      <c r="H124" s="31"/>
    </row>
    <row r="125" spans="1:13" hidden="1"/>
    <row r="126" spans="1:13" hidden="1">
      <c r="A126" s="1" t="s">
        <v>4</v>
      </c>
      <c r="D126" s="1"/>
      <c r="E126" s="2"/>
      <c r="F126" s="2"/>
      <c r="G126" s="1"/>
      <c r="H126" s="2"/>
      <c r="I126" s="2"/>
      <c r="J126" s="2"/>
      <c r="K126" s="2"/>
      <c r="L126" s="2"/>
      <c r="M126" s="2"/>
    </row>
    <row r="127" spans="1:13" s="1" customFormat="1" hidden="1">
      <c r="A127" s="1" t="s">
        <v>5</v>
      </c>
      <c r="B127" s="7"/>
      <c r="E127" s="3"/>
      <c r="F127" s="3"/>
      <c r="H127" s="2"/>
      <c r="I127" s="3"/>
      <c r="J127" s="3"/>
      <c r="K127" s="3"/>
      <c r="L127" s="3"/>
      <c r="M127" s="3"/>
    </row>
    <row r="128" spans="1:13" hidden="1">
      <c r="A128" s="1" t="s">
        <v>6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7</v>
      </c>
    </row>
    <row r="130" spans="1:13" hidden="1">
      <c r="A130" s="1" t="s">
        <v>8</v>
      </c>
    </row>
    <row r="131" spans="1:13" s="1" customFormat="1" hidden="1">
      <c r="A131" s="1" t="s">
        <v>14</v>
      </c>
      <c r="B131" s="7">
        <v>8</v>
      </c>
      <c r="H131" s="31"/>
    </row>
    <row r="132" spans="1:13" hidden="1"/>
    <row r="133" spans="1:13" hidden="1">
      <c r="A133" s="1" t="s">
        <v>4</v>
      </c>
      <c r="D133" s="1"/>
      <c r="E133" s="2"/>
      <c r="F133" s="2"/>
      <c r="G133" s="1"/>
      <c r="H133" s="2"/>
      <c r="I133" s="2"/>
      <c r="J133" s="2"/>
      <c r="K133" s="2"/>
      <c r="L133" s="2"/>
      <c r="M133" s="2"/>
    </row>
    <row r="134" spans="1:13" s="1" customFormat="1" hidden="1">
      <c r="A134" s="1" t="s">
        <v>5</v>
      </c>
      <c r="B134" s="7"/>
      <c r="E134" s="3"/>
      <c r="F134" s="3"/>
      <c r="H134" s="2"/>
      <c r="I134" s="3"/>
      <c r="J134" s="3"/>
      <c r="K134" s="3"/>
      <c r="L134" s="3"/>
      <c r="M134" s="3"/>
    </row>
    <row r="135" spans="1:13" hidden="1">
      <c r="A135" s="1" t="s">
        <v>6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7</v>
      </c>
    </row>
    <row r="137" spans="1:13" hidden="1">
      <c r="A137" s="1" t="s">
        <v>8</v>
      </c>
    </row>
    <row r="138" spans="1:13" s="1" customFormat="1" hidden="1">
      <c r="A138" s="1" t="s">
        <v>14</v>
      </c>
      <c r="B138" s="7">
        <v>9</v>
      </c>
      <c r="H138" s="31"/>
    </row>
    <row r="139" spans="1:13" hidden="1"/>
    <row r="140" spans="1:13" hidden="1">
      <c r="A140" s="1" t="s">
        <v>4</v>
      </c>
      <c r="D140" s="1"/>
      <c r="E140" s="2"/>
      <c r="F140" s="2"/>
      <c r="G140" s="1"/>
      <c r="H140" s="2"/>
      <c r="I140" s="2"/>
      <c r="J140" s="2"/>
      <c r="K140" s="2"/>
      <c r="L140" s="2"/>
      <c r="M140" s="2"/>
    </row>
    <row r="141" spans="1:13" s="1" customFormat="1" hidden="1">
      <c r="A141" s="1" t="s">
        <v>5</v>
      </c>
      <c r="B141" s="7"/>
      <c r="E141" s="3"/>
      <c r="F141" s="3"/>
      <c r="H141" s="2"/>
      <c r="I141" s="3"/>
      <c r="J141" s="3"/>
      <c r="K141" s="3"/>
      <c r="L141" s="3"/>
      <c r="M141" s="3"/>
    </row>
    <row r="142" spans="1:13" hidden="1">
      <c r="A142" s="1" t="s">
        <v>6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7</v>
      </c>
    </row>
    <row r="144" spans="1:13" hidden="1">
      <c r="A144" s="1" t="s">
        <v>8</v>
      </c>
    </row>
    <row r="145" spans="1:13" s="1" customFormat="1" hidden="1">
      <c r="A145" s="1" t="s">
        <v>14</v>
      </c>
      <c r="B145" s="7">
        <v>10</v>
      </c>
      <c r="H145" s="31"/>
    </row>
    <row r="146" spans="1:13" hidden="1"/>
    <row r="147" spans="1:13" hidden="1"/>
    <row r="148" spans="1:13" hidden="1"/>
    <row r="150" spans="1:13" s="4" customFormat="1">
      <c r="A150" s="20" t="s">
        <v>23</v>
      </c>
      <c r="B150" s="21"/>
      <c r="C150" s="20"/>
      <c r="D150" s="21"/>
      <c r="E150" s="20"/>
      <c r="F150" s="20"/>
      <c r="G150" s="20"/>
      <c r="H150" s="37"/>
      <c r="I150" s="20"/>
      <c r="J150" s="20"/>
      <c r="K150" s="20"/>
      <c r="L150" s="20"/>
      <c r="M150" s="20"/>
    </row>
    <row r="151" spans="1:13">
      <c r="A151" s="22" t="s">
        <v>36</v>
      </c>
      <c r="B151" s="22" t="s">
        <v>37</v>
      </c>
      <c r="C151" s="22"/>
      <c r="D151" s="23"/>
      <c r="E151" s="22"/>
      <c r="F151" s="35"/>
      <c r="G151" s="22"/>
      <c r="H151" s="38"/>
      <c r="I151" s="22"/>
      <c r="J151" s="22"/>
      <c r="K151" s="22"/>
      <c r="L151" s="22"/>
      <c r="M151" s="22"/>
    </row>
    <row r="152" spans="1:13" s="30" customFormat="1">
      <c r="A152" s="13" t="s">
        <v>42</v>
      </c>
      <c r="B152" s="13">
        <v>8140</v>
      </c>
      <c r="C152" s="13"/>
      <c r="D152" s="29"/>
      <c r="E152" s="13"/>
      <c r="F152" s="13"/>
      <c r="G152" s="13"/>
      <c r="H152" s="39"/>
      <c r="I152" s="13"/>
      <c r="J152" s="13"/>
      <c r="K152" s="13"/>
      <c r="L152" s="13"/>
      <c r="M152" s="13"/>
    </row>
    <row r="153" spans="1:13" s="30" customFormat="1">
      <c r="A153" s="13" t="s">
        <v>41</v>
      </c>
      <c r="B153" s="13">
        <v>2035</v>
      </c>
      <c r="C153" s="13"/>
      <c r="D153" s="29"/>
      <c r="E153" s="13"/>
      <c r="G153" s="13"/>
      <c r="H153" s="39"/>
      <c r="I153" s="13"/>
      <c r="J153" s="13"/>
      <c r="K153" s="13"/>
      <c r="L153" s="13"/>
      <c r="M153" s="13"/>
    </row>
    <row r="154" spans="1:13" s="30" customFormat="1">
      <c r="A154" s="13" t="s">
        <v>16</v>
      </c>
      <c r="B154" s="13">
        <v>2565</v>
      </c>
      <c r="C154" s="13"/>
      <c r="D154" s="29"/>
      <c r="E154" s="13"/>
      <c r="G154" s="13"/>
      <c r="H154" s="39"/>
      <c r="I154" s="13"/>
      <c r="J154" s="13"/>
      <c r="K154" s="13"/>
      <c r="L154" s="13"/>
      <c r="M154" s="13"/>
    </row>
    <row r="155" spans="1:13">
      <c r="A155" s="3"/>
      <c r="B155" s="24"/>
      <c r="C155" s="3"/>
      <c r="D155" s="24"/>
      <c r="E155" s="3"/>
      <c r="F155" s="13"/>
      <c r="G155" s="3"/>
      <c r="H155" s="2"/>
      <c r="I155" s="3"/>
      <c r="J155" s="3"/>
      <c r="K155" s="3"/>
      <c r="L155" s="3"/>
      <c r="M155" s="3"/>
    </row>
    <row r="156" spans="1:13" s="1" customFormat="1">
      <c r="A156" s="44" t="s">
        <v>64</v>
      </c>
      <c r="B156" s="44"/>
      <c r="C156" s="3"/>
      <c r="D156" s="22" t="s">
        <v>55</v>
      </c>
      <c r="E156" s="22"/>
      <c r="F156" s="13"/>
      <c r="H156" s="2"/>
      <c r="I156" s="3"/>
      <c r="J156" s="3"/>
      <c r="K156" s="3"/>
      <c r="L156" s="3"/>
      <c r="M156" s="3"/>
    </row>
    <row r="157" spans="1:13" s="1" customFormat="1">
      <c r="A157" s="3"/>
      <c r="B157" s="3"/>
      <c r="C157" s="3"/>
      <c r="D157" s="3"/>
      <c r="E157" s="3"/>
      <c r="F157" s="13"/>
      <c r="H157" s="3"/>
      <c r="I157" s="3"/>
      <c r="J157" s="3"/>
      <c r="K157" s="3"/>
      <c r="L157" s="3"/>
      <c r="M157" s="3"/>
    </row>
    <row r="158" spans="1:13">
      <c r="A158" s="3" t="s">
        <v>14</v>
      </c>
      <c r="B158" s="24">
        <v>5</v>
      </c>
      <c r="C158" s="2"/>
      <c r="D158" s="3"/>
      <c r="E158" s="2"/>
      <c r="F158" s="13"/>
      <c r="G158" s="1"/>
      <c r="H158" s="2"/>
      <c r="I158" s="3"/>
      <c r="J158" s="3"/>
      <c r="K158" s="3"/>
      <c r="L158" s="3"/>
      <c r="M158" s="3"/>
    </row>
    <row r="159" spans="1:13">
      <c r="A159" s="3" t="s">
        <v>4</v>
      </c>
      <c r="B159" s="9">
        <v>2346</v>
      </c>
      <c r="C159" s="2"/>
      <c r="D159" s="3"/>
      <c r="E159" s="2"/>
      <c r="F159" s="13"/>
      <c r="G159" s="1"/>
      <c r="H159" s="2"/>
      <c r="I159" s="3" t="s">
        <v>25</v>
      </c>
      <c r="J159" s="3"/>
      <c r="K159" s="3"/>
      <c r="L159" s="3"/>
      <c r="M159" s="3"/>
    </row>
    <row r="160" spans="1:13">
      <c r="A160" s="3" t="s">
        <v>5</v>
      </c>
      <c r="B160" s="24">
        <v>0.90339764280099999</v>
      </c>
      <c r="C160" s="3"/>
      <c r="D160" s="3" t="s">
        <v>5</v>
      </c>
      <c r="E160" s="24">
        <v>0.900251764816</v>
      </c>
      <c r="F160" s="13"/>
      <c r="G160" s="1" t="s">
        <v>208</v>
      </c>
      <c r="H160" s="2"/>
      <c r="I160" s="3" t="s">
        <v>211</v>
      </c>
      <c r="J160" s="3"/>
      <c r="K160" s="3"/>
      <c r="L160" s="3"/>
      <c r="M160" s="3"/>
    </row>
    <row r="161" spans="1:13">
      <c r="A161" s="3" t="s">
        <v>6</v>
      </c>
      <c r="B161" s="9">
        <v>0.95716693080299997</v>
      </c>
      <c r="C161" s="2"/>
      <c r="D161" s="3" t="s">
        <v>6</v>
      </c>
      <c r="E161" s="9">
        <v>0.96138411138400004</v>
      </c>
      <c r="F161" s="39"/>
      <c r="G161" s="1" t="s">
        <v>209</v>
      </c>
      <c r="H161" s="3"/>
      <c r="I161" s="2" t="s">
        <v>212</v>
      </c>
      <c r="J161" s="2"/>
      <c r="K161" s="2"/>
      <c r="L161" s="2"/>
      <c r="M161" s="2"/>
    </row>
    <row r="162" spans="1:13" s="1" customFormat="1">
      <c r="A162" s="3" t="s">
        <v>7</v>
      </c>
      <c r="B162" s="9">
        <v>0.85534807534799995</v>
      </c>
      <c r="C162" s="2"/>
      <c r="D162" s="3" t="s">
        <v>7</v>
      </c>
      <c r="E162" s="9">
        <v>0.84642915642899996</v>
      </c>
      <c r="F162" s="39"/>
      <c r="G162" s="1" t="s">
        <v>210</v>
      </c>
      <c r="H162" s="2"/>
      <c r="I162" s="2" t="s">
        <v>213</v>
      </c>
      <c r="J162" s="2"/>
      <c r="K162" s="2"/>
      <c r="L162" s="2"/>
      <c r="M162" s="2"/>
    </row>
    <row r="163" spans="1:13">
      <c r="A163" s="3" t="s">
        <v>70</v>
      </c>
      <c r="B163" s="9">
        <v>0.99914977178099995</v>
      </c>
      <c r="C163" s="2"/>
      <c r="D163" s="3" t="s">
        <v>70</v>
      </c>
      <c r="E163" s="9">
        <v>0.99918387286800003</v>
      </c>
      <c r="F163" s="13"/>
      <c r="G163" s="1"/>
      <c r="H163" s="2"/>
      <c r="I163" s="3" t="s">
        <v>214</v>
      </c>
      <c r="J163" s="3"/>
      <c r="K163" s="3"/>
      <c r="L163" s="3"/>
      <c r="M163" s="3"/>
    </row>
    <row r="164" spans="1:13">
      <c r="A164" s="3" t="s">
        <v>201</v>
      </c>
      <c r="B164" s="9">
        <v>97</v>
      </c>
      <c r="C164" s="2"/>
      <c r="D164" s="3" t="s">
        <v>8</v>
      </c>
      <c r="E164" s="9">
        <v>89</v>
      </c>
      <c r="F164" s="39"/>
      <c r="G164" s="12"/>
      <c r="H164" s="2"/>
      <c r="I164" s="2"/>
      <c r="J164" s="2"/>
      <c r="K164" s="2"/>
      <c r="L164" s="2"/>
      <c r="M164" s="2"/>
    </row>
    <row r="165" spans="1:13">
      <c r="A165" s="3"/>
      <c r="B165" s="24"/>
      <c r="C165" s="3"/>
      <c r="D165" s="3"/>
      <c r="E165" s="9"/>
      <c r="F165" s="39"/>
      <c r="G165" s="1"/>
      <c r="H165" s="2"/>
      <c r="I165" s="2"/>
      <c r="J165" s="2"/>
      <c r="K165" s="2"/>
      <c r="L165" s="2"/>
      <c r="M165" s="2"/>
    </row>
    <row r="166" spans="1:13" s="1" customFormat="1">
      <c r="A166" s="3" t="s">
        <v>14</v>
      </c>
      <c r="B166" s="24">
        <v>6</v>
      </c>
      <c r="C166" s="3"/>
      <c r="D166" s="3"/>
      <c r="E166" s="24"/>
      <c r="F166" s="13"/>
      <c r="H166" s="3"/>
      <c r="I166" s="3"/>
      <c r="J166" s="3"/>
      <c r="K166" s="3"/>
      <c r="L166" s="3"/>
      <c r="M166" s="3"/>
    </row>
    <row r="167" spans="1:13">
      <c r="A167" s="3" t="s">
        <v>4</v>
      </c>
      <c r="B167" s="9">
        <v>2332</v>
      </c>
      <c r="C167" s="3"/>
      <c r="D167" s="3"/>
      <c r="E167" s="9"/>
      <c r="F167" s="13"/>
      <c r="G167" s="1"/>
      <c r="H167" s="2"/>
      <c r="I167" s="3"/>
      <c r="J167" s="3"/>
      <c r="K167" s="3"/>
      <c r="L167" s="3"/>
      <c r="M167" s="3"/>
    </row>
    <row r="168" spans="1:13" s="1" customFormat="1">
      <c r="A168" s="3" t="s">
        <v>5</v>
      </c>
      <c r="B168" s="24">
        <v>0.82726527128399996</v>
      </c>
      <c r="C168" s="3"/>
      <c r="D168" s="3" t="s">
        <v>5</v>
      </c>
      <c r="E168" s="24">
        <v>0.86868231728699996</v>
      </c>
      <c r="F168" s="13"/>
      <c r="G168" s="1" t="s">
        <v>215</v>
      </c>
      <c r="H168" s="3"/>
      <c r="I168" s="3"/>
      <c r="J168" s="3"/>
      <c r="K168" s="3"/>
      <c r="L168" s="3"/>
      <c r="M168" s="3"/>
    </row>
    <row r="169" spans="1:13" s="1" customFormat="1">
      <c r="A169" s="3" t="s">
        <v>6</v>
      </c>
      <c r="B169" s="9">
        <v>0.76284977076299998</v>
      </c>
      <c r="C169" s="2"/>
      <c r="D169" s="3" t="s">
        <v>6</v>
      </c>
      <c r="E169" s="9">
        <v>0.90877968878000004</v>
      </c>
      <c r="F169" s="39"/>
      <c r="G169" s="1" t="s">
        <v>130</v>
      </c>
      <c r="H169" s="2"/>
      <c r="I169" s="2"/>
      <c r="J169" s="2"/>
      <c r="K169" s="2"/>
      <c r="L169" s="2"/>
      <c r="M169" s="2"/>
    </row>
    <row r="170" spans="1:13">
      <c r="A170" s="3" t="s">
        <v>7</v>
      </c>
      <c r="B170" s="9">
        <v>0.90356265356300003</v>
      </c>
      <c r="C170" s="2"/>
      <c r="D170" s="3" t="s">
        <v>7</v>
      </c>
      <c r="E170" s="24">
        <v>0.83197379197400001</v>
      </c>
      <c r="F170" s="13"/>
      <c r="G170" s="1" t="s">
        <v>216</v>
      </c>
      <c r="H170" s="2"/>
      <c r="I170" s="3"/>
      <c r="J170" s="3"/>
      <c r="K170" s="3"/>
      <c r="L170" s="3"/>
      <c r="M170" s="3"/>
    </row>
    <row r="171" spans="1:13">
      <c r="A171" s="3" t="s">
        <v>70</v>
      </c>
      <c r="B171" s="2">
        <v>0.99811696864300004</v>
      </c>
      <c r="C171" s="2"/>
      <c r="D171" s="3" t="s">
        <v>70</v>
      </c>
      <c r="E171" s="2">
        <v>0.99902026428299995</v>
      </c>
      <c r="F171" s="39"/>
      <c r="G171" s="1"/>
      <c r="H171" s="3"/>
      <c r="I171" s="2"/>
      <c r="J171" s="2"/>
      <c r="K171" s="2"/>
      <c r="L171" s="2"/>
      <c r="M171" s="2"/>
    </row>
    <row r="172" spans="1:13">
      <c r="A172" s="3" t="s">
        <v>8</v>
      </c>
      <c r="B172" s="24">
        <v>99</v>
      </c>
      <c r="C172" s="3"/>
      <c r="D172" s="3" t="s">
        <v>8</v>
      </c>
      <c r="E172" s="9">
        <v>97</v>
      </c>
      <c r="F172" s="39"/>
      <c r="G172" s="1"/>
      <c r="H172" s="2"/>
      <c r="I172" s="2"/>
      <c r="J172" s="2"/>
      <c r="K172" s="2"/>
      <c r="L172" s="2"/>
      <c r="M172" s="2"/>
    </row>
    <row r="173" spans="1:13" s="1" customFormat="1">
      <c r="A173" s="2"/>
      <c r="B173" s="9"/>
      <c r="C173" s="2"/>
      <c r="D173" s="2"/>
      <c r="E173" s="24"/>
      <c r="F173" s="39"/>
      <c r="H173" s="2"/>
      <c r="I173" s="2"/>
      <c r="J173" s="2"/>
      <c r="K173" s="2"/>
      <c r="L173" s="2"/>
      <c r="M173" s="2"/>
    </row>
    <row r="174" spans="1:13">
      <c r="A174" s="3" t="s">
        <v>14</v>
      </c>
      <c r="B174" s="24">
        <v>7</v>
      </c>
      <c r="C174" s="3"/>
      <c r="D174" s="3"/>
      <c r="E174" s="9"/>
      <c r="F174" s="13"/>
      <c r="G174" s="1"/>
      <c r="H174" s="2"/>
      <c r="I174" s="3"/>
      <c r="J174" s="3"/>
      <c r="K174" s="3"/>
      <c r="L174" s="3"/>
      <c r="M174" s="3"/>
    </row>
    <row r="175" spans="1:13">
      <c r="A175" s="3" t="s">
        <v>4</v>
      </c>
      <c r="B175" s="9">
        <v>2327</v>
      </c>
      <c r="C175" s="2"/>
      <c r="D175" s="3"/>
      <c r="E175" s="9"/>
      <c r="F175" s="39"/>
      <c r="G175" s="1"/>
      <c r="H175" s="3"/>
      <c r="I175" s="2"/>
      <c r="J175" s="2"/>
      <c r="K175" s="2"/>
      <c r="L175" s="2"/>
      <c r="M175" s="2"/>
    </row>
    <row r="176" spans="1:13" s="1" customFormat="1">
      <c r="A176" s="3" t="s">
        <v>5</v>
      </c>
      <c r="B176" s="24">
        <v>0.75032959093100005</v>
      </c>
      <c r="C176" s="3"/>
      <c r="D176" s="3" t="s">
        <v>5</v>
      </c>
      <c r="E176" s="24">
        <v>0.82469843370899998</v>
      </c>
      <c r="F176" s="13"/>
      <c r="G176" s="1" t="s">
        <v>217</v>
      </c>
      <c r="H176" s="3"/>
      <c r="I176" s="3"/>
      <c r="J176" s="3"/>
      <c r="K176" s="3"/>
      <c r="L176" s="3"/>
      <c r="M176" s="3"/>
    </row>
    <row r="177" spans="1:13">
      <c r="A177" s="3" t="s">
        <v>6</v>
      </c>
      <c r="B177" s="9">
        <v>0.64719607421900005</v>
      </c>
      <c r="C177" s="2"/>
      <c r="D177" s="3" t="s">
        <v>6</v>
      </c>
      <c r="E177" s="24">
        <v>0.865217035217</v>
      </c>
      <c r="F177" s="13"/>
      <c r="G177" s="1" t="s">
        <v>91</v>
      </c>
      <c r="H177" s="2"/>
      <c r="I177" s="3"/>
      <c r="J177" s="3"/>
      <c r="K177" s="3"/>
      <c r="L177" s="3"/>
      <c r="M177" s="3"/>
    </row>
    <row r="178" spans="1:13">
      <c r="A178" s="3" t="s">
        <v>7</v>
      </c>
      <c r="B178" s="2">
        <v>0.89256347256299995</v>
      </c>
      <c r="C178" s="2"/>
      <c r="D178" s="3" t="s">
        <v>7</v>
      </c>
      <c r="E178" s="2">
        <v>0.78780507780499998</v>
      </c>
      <c r="F178" s="39"/>
      <c r="G178" s="1" t="s">
        <v>218</v>
      </c>
      <c r="H178" s="3"/>
      <c r="I178" s="2"/>
      <c r="J178" s="2"/>
      <c r="K178" s="2"/>
      <c r="L178" s="2"/>
      <c r="M178" s="2"/>
    </row>
    <row r="179" spans="1:13">
      <c r="A179" s="3" t="s">
        <v>70</v>
      </c>
      <c r="B179" s="9">
        <v>0.99713531713500003</v>
      </c>
      <c r="C179" s="2"/>
      <c r="D179" s="2" t="s">
        <v>70</v>
      </c>
      <c r="E179" s="9">
        <v>0.99882178829500001</v>
      </c>
      <c r="F179" s="39"/>
      <c r="G179" s="1"/>
      <c r="H179" s="2"/>
      <c r="I179" s="2"/>
      <c r="J179" s="2"/>
      <c r="K179" s="2"/>
      <c r="L179" s="2"/>
      <c r="M179" s="2"/>
    </row>
    <row r="180" spans="1:13" s="1" customFormat="1">
      <c r="A180" s="3" t="s">
        <v>8</v>
      </c>
      <c r="B180" s="9">
        <v>99</v>
      </c>
      <c r="C180" s="2"/>
      <c r="D180" s="3" t="s">
        <v>8</v>
      </c>
      <c r="E180" s="24">
        <v>97</v>
      </c>
      <c r="F180" s="39"/>
      <c r="H180" s="2"/>
      <c r="I180" s="2"/>
      <c r="J180" s="2"/>
      <c r="K180" s="2"/>
      <c r="L180" s="2"/>
      <c r="M180" s="2"/>
    </row>
    <row r="181" spans="1:13">
      <c r="A181" s="2"/>
      <c r="B181" s="24"/>
      <c r="C181" s="3"/>
      <c r="D181" s="2"/>
      <c r="E181" s="9"/>
      <c r="F181" s="13"/>
      <c r="G181" s="1"/>
      <c r="H181" s="2"/>
      <c r="I181" s="3"/>
      <c r="J181" s="3"/>
      <c r="K181" s="3"/>
      <c r="L181" s="3"/>
      <c r="M181" s="3"/>
    </row>
    <row r="182" spans="1:13" s="1" customFormat="1">
      <c r="A182" s="3" t="s">
        <v>14</v>
      </c>
      <c r="B182" s="24">
        <v>8</v>
      </c>
      <c r="C182" s="3"/>
      <c r="D182" s="3"/>
      <c r="E182" s="24"/>
      <c r="F182" s="13"/>
      <c r="H182" s="3"/>
      <c r="I182" s="3"/>
      <c r="J182" s="3"/>
      <c r="K182" s="3"/>
      <c r="L182" s="3"/>
      <c r="M182" s="3"/>
    </row>
    <row r="183" spans="1:13" s="1" customFormat="1">
      <c r="A183" s="3" t="s">
        <v>4</v>
      </c>
      <c r="B183" s="9">
        <v>2341</v>
      </c>
      <c r="C183" s="2"/>
      <c r="D183" s="3"/>
      <c r="E183" s="9"/>
      <c r="F183" s="39"/>
      <c r="H183" s="2"/>
      <c r="I183" s="2"/>
      <c r="J183" s="2"/>
      <c r="K183" s="2"/>
      <c r="L183" s="2"/>
      <c r="M183" s="2"/>
    </row>
    <row r="184" spans="1:13">
      <c r="A184" s="3" t="s">
        <v>5</v>
      </c>
      <c r="B184" s="9">
        <v>0.84937605250899995</v>
      </c>
      <c r="C184" s="2"/>
      <c r="D184" s="3" t="s">
        <v>5</v>
      </c>
      <c r="E184" s="24">
        <v>0.88109956846299997</v>
      </c>
      <c r="F184" s="13"/>
      <c r="G184" s="1" t="s">
        <v>224</v>
      </c>
      <c r="H184" s="2"/>
      <c r="I184" s="3" t="s">
        <v>25</v>
      </c>
      <c r="J184" s="3"/>
      <c r="K184" s="3"/>
      <c r="L184" s="3"/>
      <c r="M184" s="3"/>
    </row>
    <row r="185" spans="1:13">
      <c r="A185" s="3" t="s">
        <v>6</v>
      </c>
      <c r="B185" s="24">
        <v>0.81794695302800002</v>
      </c>
      <c r="C185" s="3"/>
      <c r="D185" s="3" t="s">
        <v>6</v>
      </c>
      <c r="E185" s="9">
        <v>0.90953316953300001</v>
      </c>
      <c r="F185" s="39"/>
      <c r="G185" s="1" t="s">
        <v>225</v>
      </c>
      <c r="H185" s="3"/>
      <c r="I185" s="2" t="s">
        <v>227</v>
      </c>
      <c r="J185" s="2"/>
      <c r="K185" s="2"/>
      <c r="L185" s="2"/>
      <c r="M185" s="2"/>
    </row>
    <row r="186" spans="1:13">
      <c r="A186" s="3" t="s">
        <v>7</v>
      </c>
      <c r="B186" s="24">
        <v>0.883316953317</v>
      </c>
      <c r="C186" s="3"/>
      <c r="D186" s="3" t="s">
        <v>7</v>
      </c>
      <c r="E186" s="24">
        <v>0.85438984438999999</v>
      </c>
      <c r="F186" s="39"/>
      <c r="G186" s="1" t="s">
        <v>226</v>
      </c>
      <c r="H186" s="2"/>
      <c r="I186" s="2" t="s">
        <v>228</v>
      </c>
      <c r="J186" s="2"/>
      <c r="K186" s="2"/>
      <c r="L186" s="2"/>
      <c r="M186" s="2"/>
    </row>
    <row r="187" spans="1:13" s="1" customFormat="1">
      <c r="A187" s="3" t="s">
        <v>70</v>
      </c>
      <c r="B187" s="9">
        <v>0.99844073738799999</v>
      </c>
      <c r="C187" s="2"/>
      <c r="D187" s="3" t="s">
        <v>70</v>
      </c>
      <c r="E187" s="24">
        <v>0.99907486433799997</v>
      </c>
      <c r="F187" s="39"/>
      <c r="H187" s="2"/>
      <c r="I187" s="2" t="s">
        <v>229</v>
      </c>
      <c r="J187" s="2"/>
      <c r="K187" s="2"/>
      <c r="L187" s="2"/>
      <c r="M187" s="2"/>
    </row>
    <row r="188" spans="1:13">
      <c r="A188" s="3" t="s">
        <v>8</v>
      </c>
      <c r="B188" s="24">
        <v>99</v>
      </c>
      <c r="C188" s="3"/>
      <c r="D188" s="3" t="s">
        <v>8</v>
      </c>
      <c r="E188" s="9">
        <v>59</v>
      </c>
      <c r="F188" s="13"/>
      <c r="G188" s="1"/>
      <c r="H188" s="2"/>
      <c r="I188" s="3" t="s">
        <v>230</v>
      </c>
      <c r="J188" s="3"/>
      <c r="K188" s="3"/>
      <c r="L188" s="3"/>
      <c r="M188" s="3"/>
    </row>
    <row r="189" spans="1:13">
      <c r="A189" s="3"/>
      <c r="B189" s="9"/>
      <c r="C189" s="2"/>
      <c r="D189" s="3"/>
      <c r="E189" s="9"/>
      <c r="F189" s="39"/>
      <c r="G189" s="1"/>
      <c r="H189" s="3"/>
      <c r="I189" s="2"/>
      <c r="J189" s="2"/>
      <c r="K189" s="2"/>
      <c r="L189" s="2"/>
      <c r="M189" s="2"/>
    </row>
    <row r="190" spans="1:13" s="1" customFormat="1">
      <c r="A190" s="3" t="s">
        <v>14</v>
      </c>
      <c r="B190" s="24">
        <v>9</v>
      </c>
      <c r="C190" s="3"/>
      <c r="D190" s="3"/>
      <c r="E190" s="24"/>
      <c r="F190" s="13"/>
      <c r="H190" s="3"/>
      <c r="I190" s="3"/>
      <c r="J190" s="3"/>
      <c r="K190" s="3"/>
      <c r="L190" s="3"/>
      <c r="M190" s="3"/>
    </row>
    <row r="191" spans="1:13">
      <c r="A191" s="3" t="s">
        <v>4</v>
      </c>
      <c r="B191" s="9">
        <v>2299</v>
      </c>
      <c r="C191" s="2"/>
      <c r="D191" s="3"/>
      <c r="E191" s="24"/>
      <c r="F191" s="13"/>
      <c r="G191" s="1"/>
      <c r="H191" s="2"/>
      <c r="I191" s="3"/>
      <c r="J191" s="3"/>
      <c r="K191" s="3"/>
      <c r="L191" s="3"/>
      <c r="M191" s="3"/>
    </row>
    <row r="192" spans="1:13" s="1" customFormat="1">
      <c r="A192" s="3" t="s">
        <v>5</v>
      </c>
      <c r="B192" s="24">
        <v>0.85437741064600004</v>
      </c>
      <c r="C192" s="3"/>
      <c r="D192" s="3" t="s">
        <v>5</v>
      </c>
      <c r="E192" s="24">
        <v>0.89080258456899997</v>
      </c>
      <c r="F192" s="13"/>
      <c r="G192" s="12" t="s">
        <v>301</v>
      </c>
      <c r="H192" s="3"/>
      <c r="I192" s="3" t="s">
        <v>25</v>
      </c>
      <c r="J192" s="3"/>
      <c r="K192" s="3"/>
      <c r="L192" s="3"/>
      <c r="M192" s="3"/>
    </row>
    <row r="193" spans="1:13">
      <c r="A193" s="3" t="s">
        <v>6</v>
      </c>
      <c r="B193" s="9">
        <v>0.83221192232399999</v>
      </c>
      <c r="C193" s="2"/>
      <c r="D193" s="2" t="s">
        <v>6</v>
      </c>
      <c r="E193" s="9">
        <v>0.91355446355400005</v>
      </c>
      <c r="F193" s="39"/>
      <c r="G193" s="1" t="s">
        <v>302</v>
      </c>
      <c r="H193" s="2"/>
      <c r="I193" s="2" t="s">
        <v>304</v>
      </c>
      <c r="J193" s="2"/>
      <c r="K193" s="2"/>
      <c r="L193" s="2"/>
      <c r="M193" s="2"/>
    </row>
    <row r="194" spans="1:13" s="1" customFormat="1">
      <c r="A194" s="3" t="s">
        <v>7</v>
      </c>
      <c r="B194" s="9">
        <v>0.87775593775600003</v>
      </c>
      <c r="C194" s="2"/>
      <c r="D194" s="2" t="s">
        <v>7</v>
      </c>
      <c r="E194" s="9">
        <v>0.869156429156</v>
      </c>
      <c r="F194" s="39"/>
      <c r="G194" s="1" t="s">
        <v>303</v>
      </c>
      <c r="H194" s="2"/>
      <c r="I194" s="2" t="s">
        <v>305</v>
      </c>
      <c r="J194" s="2"/>
      <c r="K194" s="2"/>
      <c r="L194" s="2"/>
      <c r="M194" s="2"/>
    </row>
    <row r="195" spans="1:13">
      <c r="A195" s="3" t="s">
        <v>70</v>
      </c>
      <c r="B195" s="9">
        <v>0.99865683865699995</v>
      </c>
      <c r="C195" s="2"/>
      <c r="D195" s="2" t="s">
        <v>70</v>
      </c>
      <c r="E195" s="9">
        <v>0.99911567069499996</v>
      </c>
      <c r="F195" s="13"/>
      <c r="G195" s="1"/>
      <c r="H195" s="2"/>
      <c r="I195" s="3" t="s">
        <v>306</v>
      </c>
      <c r="J195" s="3"/>
      <c r="K195" s="3"/>
      <c r="L195" s="3"/>
      <c r="M195" s="3"/>
    </row>
    <row r="196" spans="1:13" s="1" customFormat="1">
      <c r="A196" s="3" t="s">
        <v>8</v>
      </c>
      <c r="B196" s="24">
        <v>99</v>
      </c>
      <c r="C196" s="3"/>
      <c r="D196" s="3" t="s">
        <v>8</v>
      </c>
      <c r="E196" s="24">
        <v>15</v>
      </c>
      <c r="F196" s="13"/>
      <c r="H196" s="3"/>
      <c r="I196" s="3" t="s">
        <v>307</v>
      </c>
      <c r="J196" s="3"/>
      <c r="K196" s="3"/>
      <c r="L196" s="3"/>
      <c r="M196" s="3"/>
    </row>
    <row r="197" spans="1:13" s="1" customFormat="1">
      <c r="A197" s="3"/>
      <c r="B197" s="9"/>
      <c r="C197" s="2"/>
      <c r="D197" s="3"/>
      <c r="E197" s="9"/>
      <c r="F197" s="39"/>
      <c r="G197" s="3"/>
      <c r="H197" s="2"/>
      <c r="I197" s="2"/>
      <c r="J197" s="2"/>
      <c r="K197" s="2"/>
      <c r="L197" s="2"/>
      <c r="M197" s="2"/>
    </row>
    <row r="198" spans="1:13" s="1" customFormat="1">
      <c r="A198" s="3" t="s">
        <v>14</v>
      </c>
      <c r="B198" s="24">
        <v>10</v>
      </c>
      <c r="C198" s="3"/>
      <c r="D198" s="3"/>
      <c r="E198" s="24"/>
      <c r="F198" s="13"/>
      <c r="G198" s="3"/>
      <c r="H198" s="3"/>
      <c r="I198" s="3"/>
      <c r="J198" s="3"/>
      <c r="K198" s="3"/>
      <c r="L198" s="3"/>
      <c r="M198" s="3"/>
    </row>
    <row r="199" spans="1:13" s="30" customFormat="1">
      <c r="A199" s="3" t="s">
        <v>4</v>
      </c>
      <c r="B199" s="29"/>
      <c r="C199" s="13"/>
      <c r="D199" s="3"/>
      <c r="E199" s="39"/>
      <c r="F199" s="13"/>
      <c r="G199" s="13"/>
      <c r="H199" s="39"/>
      <c r="I199" s="13"/>
      <c r="J199" s="13"/>
      <c r="K199" s="13"/>
      <c r="L199" s="13"/>
      <c r="M199" s="13"/>
    </row>
    <row r="200" spans="1:13" s="30" customFormat="1">
      <c r="A200" s="3" t="s">
        <v>5</v>
      </c>
      <c r="B200" s="24"/>
      <c r="C200" s="3"/>
      <c r="D200" s="3" t="s">
        <v>5</v>
      </c>
      <c r="E200" s="3"/>
      <c r="F200" s="13"/>
      <c r="G200" s="13"/>
      <c r="H200" s="39"/>
      <c r="I200" s="13"/>
      <c r="J200" s="13"/>
      <c r="K200" s="13"/>
      <c r="L200" s="13"/>
      <c r="M200" s="13"/>
    </row>
    <row r="201" spans="1:13" s="30" customFormat="1">
      <c r="A201" s="3" t="s">
        <v>6</v>
      </c>
      <c r="B201" s="9"/>
      <c r="C201" s="2"/>
      <c r="D201" s="3" t="s">
        <v>6</v>
      </c>
      <c r="E201" s="3"/>
      <c r="F201" s="13"/>
      <c r="G201" s="13"/>
      <c r="H201" s="39"/>
      <c r="I201" s="13"/>
      <c r="J201" s="13"/>
      <c r="K201" s="13"/>
      <c r="L201" s="13"/>
      <c r="M201" s="13"/>
    </row>
    <row r="202" spans="1:13">
      <c r="A202" s="3" t="s">
        <v>7</v>
      </c>
      <c r="B202" s="24"/>
      <c r="C202" s="3"/>
      <c r="D202" s="3" t="s">
        <v>7</v>
      </c>
      <c r="E202" s="2"/>
      <c r="F202" s="2"/>
      <c r="G202" s="2"/>
      <c r="H202" s="2"/>
      <c r="I202" s="2"/>
      <c r="J202" s="2"/>
      <c r="K202" s="2"/>
      <c r="L202" s="2"/>
      <c r="M202" s="2"/>
    </row>
    <row r="203" spans="1:13" s="1" customFormat="1">
      <c r="A203" s="3" t="s">
        <v>70</v>
      </c>
      <c r="B203" s="9"/>
      <c r="C203" s="2"/>
      <c r="D203" s="3" t="s">
        <v>70</v>
      </c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3" t="s">
        <v>8</v>
      </c>
      <c r="B204" s="9"/>
      <c r="C204" s="2"/>
      <c r="D204" s="3" t="s">
        <v>8</v>
      </c>
      <c r="E204" s="2"/>
      <c r="F204" s="3"/>
      <c r="G204" s="3"/>
      <c r="H204" s="2"/>
      <c r="I204" s="3"/>
      <c r="J204" s="3"/>
      <c r="K204" s="3"/>
      <c r="L204" s="3"/>
      <c r="M204" s="3"/>
    </row>
    <row r="205" spans="1:13">
      <c r="A205" s="3"/>
      <c r="B205" s="9"/>
      <c r="C205" s="2"/>
      <c r="D205" s="3"/>
      <c r="E205" s="3"/>
      <c r="F205" s="2"/>
      <c r="G205" s="2"/>
      <c r="H205" s="2"/>
      <c r="I205" s="2"/>
      <c r="J205" s="2"/>
      <c r="K205" s="2"/>
      <c r="L205" s="2"/>
      <c r="M205" s="2"/>
    </row>
    <row r="206" spans="1:13">
      <c r="A206" s="3" t="s">
        <v>14</v>
      </c>
      <c r="B206" s="24">
        <v>11</v>
      </c>
      <c r="C206" s="3"/>
      <c r="D206" s="3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3" t="s">
        <v>4</v>
      </c>
      <c r="B207" s="24"/>
      <c r="C207" s="3"/>
      <c r="D207" s="3"/>
      <c r="E207" s="3"/>
      <c r="F207" s="2"/>
      <c r="G207" s="2"/>
      <c r="H207" s="2"/>
      <c r="I207" s="2"/>
      <c r="J207" s="2"/>
      <c r="K207" s="2"/>
      <c r="L207" s="2"/>
      <c r="M207" s="2"/>
    </row>
    <row r="208" spans="1:13">
      <c r="A208" s="3" t="s">
        <v>5</v>
      </c>
      <c r="B208" s="9"/>
      <c r="C208" s="2"/>
      <c r="D208" s="3" t="s">
        <v>5</v>
      </c>
      <c r="E208" s="3"/>
      <c r="F208" s="2"/>
      <c r="G208" s="2"/>
      <c r="H208" s="2"/>
      <c r="I208" s="2"/>
      <c r="J208" s="2"/>
      <c r="K208" s="2"/>
      <c r="L208" s="2"/>
      <c r="M208" s="2"/>
    </row>
    <row r="209" spans="1:13">
      <c r="A209" s="3" t="s">
        <v>6</v>
      </c>
      <c r="B209" s="24"/>
      <c r="C209" s="3"/>
      <c r="D209" s="3" t="s">
        <v>6</v>
      </c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3" t="s">
        <v>7</v>
      </c>
      <c r="B210" s="9"/>
      <c r="C210" s="2"/>
      <c r="D210" s="3" t="s">
        <v>7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3" t="s">
        <v>70</v>
      </c>
      <c r="B211" s="9"/>
      <c r="C211" s="2"/>
      <c r="D211" s="3" t="s">
        <v>70</v>
      </c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3" t="s">
        <v>8</v>
      </c>
      <c r="B212" s="9"/>
      <c r="C212" s="2"/>
      <c r="D212" s="3" t="s">
        <v>8</v>
      </c>
      <c r="E212" s="3"/>
      <c r="F212" s="2"/>
      <c r="G212" s="2"/>
      <c r="H212" s="2"/>
      <c r="I212" s="2"/>
      <c r="J212" s="2"/>
      <c r="K212" s="2"/>
      <c r="L212" s="2"/>
      <c r="M212" s="2"/>
    </row>
    <row r="213" spans="1:13">
      <c r="A213" s="3"/>
      <c r="B213" s="24"/>
      <c r="C213" s="3"/>
      <c r="D213" s="3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3" t="s">
        <v>14</v>
      </c>
      <c r="B214" s="24">
        <v>12</v>
      </c>
      <c r="C214" s="3"/>
      <c r="D214" s="3"/>
      <c r="E214" s="3"/>
      <c r="F214" s="2"/>
      <c r="G214" s="2"/>
      <c r="H214" s="2"/>
      <c r="I214" s="2"/>
      <c r="J214" s="2"/>
      <c r="K214" s="2"/>
      <c r="L214" s="2"/>
      <c r="M214" s="2"/>
    </row>
    <row r="215" spans="1:13">
      <c r="A215" s="3" t="s">
        <v>4</v>
      </c>
      <c r="B215" s="9"/>
      <c r="C215" s="2"/>
      <c r="D215" s="3"/>
      <c r="E215" s="3"/>
      <c r="F215" s="2"/>
      <c r="G215" s="2"/>
      <c r="H215" s="2"/>
      <c r="I215" s="2"/>
      <c r="J215" s="2"/>
      <c r="K215" s="2"/>
      <c r="L215" s="2"/>
      <c r="M215" s="2"/>
    </row>
    <row r="216" spans="1:13">
      <c r="A216" s="3" t="s">
        <v>5</v>
      </c>
      <c r="B216" s="24"/>
      <c r="C216" s="3"/>
      <c r="D216" s="3" t="s">
        <v>5</v>
      </c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3" t="s">
        <v>6</v>
      </c>
      <c r="B217" s="9"/>
      <c r="C217" s="2"/>
      <c r="D217" s="3" t="s">
        <v>6</v>
      </c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3" t="s">
        <v>7</v>
      </c>
      <c r="B218" s="9"/>
      <c r="C218" s="2"/>
      <c r="D218" s="3" t="s">
        <v>7</v>
      </c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3" t="s">
        <v>70</v>
      </c>
      <c r="B219" s="9"/>
      <c r="C219" s="2"/>
      <c r="D219" s="3" t="s">
        <v>70</v>
      </c>
      <c r="E219" s="3"/>
      <c r="F219" s="2"/>
      <c r="G219" s="2"/>
      <c r="H219" s="2"/>
      <c r="I219" s="2"/>
      <c r="J219" s="2"/>
      <c r="K219" s="2"/>
      <c r="L219" s="2"/>
      <c r="M219" s="2"/>
    </row>
    <row r="220" spans="1:13">
      <c r="A220" s="3" t="s">
        <v>8</v>
      </c>
      <c r="B220" s="24"/>
      <c r="C220" s="3"/>
      <c r="D220" s="3" t="s">
        <v>8</v>
      </c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3"/>
      <c r="B221" s="24"/>
      <c r="C221" s="3"/>
      <c r="D221" s="3"/>
      <c r="E221" s="3"/>
      <c r="F221" s="2"/>
      <c r="G221" s="2"/>
      <c r="H221" s="2"/>
      <c r="I221" s="2"/>
      <c r="J221" s="2"/>
      <c r="K221" s="2"/>
      <c r="L221" s="2"/>
      <c r="M221" s="2"/>
    </row>
    <row r="222" spans="1:13">
      <c r="A222" s="3" t="s">
        <v>14</v>
      </c>
      <c r="B222" s="9">
        <v>13</v>
      </c>
      <c r="C222" s="2"/>
      <c r="D222" s="3"/>
      <c r="E222" s="3"/>
      <c r="F222" s="2"/>
      <c r="G222" s="2"/>
      <c r="H222" s="2"/>
      <c r="I222" s="2"/>
      <c r="J222" s="2"/>
      <c r="K222" s="2"/>
      <c r="L222" s="2"/>
      <c r="M222" s="2"/>
    </row>
    <row r="223" spans="1:13">
      <c r="A223" s="3" t="s">
        <v>4</v>
      </c>
      <c r="B223" s="24"/>
      <c r="C223" s="3"/>
      <c r="D223" s="3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3" t="s">
        <v>5</v>
      </c>
      <c r="B224" s="9"/>
      <c r="C224" s="2"/>
      <c r="D224" s="3" t="s">
        <v>5</v>
      </c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3" t="s">
        <v>6</v>
      </c>
      <c r="B225" s="9"/>
      <c r="C225" s="2"/>
      <c r="D225" s="3" t="s">
        <v>6</v>
      </c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3" t="s">
        <v>7</v>
      </c>
      <c r="B226" s="9"/>
      <c r="C226" s="2"/>
      <c r="D226" s="3" t="s">
        <v>7</v>
      </c>
      <c r="E226" s="3"/>
      <c r="F226" s="2"/>
      <c r="G226" s="2"/>
      <c r="H226" s="2"/>
      <c r="I226" s="2"/>
      <c r="J226" s="2"/>
      <c r="K226" s="2"/>
      <c r="L226" s="2"/>
      <c r="M226" s="2"/>
    </row>
    <row r="227" spans="1:13">
      <c r="A227" s="3" t="s">
        <v>70</v>
      </c>
      <c r="B227" s="24"/>
      <c r="C227" s="3"/>
      <c r="D227" s="3" t="s">
        <v>70</v>
      </c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3" t="s">
        <v>8</v>
      </c>
      <c r="B228" s="24"/>
      <c r="C228" s="3"/>
      <c r="D228" s="3" t="s">
        <v>8</v>
      </c>
      <c r="E228" s="3"/>
      <c r="F228" s="2"/>
      <c r="G228" s="2"/>
      <c r="H228" s="2"/>
      <c r="I228" s="2"/>
      <c r="J228" s="2"/>
      <c r="K228" s="2"/>
      <c r="L228" s="2"/>
      <c r="M228" s="2"/>
    </row>
    <row r="229" spans="1:13">
      <c r="A229" s="3"/>
      <c r="B229" s="9"/>
      <c r="C229" s="2"/>
      <c r="D229" s="3"/>
      <c r="E229" s="3"/>
      <c r="F229" s="2"/>
      <c r="G229" s="2"/>
      <c r="H229" s="2"/>
      <c r="I229" s="2"/>
      <c r="J229" s="2"/>
      <c r="K229" s="2"/>
      <c r="L229" s="2"/>
      <c r="M229" s="2"/>
    </row>
    <row r="230" spans="1:13">
      <c r="A230" s="3" t="s">
        <v>14</v>
      </c>
      <c r="B230" s="24">
        <v>14</v>
      </c>
      <c r="C230" s="3"/>
      <c r="D230" s="3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3" t="s">
        <v>4</v>
      </c>
      <c r="B231" s="9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3" t="s">
        <v>5</v>
      </c>
      <c r="B232" s="9"/>
      <c r="C232" s="2"/>
      <c r="D232" s="3" t="s">
        <v>5</v>
      </c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3" t="s">
        <v>6</v>
      </c>
      <c r="B233" s="9"/>
      <c r="C233" s="2"/>
      <c r="D233" s="3" t="s">
        <v>6</v>
      </c>
      <c r="E233" s="3"/>
      <c r="F233" s="2"/>
      <c r="G233" s="2"/>
      <c r="H233" s="2"/>
      <c r="I233" s="2"/>
      <c r="J233" s="2"/>
      <c r="K233" s="2"/>
      <c r="L233" s="2"/>
      <c r="M233" s="2"/>
    </row>
    <row r="234" spans="1:13">
      <c r="A234" s="3" t="s">
        <v>7</v>
      </c>
      <c r="B234" s="2"/>
      <c r="C234" s="2"/>
      <c r="D234" s="3" t="s">
        <v>7</v>
      </c>
      <c r="E234" s="2"/>
      <c r="F234" s="2"/>
      <c r="G234" s="2"/>
      <c r="H234" s="2"/>
      <c r="I234" s="2"/>
    </row>
    <row r="235" spans="1:13">
      <c r="A235" s="3" t="s">
        <v>70</v>
      </c>
      <c r="B235" s="2"/>
      <c r="C235" s="2"/>
      <c r="D235" s="3" t="s">
        <v>70</v>
      </c>
      <c r="E235" s="2"/>
      <c r="F235" s="2"/>
      <c r="G235" s="2"/>
      <c r="H235" s="2"/>
      <c r="I235" s="2"/>
    </row>
    <row r="236" spans="1:13">
      <c r="A236" s="3" t="s">
        <v>8</v>
      </c>
      <c r="B236" s="2"/>
      <c r="C236" s="2"/>
      <c r="D236" s="3" t="s">
        <v>8</v>
      </c>
      <c r="E236" s="2"/>
      <c r="F236" s="2"/>
      <c r="G236" s="2"/>
      <c r="H236" s="2"/>
      <c r="I236" s="2"/>
    </row>
    <row r="237" spans="1:13">
      <c r="A237" s="3"/>
      <c r="B237" s="2"/>
      <c r="C237" s="2"/>
      <c r="D237" s="3"/>
      <c r="E237" s="2"/>
      <c r="F237" s="2"/>
      <c r="G237" s="2"/>
      <c r="H237" s="2"/>
      <c r="I237" s="2"/>
    </row>
    <row r="238" spans="1:13">
      <c r="A238" s="3" t="s">
        <v>14</v>
      </c>
      <c r="B238" s="3">
        <v>15</v>
      </c>
      <c r="C238" s="2"/>
      <c r="D238" s="3"/>
      <c r="E238" s="2"/>
      <c r="F238" s="2"/>
      <c r="G238" s="2"/>
      <c r="H238" s="2"/>
      <c r="I238" s="2"/>
    </row>
    <row r="239" spans="1:13">
      <c r="A239" s="3" t="s">
        <v>4</v>
      </c>
      <c r="B239" s="2"/>
      <c r="C239" s="2"/>
      <c r="D239" s="3"/>
      <c r="E239" s="2"/>
      <c r="F239" s="2"/>
      <c r="G239" s="2"/>
      <c r="H239" s="2"/>
      <c r="I239" s="2"/>
    </row>
    <row r="240" spans="1:13">
      <c r="A240" s="3" t="s">
        <v>5</v>
      </c>
      <c r="B240" s="2"/>
      <c r="C240" s="2"/>
      <c r="D240" s="3" t="s">
        <v>5</v>
      </c>
      <c r="E240" s="2"/>
      <c r="F240" s="2"/>
      <c r="G240" s="2"/>
      <c r="H240" s="2"/>
      <c r="I240" s="2"/>
    </row>
    <row r="241" spans="1:9">
      <c r="A241" s="3" t="s">
        <v>6</v>
      </c>
      <c r="B241" s="2"/>
      <c r="C241" s="2"/>
      <c r="D241" s="3" t="s">
        <v>6</v>
      </c>
      <c r="E241" s="2"/>
      <c r="F241" s="2"/>
      <c r="G241" s="2"/>
      <c r="H241" s="2"/>
      <c r="I241" s="2"/>
    </row>
    <row r="242" spans="1:9">
      <c r="A242" s="3" t="s">
        <v>7</v>
      </c>
      <c r="B242" s="2"/>
      <c r="C242" s="2"/>
      <c r="D242" s="3" t="s">
        <v>7</v>
      </c>
      <c r="E242" s="2"/>
      <c r="F242" s="2"/>
      <c r="G242" s="2"/>
      <c r="H242" s="2"/>
      <c r="I242" s="2"/>
    </row>
    <row r="243" spans="1:9">
      <c r="A243" s="3" t="s">
        <v>70</v>
      </c>
      <c r="B243" s="2"/>
      <c r="C243" s="2"/>
      <c r="D243" s="3" t="s">
        <v>70</v>
      </c>
      <c r="E243" s="2"/>
      <c r="F243" s="2"/>
      <c r="G243" s="2"/>
      <c r="H243" s="2"/>
      <c r="I243" s="2"/>
    </row>
    <row r="244" spans="1:9">
      <c r="A244" s="3" t="s">
        <v>8</v>
      </c>
      <c r="B244"/>
      <c r="D244" s="3" t="s">
        <v>8</v>
      </c>
      <c r="H24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"/>
  <sheetViews>
    <sheetView showRuler="0" zoomScale="150" zoomScaleNormal="150" zoomScalePageLayoutView="150" workbookViewId="0">
      <selection activeCell="A96" sqref="A2:XFD96"/>
    </sheetView>
  </sheetViews>
  <sheetFormatPr baseColWidth="10" defaultRowHeight="15" x14ac:dyDescent="0"/>
  <cols>
    <col min="1" max="1" width="15" customWidth="1"/>
    <col min="2" max="2" width="24.1640625" customWidth="1"/>
    <col min="3" max="3" width="14.1640625" hidden="1" customWidth="1"/>
    <col min="4" max="4" width="21.6640625" customWidth="1"/>
    <col min="7" max="7" width="16" customWidth="1"/>
  </cols>
  <sheetData>
    <row r="1" spans="1:13" s="1" customFormat="1">
      <c r="A1" s="1" t="s">
        <v>17</v>
      </c>
    </row>
    <row r="2" spans="1:13" s="4" customFormat="1" hidden="1">
      <c r="A2" s="4" t="s">
        <v>12</v>
      </c>
      <c r="B2" s="14"/>
    </row>
    <row r="3" spans="1:13" s="12" customFormat="1" hidden="1">
      <c r="B3" s="15"/>
    </row>
    <row r="4" spans="1:13" s="1" customFormat="1" ht="30" hidden="1">
      <c r="A4" s="1" t="s">
        <v>10</v>
      </c>
      <c r="B4" s="7" t="s">
        <v>11</v>
      </c>
    </row>
    <row r="5" spans="1:13" s="1" customFormat="1" ht="30" hidden="1">
      <c r="A5" s="1" t="s">
        <v>9</v>
      </c>
      <c r="B5" s="7" t="s">
        <v>11</v>
      </c>
    </row>
    <row r="6" spans="1:13" s="1" customFormat="1" hidden="1">
      <c r="A6" s="1" t="s">
        <v>2</v>
      </c>
      <c r="B6" s="7">
        <v>1</v>
      </c>
      <c r="E6" s="3"/>
      <c r="F6" s="3"/>
      <c r="H6" s="3"/>
      <c r="I6" s="3"/>
      <c r="J6" s="3"/>
      <c r="K6" s="3"/>
      <c r="L6" s="3"/>
      <c r="M6" s="3"/>
    </row>
    <row r="7" spans="1:13" hidden="1">
      <c r="A7" s="1"/>
      <c r="B7" s="8"/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 s="1" customFormat="1" hidden="1">
      <c r="A8" s="43" t="s">
        <v>64</v>
      </c>
      <c r="B8" s="43"/>
      <c r="C8" s="26" t="s">
        <v>55</v>
      </c>
      <c r="D8" s="26"/>
      <c r="F8" s="3"/>
      <c r="H8" s="3"/>
      <c r="I8" s="3"/>
      <c r="J8" s="3"/>
      <c r="K8" s="3"/>
      <c r="L8" s="3"/>
      <c r="M8" s="3"/>
    </row>
    <row r="9" spans="1:13" s="1" customFormat="1" hidden="1">
      <c r="A9" s="1" t="s">
        <v>14</v>
      </c>
      <c r="B9" s="7">
        <v>5</v>
      </c>
      <c r="F9" s="3"/>
      <c r="H9" s="3"/>
      <c r="I9" s="3"/>
      <c r="J9" s="3"/>
      <c r="K9" s="3"/>
      <c r="L9" s="3"/>
      <c r="M9" s="3"/>
    </row>
    <row r="10" spans="1:13" hidden="1">
      <c r="A10" s="1" t="s">
        <v>18</v>
      </c>
      <c r="B10" s="7">
        <v>0.79937347260400005</v>
      </c>
      <c r="C10" s="1" t="s">
        <v>18</v>
      </c>
      <c r="D10" s="1">
        <v>0.79832530043200001</v>
      </c>
      <c r="F10" s="2" t="s">
        <v>277</v>
      </c>
      <c r="G10" s="1"/>
      <c r="H10" s="2"/>
      <c r="I10" s="2"/>
      <c r="J10" s="2"/>
      <c r="K10" s="2"/>
      <c r="L10" s="2"/>
      <c r="M10" s="2"/>
    </row>
    <row r="11" spans="1:13" hidden="1">
      <c r="A11" s="1" t="s">
        <v>19</v>
      </c>
      <c r="B11" s="8">
        <v>0.91303277070400002</v>
      </c>
      <c r="C11" s="1" t="s">
        <v>19</v>
      </c>
      <c r="D11" s="31">
        <v>0.91081433224800001</v>
      </c>
      <c r="F11" s="2" t="s">
        <v>278</v>
      </c>
      <c r="G11" s="1"/>
      <c r="H11" s="2"/>
      <c r="I11" s="2"/>
      <c r="J11" s="2"/>
      <c r="K11" s="2"/>
      <c r="L11" s="2"/>
      <c r="M11" s="2"/>
    </row>
    <row r="12" spans="1:13" hidden="1">
      <c r="A12" s="1" t="s">
        <v>20</v>
      </c>
      <c r="B12" s="8">
        <v>0.71105320303999997</v>
      </c>
      <c r="C12" s="1" t="s">
        <v>20</v>
      </c>
      <c r="D12" s="31">
        <v>0.71082519001099997</v>
      </c>
      <c r="F12" s="2" t="s">
        <v>279</v>
      </c>
      <c r="G12" s="1"/>
      <c r="H12" s="2"/>
      <c r="I12" s="2"/>
      <c r="J12" s="2"/>
      <c r="K12" s="2"/>
      <c r="L12" s="2"/>
      <c r="M12" s="2"/>
    </row>
    <row r="13" spans="1:13" hidden="1">
      <c r="A13" s="1" t="s">
        <v>157</v>
      </c>
      <c r="B13" s="8"/>
      <c r="C13" s="1" t="s">
        <v>157</v>
      </c>
      <c r="D13" s="31">
        <v>0.99885166152100002</v>
      </c>
      <c r="E13" s="2"/>
      <c r="F13" s="2"/>
      <c r="G13" s="1"/>
      <c r="H13" s="2"/>
      <c r="I13" s="2"/>
      <c r="J13" s="2"/>
      <c r="K13" s="2"/>
      <c r="L13" s="2"/>
      <c r="M13" s="2"/>
    </row>
    <row r="14" spans="1:13" hidden="1">
      <c r="A14" s="1" t="s">
        <v>21</v>
      </c>
      <c r="B14" s="8">
        <v>88.6</v>
      </c>
      <c r="C14" s="1" t="s">
        <v>21</v>
      </c>
      <c r="D14" s="31">
        <v>72.2</v>
      </c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 hidden="1">
      <c r="A15" s="1" t="s">
        <v>22</v>
      </c>
      <c r="B15">
        <v>1097.22543907</v>
      </c>
      <c r="C15"/>
      <c r="F15" s="3"/>
      <c r="H15" s="3"/>
      <c r="I15" s="3"/>
      <c r="J15" s="3"/>
      <c r="K15" s="3"/>
      <c r="L15" s="3"/>
      <c r="M15" s="3"/>
    </row>
    <row r="16" spans="1:13" s="1" customFormat="1" hidden="1">
      <c r="F16" s="3"/>
      <c r="H16" s="3"/>
      <c r="I16" s="3"/>
      <c r="J16" s="3"/>
      <c r="K16" s="3"/>
      <c r="L16" s="3"/>
      <c r="M16" s="3"/>
    </row>
    <row r="17" spans="1:13" hidden="1">
      <c r="A17" s="1" t="s">
        <v>14</v>
      </c>
      <c r="B17" s="7">
        <v>6</v>
      </c>
      <c r="C17" s="1"/>
      <c r="D17" s="1"/>
      <c r="F17" s="2"/>
      <c r="G17" s="1"/>
      <c r="H17" s="2"/>
      <c r="I17" s="2"/>
      <c r="J17" s="2"/>
      <c r="K17" s="2"/>
      <c r="L17" s="2"/>
      <c r="M17" s="2"/>
    </row>
    <row r="18" spans="1:13" hidden="1">
      <c r="A18" s="1" t="s">
        <v>18</v>
      </c>
      <c r="B18" s="1">
        <v>0.76423537959300003</v>
      </c>
      <c r="C18" s="1"/>
      <c r="D18" s="1">
        <v>0.77614671209099995</v>
      </c>
      <c r="F18" s="2" t="s">
        <v>274</v>
      </c>
      <c r="G18" s="1"/>
      <c r="H18" s="2"/>
      <c r="I18" s="2"/>
      <c r="J18" s="2"/>
      <c r="K18" s="2"/>
      <c r="L18" s="2"/>
      <c r="M18" s="2"/>
    </row>
    <row r="19" spans="1:13" hidden="1">
      <c r="A19" s="1" t="s">
        <v>19</v>
      </c>
      <c r="B19">
        <v>0.81131685401300002</v>
      </c>
      <c r="D19" s="31">
        <v>0.88819761129200003</v>
      </c>
      <c r="F19" s="2" t="s">
        <v>275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20</v>
      </c>
      <c r="B20">
        <v>0.722757871878</v>
      </c>
      <c r="D20" s="31">
        <v>0.68930510314899995</v>
      </c>
      <c r="E20" s="2"/>
      <c r="F20" s="2" t="s">
        <v>276</v>
      </c>
      <c r="G20" s="1"/>
      <c r="H20" s="2"/>
      <c r="I20" s="2"/>
      <c r="J20" s="2"/>
      <c r="K20" s="2"/>
      <c r="L20" s="2"/>
      <c r="M20" s="2"/>
    </row>
    <row r="21" spans="1:13" s="1" customFormat="1" hidden="1">
      <c r="A21" s="1" t="s">
        <v>157</v>
      </c>
      <c r="B21" s="8"/>
      <c r="C21"/>
      <c r="D21" s="31">
        <v>0.99870132326000005</v>
      </c>
      <c r="E21" s="3"/>
      <c r="F21" s="3"/>
      <c r="H21" s="3"/>
      <c r="I21" s="3"/>
      <c r="J21" s="3"/>
      <c r="K21" s="3"/>
      <c r="L21" s="3"/>
      <c r="M21" s="3"/>
    </row>
    <row r="22" spans="1:13" s="1" customFormat="1" hidden="1">
      <c r="A22" s="1" t="s">
        <v>21</v>
      </c>
      <c r="B22">
        <v>98.8</v>
      </c>
      <c r="C22"/>
      <c r="D22" s="31">
        <v>98.2</v>
      </c>
      <c r="E22" s="3"/>
      <c r="F22" s="3"/>
      <c r="H22" s="3"/>
      <c r="I22" s="3"/>
      <c r="J22" s="3"/>
      <c r="K22" s="3"/>
      <c r="L22" s="3"/>
      <c r="M22" s="3"/>
    </row>
    <row r="23" spans="1:13" s="1" customFormat="1" hidden="1">
      <c r="A23" s="1" t="s">
        <v>22</v>
      </c>
      <c r="B23">
        <v>3293.40033197</v>
      </c>
      <c r="C23"/>
      <c r="E23" s="3"/>
      <c r="F23" s="3"/>
      <c r="H23" s="3"/>
      <c r="I23" s="3"/>
      <c r="J23" s="3"/>
      <c r="K23" s="3"/>
      <c r="L23" s="3"/>
      <c r="M23" s="3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hidden="1">
      <c r="A25" s="1" t="s">
        <v>14</v>
      </c>
      <c r="B25" s="7">
        <v>7</v>
      </c>
      <c r="C25" s="1"/>
      <c r="D25" s="1"/>
    </row>
    <row r="26" spans="1:13" hidden="1">
      <c r="A26" s="1" t="s">
        <v>18</v>
      </c>
      <c r="B26" s="1">
        <v>0.73967897582700004</v>
      </c>
      <c r="C26" s="1"/>
      <c r="D26" s="1">
        <v>0.76418100040100001</v>
      </c>
      <c r="F26" t="s">
        <v>271</v>
      </c>
    </row>
    <row r="27" spans="1:13" hidden="1">
      <c r="A27" s="1" t="s">
        <v>19</v>
      </c>
      <c r="B27">
        <v>0.79459942856599997</v>
      </c>
      <c r="D27" s="31">
        <v>0.86536373507099995</v>
      </c>
      <c r="E27" s="2"/>
      <c r="F27" s="2" t="s">
        <v>272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20</v>
      </c>
      <c r="B28">
        <v>0.69334419109699996</v>
      </c>
      <c r="D28">
        <v>0.68438653637400004</v>
      </c>
      <c r="E28" s="2"/>
      <c r="F28" s="2" t="s">
        <v>273</v>
      </c>
      <c r="G28" s="1"/>
      <c r="H28" s="2"/>
      <c r="I28" s="2"/>
      <c r="J28" s="2"/>
      <c r="K28" s="2"/>
      <c r="L28" s="2"/>
      <c r="M28" s="2"/>
    </row>
    <row r="29" spans="1:13" s="1" customFormat="1" hidden="1">
      <c r="A29" s="3" t="s">
        <v>157</v>
      </c>
      <c r="B29" s="9"/>
      <c r="C29" s="2"/>
      <c r="D29" s="2">
        <v>0.99862993622399998</v>
      </c>
      <c r="E29" s="3"/>
      <c r="F29" s="3"/>
      <c r="H29" s="3"/>
      <c r="I29" s="3"/>
      <c r="J29" s="3"/>
      <c r="K29" s="3"/>
      <c r="L29" s="3"/>
      <c r="M29" s="3"/>
    </row>
    <row r="30" spans="1:13" s="1" customFormat="1" hidden="1">
      <c r="A30" s="1" t="s">
        <v>167</v>
      </c>
      <c r="B30" s="31">
        <v>98.6</v>
      </c>
      <c r="C30" s="31"/>
      <c r="D30" s="31">
        <v>91.4</v>
      </c>
      <c r="E30" s="3"/>
      <c r="F30" s="3"/>
      <c r="H30" s="3"/>
      <c r="I30" s="3"/>
      <c r="J30" s="3"/>
      <c r="K30" s="3"/>
      <c r="L30" s="3"/>
      <c r="M30" s="3"/>
    </row>
    <row r="31" spans="1:13" hidden="1">
      <c r="A31" s="1" t="s">
        <v>22</v>
      </c>
      <c r="B31">
        <v>4453.82156992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hidden="1">
      <c r="A33" s="1" t="s">
        <v>14</v>
      </c>
      <c r="B33" s="7">
        <v>8</v>
      </c>
      <c r="C33" s="1"/>
      <c r="D33" s="1"/>
    </row>
    <row r="34" spans="1:13" s="30" customFormat="1" hidden="1">
      <c r="A34" s="12" t="s">
        <v>18</v>
      </c>
      <c r="B34" s="12"/>
      <c r="C34" s="12"/>
      <c r="D34" s="12"/>
      <c r="E34" s="39"/>
      <c r="F34" s="39"/>
      <c r="G34" s="12"/>
      <c r="H34" s="39"/>
      <c r="I34" s="39"/>
      <c r="J34" s="39"/>
      <c r="K34" s="39"/>
      <c r="L34" s="39"/>
      <c r="M34" s="39"/>
    </row>
    <row r="35" spans="1:13" s="30" customFormat="1" hidden="1">
      <c r="A35" s="12" t="s">
        <v>19</v>
      </c>
      <c r="D35" s="12"/>
    </row>
    <row r="36" spans="1:13" s="1" customFormat="1" hidden="1">
      <c r="A36" s="1" t="s">
        <v>20</v>
      </c>
      <c r="B36"/>
      <c r="C36"/>
      <c r="D36"/>
      <c r="E36" s="3"/>
      <c r="F36" s="3"/>
      <c r="H36" s="3"/>
      <c r="I36" s="3"/>
      <c r="J36" s="3"/>
      <c r="K36" s="3"/>
      <c r="L36" s="3"/>
      <c r="M36" s="3"/>
    </row>
    <row r="37" spans="1:13" hidden="1">
      <c r="A37" s="3" t="s">
        <v>157</v>
      </c>
      <c r="B37" s="9"/>
      <c r="C37" s="2"/>
      <c r="D37" s="3"/>
      <c r="E37" s="2"/>
      <c r="F37" s="2"/>
      <c r="G37" s="1"/>
      <c r="H37" s="2"/>
      <c r="I37" s="2"/>
      <c r="J37" s="2"/>
      <c r="K37" s="2"/>
      <c r="L37" s="2"/>
      <c r="M37" s="2"/>
    </row>
    <row r="38" spans="1:13" hidden="1">
      <c r="A38" s="1" t="s">
        <v>167</v>
      </c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 hidden="1">
      <c r="A39" s="1" t="s">
        <v>22</v>
      </c>
      <c r="D39" s="1"/>
    </row>
    <row r="40" spans="1:13" hidden="1"/>
    <row r="41" spans="1:13" hidden="1">
      <c r="A41" s="1" t="s">
        <v>14</v>
      </c>
      <c r="B41" s="7">
        <v>9</v>
      </c>
      <c r="C41" s="1"/>
      <c r="D41" s="1"/>
      <c r="E41" s="2"/>
      <c r="F41" s="2"/>
      <c r="G41" s="1"/>
      <c r="H41" s="2"/>
      <c r="I41" s="2"/>
      <c r="J41" s="2"/>
      <c r="K41" s="2"/>
      <c r="L41" s="2"/>
      <c r="M41" s="2"/>
    </row>
    <row r="42" spans="1:13" hidden="1">
      <c r="A42" s="12" t="s">
        <v>18</v>
      </c>
      <c r="B42" s="12">
        <v>0.72704220355299998</v>
      </c>
      <c r="C42" s="1"/>
      <c r="D42" s="1">
        <v>0.67871657641799998</v>
      </c>
      <c r="F42" t="s">
        <v>268</v>
      </c>
    </row>
    <row r="43" spans="1:13" s="1" customFormat="1" hidden="1">
      <c r="A43" s="1" t="s">
        <v>19</v>
      </c>
      <c r="B43">
        <v>0.81959430552400003</v>
      </c>
      <c r="C43"/>
      <c r="D43" s="1">
        <v>0.80495114006500001</v>
      </c>
      <c r="E43" s="3"/>
      <c r="F43" s="3" t="s">
        <v>269</v>
      </c>
      <c r="H43" s="3"/>
      <c r="I43" s="3"/>
      <c r="J43" s="3"/>
      <c r="K43" s="3"/>
      <c r="L43" s="3"/>
      <c r="M43" s="3"/>
    </row>
    <row r="44" spans="1:13" s="1" customFormat="1" hidden="1">
      <c r="A44" s="1" t="s">
        <v>20</v>
      </c>
      <c r="B44">
        <v>0.65398479913100005</v>
      </c>
      <c r="C44"/>
      <c r="D44">
        <v>0.59022801302899996</v>
      </c>
      <c r="E44" s="3"/>
      <c r="F44" s="3" t="s">
        <v>270</v>
      </c>
      <c r="H44" s="3"/>
      <c r="I44" s="3"/>
      <c r="J44" s="3"/>
      <c r="K44" s="3"/>
      <c r="L44" s="3"/>
      <c r="M44" s="3"/>
    </row>
    <row r="45" spans="1:13" hidden="1">
      <c r="A45" s="3" t="s">
        <v>157</v>
      </c>
      <c r="B45" s="9"/>
      <c r="C45" s="2"/>
      <c r="D45" s="3">
        <v>0.99815906544400002</v>
      </c>
      <c r="E45" s="2"/>
      <c r="F45" s="2"/>
      <c r="G45" s="1"/>
      <c r="H45" s="2"/>
      <c r="I45" s="2"/>
      <c r="J45" s="2"/>
      <c r="K45" s="2"/>
      <c r="L45" s="2"/>
      <c r="M45" s="2"/>
    </row>
    <row r="46" spans="1:13" hidden="1">
      <c r="A46" s="1" t="s">
        <v>167</v>
      </c>
      <c r="B46">
        <v>40.4</v>
      </c>
      <c r="D46" s="1">
        <v>8</v>
      </c>
    </row>
    <row r="47" spans="1:13" hidden="1">
      <c r="A47" s="1" t="s">
        <v>22</v>
      </c>
      <c r="B47">
        <v>6414.5562939600004</v>
      </c>
      <c r="D47" s="1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hidden="1">
      <c r="A49" s="1" t="s">
        <v>14</v>
      </c>
      <c r="B49" s="7">
        <v>10</v>
      </c>
      <c r="C49" s="1"/>
      <c r="D49" s="1"/>
    </row>
    <row r="50" spans="1:13" s="1" customFormat="1" hidden="1">
      <c r="A50" s="12" t="s">
        <v>18</v>
      </c>
      <c r="B50" s="12">
        <v>0.73217515480799999</v>
      </c>
      <c r="D50" s="1">
        <v>0.70593567182500006</v>
      </c>
      <c r="E50" s="3"/>
      <c r="F50" s="3" t="s">
        <v>265</v>
      </c>
      <c r="H50" s="3"/>
      <c r="I50" s="3"/>
      <c r="J50" s="3"/>
      <c r="K50" s="3"/>
      <c r="L50" s="3"/>
      <c r="M50" s="3"/>
    </row>
    <row r="51" spans="1:13" s="1" customFormat="1" hidden="1">
      <c r="A51" s="1" t="s">
        <v>19</v>
      </c>
      <c r="B51">
        <v>0.83776905935599999</v>
      </c>
      <c r="C51"/>
      <c r="D51" s="1">
        <v>0.82269272529899995</v>
      </c>
      <c r="E51" s="3"/>
      <c r="F51" s="3" t="s">
        <v>266</v>
      </c>
      <c r="H51" s="3"/>
      <c r="I51" s="3"/>
      <c r="J51" s="3"/>
      <c r="K51" s="3"/>
      <c r="L51" s="3"/>
      <c r="M51" s="3"/>
    </row>
    <row r="52" spans="1:13" hidden="1">
      <c r="A52" s="1" t="s">
        <v>20</v>
      </c>
      <c r="B52">
        <v>0.65068403908799999</v>
      </c>
      <c r="D52">
        <v>0.61917480998899999</v>
      </c>
      <c r="E52" s="2"/>
      <c r="F52" s="2" t="s">
        <v>267</v>
      </c>
      <c r="G52" s="1"/>
      <c r="H52" s="2"/>
      <c r="I52" s="2"/>
      <c r="J52" s="2"/>
      <c r="K52" s="2"/>
      <c r="L52" s="2"/>
      <c r="M52" s="2"/>
    </row>
    <row r="53" spans="1:13" hidden="1">
      <c r="A53" s="3" t="s">
        <v>157</v>
      </c>
      <c r="B53" s="9"/>
      <c r="C53" s="2"/>
      <c r="D53" s="3">
        <v>0.99830089399300004</v>
      </c>
    </row>
    <row r="54" spans="1:13" hidden="1">
      <c r="A54" s="1" t="s">
        <v>167</v>
      </c>
      <c r="B54">
        <v>70</v>
      </c>
      <c r="D54" s="1">
        <v>5.8</v>
      </c>
    </row>
    <row r="55" spans="1:13" hidden="1">
      <c r="A55" s="1" t="s">
        <v>22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14</v>
      </c>
      <c r="B57" s="7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2" t="s">
        <v>18</v>
      </c>
      <c r="B58" s="12">
        <v>0.75920975295399995</v>
      </c>
      <c r="D58" s="1">
        <v>0.72553682260399999</v>
      </c>
      <c r="E58" s="3"/>
      <c r="F58" s="3" t="s">
        <v>262</v>
      </c>
      <c r="H58" s="3"/>
      <c r="I58" s="3"/>
      <c r="J58" s="3"/>
      <c r="K58" s="3"/>
      <c r="L58" s="3"/>
      <c r="M58" s="3"/>
    </row>
    <row r="59" spans="1:13" hidden="1">
      <c r="A59" s="1" t="s">
        <v>19</v>
      </c>
      <c r="B59">
        <v>0.86894237032999999</v>
      </c>
      <c r="D59" s="31">
        <v>0.82214983713400003</v>
      </c>
      <c r="E59" s="2"/>
      <c r="F59" s="2" t="s">
        <v>263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20</v>
      </c>
      <c r="B60">
        <v>0.67429967426699999</v>
      </c>
      <c r="D60" s="31">
        <v>0.650282301846</v>
      </c>
      <c r="F60" t="s">
        <v>264</v>
      </c>
    </row>
    <row r="61" spans="1:13" hidden="1">
      <c r="A61" s="3" t="s">
        <v>157</v>
      </c>
      <c r="B61" s="9"/>
      <c r="C61" s="2"/>
      <c r="D61" s="2">
        <v>0.99841435683099999</v>
      </c>
    </row>
    <row r="62" spans="1:13" hidden="1">
      <c r="A62" s="1" t="s">
        <v>167</v>
      </c>
      <c r="B62">
        <v>48.4</v>
      </c>
      <c r="D62" s="31">
        <v>2.2000000000000002</v>
      </c>
      <c r="E62" s="2"/>
      <c r="F62" s="2"/>
      <c r="G62" s="1"/>
      <c r="H62" s="2"/>
      <c r="I62" s="2"/>
      <c r="J62" s="2"/>
      <c r="K62" s="2"/>
      <c r="L62" s="2"/>
      <c r="M62" s="2"/>
    </row>
    <row r="63" spans="1:13" hidden="1">
      <c r="A63" s="1" t="s">
        <v>22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s="1" customFormat="1" hidden="1">
      <c r="B64"/>
      <c r="C64"/>
      <c r="E64" s="3"/>
      <c r="F64" s="3"/>
      <c r="H64" s="3"/>
      <c r="I64" s="3"/>
      <c r="J64" s="3"/>
      <c r="K64" s="3"/>
      <c r="L64" s="3"/>
      <c r="M64" s="3"/>
    </row>
    <row r="65" spans="1:13" s="1" customFormat="1" hidden="1">
      <c r="A65" s="3" t="s">
        <v>14</v>
      </c>
      <c r="B65" s="24">
        <v>12</v>
      </c>
      <c r="C65" s="3"/>
      <c r="D65" s="3"/>
      <c r="E65" s="3"/>
      <c r="F65" s="3"/>
      <c r="H65" s="3"/>
      <c r="I65" s="3"/>
      <c r="J65" s="3"/>
      <c r="K65" s="3"/>
      <c r="L65" s="3"/>
      <c r="M65" s="3"/>
    </row>
    <row r="66" spans="1:13" hidden="1">
      <c r="A66" s="3" t="s">
        <v>18</v>
      </c>
      <c r="B66" s="3">
        <v>0.74945375159799998</v>
      </c>
      <c r="C66" s="3"/>
      <c r="D66" s="3">
        <v>0.69439765618600002</v>
      </c>
      <c r="E66" s="2"/>
      <c r="F66" s="2" t="s">
        <v>254</v>
      </c>
      <c r="G66" s="1"/>
      <c r="H66" s="2"/>
      <c r="I66" s="2"/>
      <c r="J66" s="2"/>
      <c r="K66" s="2"/>
      <c r="L66" s="2"/>
      <c r="M66" s="2"/>
    </row>
    <row r="67" spans="1:13" hidden="1">
      <c r="A67" s="3" t="s">
        <v>19</v>
      </c>
      <c r="B67" s="2">
        <v>0.83716381092900005</v>
      </c>
      <c r="C67" s="2"/>
      <c r="D67" s="3">
        <v>0.81013029315999996</v>
      </c>
      <c r="F67" t="s">
        <v>255</v>
      </c>
    </row>
    <row r="68" spans="1:13" hidden="1">
      <c r="A68" s="3" t="s">
        <v>20</v>
      </c>
      <c r="B68" s="2">
        <v>0.67853420195400005</v>
      </c>
      <c r="C68" s="2"/>
      <c r="D68" s="2">
        <v>0.60877307274699999</v>
      </c>
      <c r="F68" t="s">
        <v>256</v>
      </c>
    </row>
    <row r="69" spans="1:13" hidden="1">
      <c r="A69" s="3" t="s">
        <v>157</v>
      </c>
      <c r="B69" s="9"/>
      <c r="C69" s="2"/>
      <c r="D69" s="3">
        <v>0.99822572486200001</v>
      </c>
      <c r="E69" s="2"/>
      <c r="F69" s="2"/>
      <c r="G69" s="1"/>
      <c r="H69" s="2"/>
      <c r="I69" s="2"/>
      <c r="J69" s="2"/>
      <c r="K69" s="2"/>
      <c r="L69" s="2"/>
      <c r="M69" s="2"/>
    </row>
    <row r="70" spans="1:13" hidden="1">
      <c r="A70" s="3" t="s">
        <v>167</v>
      </c>
      <c r="B70" s="2">
        <v>62.8</v>
      </c>
      <c r="C70" s="2"/>
      <c r="D70" s="2">
        <v>6.4</v>
      </c>
      <c r="E70" s="2"/>
      <c r="F70" s="2"/>
      <c r="G70" s="1"/>
      <c r="H70" s="2"/>
      <c r="I70" s="2"/>
      <c r="J70" s="2"/>
      <c r="K70" s="2"/>
      <c r="L70" s="2"/>
      <c r="M70" s="2"/>
    </row>
    <row r="71" spans="1:13" s="1" customFormat="1" hidden="1">
      <c r="A71" s="3" t="s">
        <v>22</v>
      </c>
      <c r="B71" s="2">
        <v>6535.9965169400002</v>
      </c>
      <c r="C71" s="2"/>
      <c r="D71" s="3"/>
      <c r="E71" s="3"/>
      <c r="F71" s="3"/>
      <c r="H71" s="3"/>
      <c r="I71" s="3"/>
      <c r="J71" s="3"/>
      <c r="K71" s="3"/>
      <c r="L71" s="3"/>
      <c r="M71" s="3"/>
    </row>
    <row r="72" spans="1:13" s="1" customFormat="1" hidden="1">
      <c r="B72"/>
      <c r="C72"/>
      <c r="E72" s="3"/>
      <c r="F72" s="3"/>
      <c r="H72" s="3"/>
      <c r="I72" s="3"/>
      <c r="J72" s="3"/>
      <c r="K72" s="3"/>
      <c r="L72" s="3"/>
      <c r="M72" s="3"/>
    </row>
    <row r="73" spans="1:13" hidden="1">
      <c r="A73" s="3" t="s">
        <v>14</v>
      </c>
      <c r="B73" s="24">
        <v>13</v>
      </c>
      <c r="C73" s="3"/>
      <c r="D73" s="3"/>
      <c r="E73" s="2"/>
      <c r="F73" s="2"/>
      <c r="G73" s="1"/>
      <c r="H73" s="2"/>
      <c r="I73" s="2"/>
      <c r="J73" s="2"/>
      <c r="K73" s="2"/>
      <c r="L73" s="2"/>
      <c r="M73" s="2"/>
    </row>
    <row r="74" spans="1:13" hidden="1">
      <c r="A74" s="13" t="s">
        <v>18</v>
      </c>
      <c r="B74" s="13">
        <v>0.77118899183199996</v>
      </c>
      <c r="C74" s="3"/>
      <c r="D74" s="3">
        <v>0.74706668075299998</v>
      </c>
      <c r="F74" t="s">
        <v>257</v>
      </c>
    </row>
    <row r="75" spans="1:13" hidden="1">
      <c r="A75" s="3" t="s">
        <v>19</v>
      </c>
      <c r="B75" s="2">
        <v>0.86026006459399995</v>
      </c>
      <c r="C75" s="2"/>
      <c r="D75" s="3">
        <v>0.85699239956600004</v>
      </c>
      <c r="F75" t="s">
        <v>258</v>
      </c>
    </row>
    <row r="76" spans="1:13" hidden="1">
      <c r="A76" s="3" t="s">
        <v>20</v>
      </c>
      <c r="B76" s="2">
        <v>0.70015200868600003</v>
      </c>
      <c r="C76" s="2"/>
      <c r="D76" s="2">
        <v>0.66239956568900005</v>
      </c>
      <c r="E76" s="2"/>
      <c r="F76" s="2" t="s">
        <v>256</v>
      </c>
      <c r="G76" s="1"/>
      <c r="H76" s="2"/>
      <c r="I76" s="2"/>
      <c r="J76" s="2"/>
      <c r="K76" s="2"/>
      <c r="L76" s="2"/>
      <c r="M76" s="2"/>
    </row>
    <row r="77" spans="1:13" hidden="1">
      <c r="A77" s="3" t="s">
        <v>157</v>
      </c>
      <c r="B77" s="9"/>
      <c r="C77" s="2"/>
      <c r="D77" s="3">
        <v>0.99855003947599996</v>
      </c>
      <c r="E77" s="2"/>
      <c r="F77" s="2"/>
      <c r="G77" s="1"/>
      <c r="H77" s="2"/>
      <c r="I77" s="2"/>
      <c r="J77" s="2"/>
      <c r="K77" s="2"/>
      <c r="L77" s="2"/>
      <c r="M77" s="2"/>
    </row>
    <row r="78" spans="1:13" s="1" customFormat="1" hidden="1">
      <c r="A78" s="3" t="s">
        <v>167</v>
      </c>
      <c r="B78" s="2">
        <v>40.4</v>
      </c>
      <c r="C78" s="2"/>
      <c r="D78" s="2">
        <v>3.6</v>
      </c>
      <c r="E78" s="3"/>
      <c r="F78" s="3"/>
      <c r="H78" s="3"/>
      <c r="I78" s="3"/>
      <c r="J78" s="3"/>
      <c r="K78" s="3"/>
      <c r="L78" s="3"/>
      <c r="M78" s="3"/>
    </row>
    <row r="79" spans="1:13" s="1" customFormat="1" hidden="1">
      <c r="A79" s="3" t="s">
        <v>22</v>
      </c>
      <c r="B79" s="2"/>
      <c r="C79" s="2"/>
      <c r="D79" s="3"/>
      <c r="E79" s="3"/>
      <c r="F79" s="3"/>
      <c r="H79" s="3"/>
      <c r="I79" s="3"/>
      <c r="J79" s="3"/>
      <c r="K79" s="3"/>
      <c r="L79" s="3"/>
      <c r="M79" s="3"/>
    </row>
    <row r="80" spans="1:13" hidden="1">
      <c r="A80" s="3"/>
      <c r="B80" s="2"/>
      <c r="C80" s="2"/>
      <c r="D80" s="3"/>
      <c r="E80" s="2"/>
      <c r="F80" s="2"/>
      <c r="G80" s="1"/>
      <c r="H80" s="2"/>
      <c r="I80" s="2"/>
      <c r="J80" s="2"/>
      <c r="K80" s="2"/>
      <c r="L80" s="2"/>
      <c r="M80" s="2"/>
    </row>
    <row r="81" spans="1:13" hidden="1">
      <c r="A81" s="3" t="s">
        <v>14</v>
      </c>
      <c r="B81" s="24">
        <v>14</v>
      </c>
      <c r="C81" s="3"/>
      <c r="D81" s="3"/>
    </row>
    <row r="82" spans="1:13" hidden="1">
      <c r="A82" s="13" t="s">
        <v>18</v>
      </c>
      <c r="B82" s="12">
        <v>0.76974773331400004</v>
      </c>
      <c r="C82" s="3"/>
      <c r="D82" s="3">
        <v>0.74089741931499997</v>
      </c>
      <c r="F82" t="s">
        <v>259</v>
      </c>
    </row>
    <row r="83" spans="1:13" hidden="1">
      <c r="A83" s="3" t="s">
        <v>19</v>
      </c>
      <c r="B83">
        <v>0.86079918806800004</v>
      </c>
      <c r="C83" s="2"/>
      <c r="D83" s="3">
        <v>0.86411509229100003</v>
      </c>
      <c r="E83" s="2"/>
      <c r="F83" s="2" t="s">
        <v>260</v>
      </c>
      <c r="G83" s="1"/>
      <c r="H83" s="2"/>
      <c r="I83" s="2"/>
      <c r="J83" s="2"/>
      <c r="K83" s="2"/>
      <c r="L83" s="2"/>
      <c r="M83" s="2"/>
    </row>
    <row r="84" spans="1:13" hidden="1">
      <c r="A84" s="3" t="s">
        <v>20</v>
      </c>
      <c r="B84">
        <v>0.69647122692700003</v>
      </c>
      <c r="C84" s="2"/>
      <c r="D84" s="2">
        <v>0.64845819761099999</v>
      </c>
      <c r="E84" s="2"/>
      <c r="F84" s="2" t="s">
        <v>261</v>
      </c>
      <c r="G84" s="1"/>
      <c r="H84" s="2"/>
      <c r="I84" s="2"/>
      <c r="J84" s="2"/>
      <c r="K84" s="2"/>
      <c r="L84" s="2"/>
      <c r="M84" s="2"/>
    </row>
    <row r="85" spans="1:13" hidden="1">
      <c r="A85" s="3" t="s">
        <v>157</v>
      </c>
      <c r="D85">
        <v>0.99852592862199996</v>
      </c>
    </row>
    <row r="86" spans="1:13" hidden="1">
      <c r="A86" s="3" t="s">
        <v>167</v>
      </c>
      <c r="B86">
        <v>55.4</v>
      </c>
      <c r="D86" s="2">
        <v>6</v>
      </c>
    </row>
    <row r="87" spans="1:13" hidden="1">
      <c r="A87" s="3" t="s">
        <v>22</v>
      </c>
      <c r="B87">
        <v>6510.6245169599997</v>
      </c>
    </row>
    <row r="88" spans="1:13" hidden="1"/>
    <row r="89" spans="1:13" s="1" customFormat="1" hidden="1">
      <c r="A89" s="3" t="s">
        <v>14</v>
      </c>
      <c r="B89" s="1">
        <v>15</v>
      </c>
    </row>
    <row r="90" spans="1:13" s="1" customFormat="1" hidden="1">
      <c r="A90" s="13" t="s">
        <v>18</v>
      </c>
      <c r="B90" s="1">
        <v>0.79591381407299999</v>
      </c>
      <c r="D90" s="1">
        <v>0.76558294442200003</v>
      </c>
      <c r="F90" s="1" t="s">
        <v>238</v>
      </c>
    </row>
    <row r="91" spans="1:13" hidden="1">
      <c r="A91" s="3" t="s">
        <v>19</v>
      </c>
      <c r="B91">
        <v>0.90673551456699997</v>
      </c>
      <c r="D91">
        <v>0.86472312703599996</v>
      </c>
      <c r="F91" t="s">
        <v>239</v>
      </c>
    </row>
    <row r="92" spans="1:13" hidden="1">
      <c r="A92" s="3" t="s">
        <v>20</v>
      </c>
      <c r="B92">
        <v>0.70939196525500003</v>
      </c>
      <c r="D92">
        <v>0.68718783930500005</v>
      </c>
      <c r="F92" t="s">
        <v>240</v>
      </c>
    </row>
    <row r="93" spans="1:13" hidden="1">
      <c r="A93" s="3" t="s">
        <v>157</v>
      </c>
      <c r="D93">
        <v>0.99864884669800003</v>
      </c>
    </row>
    <row r="94" spans="1:13" hidden="1">
      <c r="A94" s="3" t="s">
        <v>167</v>
      </c>
      <c r="B94">
        <v>40.4</v>
      </c>
      <c r="D94">
        <v>3.6</v>
      </c>
    </row>
    <row r="95" spans="1:13" hidden="1">
      <c r="A95" s="3" t="s">
        <v>22</v>
      </c>
      <c r="B95">
        <v>6918.3622798899996</v>
      </c>
    </row>
    <row r="96" spans="1:13" hidden="1">
      <c r="A96" s="3"/>
    </row>
    <row r="98" spans="1:13" s="4" customFormat="1">
      <c r="A98" s="4" t="s">
        <v>29</v>
      </c>
      <c r="B98" s="14"/>
    </row>
    <row r="99" spans="1:13" s="19" customFormat="1">
      <c r="A99" s="19" t="s">
        <v>36</v>
      </c>
      <c r="B99" s="19" t="s">
        <v>37</v>
      </c>
    </row>
    <row r="100" spans="1:13" s="12" customFormat="1"/>
    <row r="101" spans="1:13" s="1" customFormat="1" ht="30">
      <c r="A101" s="1" t="s">
        <v>10</v>
      </c>
      <c r="B101" s="7" t="s">
        <v>24</v>
      </c>
    </row>
    <row r="102" spans="1:13" s="1" customFormat="1" ht="30">
      <c r="A102" s="1" t="s">
        <v>9</v>
      </c>
      <c r="B102" s="7" t="s">
        <v>24</v>
      </c>
    </row>
    <row r="103" spans="1:13" s="1" customFormat="1">
      <c r="B103" s="7"/>
      <c r="E103" s="3"/>
      <c r="F103" s="3"/>
      <c r="H103" s="3"/>
      <c r="I103" s="3"/>
      <c r="J103" s="3"/>
      <c r="K103" s="3"/>
      <c r="L103" s="3"/>
      <c r="M103" s="3"/>
    </row>
    <row r="104" spans="1:13">
      <c r="A104" s="43" t="s">
        <v>64</v>
      </c>
      <c r="B104" s="43"/>
      <c r="C104" s="26" t="s">
        <v>55</v>
      </c>
      <c r="D104" s="26"/>
      <c r="E104" s="2"/>
      <c r="F104" s="2"/>
      <c r="G104" s="1"/>
      <c r="H104" s="2"/>
      <c r="I104" s="2"/>
      <c r="J104" s="2"/>
      <c r="K104" s="2"/>
      <c r="L104" s="2"/>
      <c r="M104" s="2"/>
    </row>
    <row r="105" spans="1:13">
      <c r="A105" s="1" t="s">
        <v>14</v>
      </c>
      <c r="B105" s="7">
        <v>5</v>
      </c>
      <c r="C105" s="1"/>
      <c r="D105" s="1"/>
      <c r="E105" s="2"/>
      <c r="F105" s="2"/>
      <c r="G105" s="1"/>
      <c r="H105" s="2"/>
      <c r="I105" s="2"/>
      <c r="J105" s="2"/>
      <c r="K105" s="2"/>
      <c r="L105" s="2"/>
      <c r="M105" s="2"/>
    </row>
    <row r="106" spans="1:13" s="1" customFormat="1">
      <c r="A106" s="1" t="s">
        <v>18</v>
      </c>
      <c r="B106" s="7"/>
      <c r="C106" s="1" t="s">
        <v>18</v>
      </c>
      <c r="F106" s="3"/>
      <c r="H106" s="3"/>
      <c r="I106" s="3"/>
      <c r="J106" s="3"/>
      <c r="K106" s="3"/>
      <c r="L106" s="3"/>
      <c r="M106" s="3"/>
    </row>
    <row r="107" spans="1:13" s="1" customFormat="1">
      <c r="A107" s="1" t="s">
        <v>19</v>
      </c>
      <c r="B107" s="8"/>
      <c r="C107" s="1" t="s">
        <v>19</v>
      </c>
      <c r="D107" s="31"/>
      <c r="F107" s="3"/>
      <c r="H107" s="3"/>
      <c r="I107" s="3"/>
      <c r="J107" s="3"/>
      <c r="K107" s="3"/>
      <c r="L107" s="3"/>
      <c r="M107" s="3"/>
    </row>
    <row r="108" spans="1:13">
      <c r="A108" s="1" t="s">
        <v>20</v>
      </c>
      <c r="B108" s="8"/>
      <c r="C108" s="1" t="s">
        <v>20</v>
      </c>
      <c r="D108" s="31"/>
      <c r="F108" s="2"/>
      <c r="G108" s="1"/>
      <c r="H108" s="2"/>
      <c r="I108" s="2"/>
      <c r="J108" s="2"/>
      <c r="K108" s="2"/>
      <c r="L108" s="2"/>
      <c r="M108" s="2"/>
    </row>
    <row r="109" spans="1:13">
      <c r="A109" s="1" t="s">
        <v>157</v>
      </c>
      <c r="B109" s="8"/>
      <c r="C109" s="1" t="s">
        <v>157</v>
      </c>
      <c r="D109" s="31"/>
      <c r="F109" s="2"/>
      <c r="G109" s="1"/>
      <c r="H109" s="2"/>
      <c r="I109" s="2"/>
      <c r="J109" s="2"/>
      <c r="K109" s="2"/>
      <c r="L109" s="2"/>
      <c r="M109" s="2"/>
    </row>
    <row r="110" spans="1:13">
      <c r="A110" s="1" t="s">
        <v>21</v>
      </c>
      <c r="B110" s="8"/>
      <c r="C110" s="1" t="s">
        <v>21</v>
      </c>
      <c r="D110" s="31"/>
      <c r="F110" s="2"/>
      <c r="G110" s="1"/>
      <c r="H110" s="2"/>
      <c r="I110" s="2"/>
      <c r="J110" s="2"/>
      <c r="K110" s="2"/>
      <c r="L110" s="2"/>
      <c r="M110" s="2"/>
    </row>
    <row r="111" spans="1:13">
      <c r="A111" s="1" t="s">
        <v>22</v>
      </c>
      <c r="D111" s="1"/>
      <c r="E111" s="2"/>
      <c r="F111" s="2"/>
      <c r="G111" s="1"/>
      <c r="H111" s="2"/>
      <c r="I111" s="2"/>
      <c r="J111" s="2"/>
      <c r="K111" s="2"/>
      <c r="L111" s="2"/>
      <c r="M111" s="2"/>
    </row>
    <row r="112" spans="1:13" s="1" customFormat="1">
      <c r="E112" s="3"/>
      <c r="F112" s="3"/>
      <c r="H112" s="3"/>
      <c r="I112" s="3"/>
      <c r="J112" s="3"/>
      <c r="K112" s="3"/>
      <c r="L112" s="3"/>
      <c r="M112" s="3"/>
    </row>
    <row r="113" spans="1:13" s="1" customFormat="1">
      <c r="A113" s="1" t="s">
        <v>14</v>
      </c>
      <c r="B113" s="7">
        <v>6</v>
      </c>
      <c r="E113" s="3"/>
      <c r="F113" s="3"/>
      <c r="H113" s="3"/>
      <c r="I113" s="3"/>
      <c r="J113" s="3"/>
      <c r="K113" s="3"/>
      <c r="L113" s="3"/>
      <c r="M113" s="3"/>
    </row>
    <row r="114" spans="1:13" s="1" customFormat="1">
      <c r="A114" s="1" t="s">
        <v>18</v>
      </c>
      <c r="B114" s="1">
        <v>0.74283889311200002</v>
      </c>
      <c r="E114" s="3"/>
      <c r="F114" s="3"/>
      <c r="H114" s="3"/>
      <c r="I114" s="3"/>
      <c r="J114" s="3"/>
      <c r="K114" s="3"/>
      <c r="L114" s="3"/>
      <c r="M114" s="3"/>
    </row>
    <row r="115" spans="1:13" s="1" customFormat="1">
      <c r="A115" s="1" t="s">
        <v>19</v>
      </c>
      <c r="B115">
        <v>0.63208383687199998</v>
      </c>
      <c r="C115"/>
      <c r="E115" s="3"/>
      <c r="F115" s="3"/>
      <c r="H115" s="3"/>
      <c r="I115" s="3"/>
      <c r="J115" s="3"/>
      <c r="K115" s="3"/>
      <c r="L115" s="3"/>
      <c r="M115" s="3"/>
    </row>
    <row r="116" spans="1:13">
      <c r="A116" s="1" t="s">
        <v>20</v>
      </c>
      <c r="B116">
        <v>0.90110892710900004</v>
      </c>
      <c r="E116" s="2"/>
      <c r="F116" s="2"/>
      <c r="G116" s="1"/>
      <c r="H116" s="2"/>
      <c r="I116" s="2"/>
      <c r="J116" s="2"/>
      <c r="K116" s="2"/>
      <c r="L116" s="2"/>
      <c r="M116" s="2"/>
    </row>
    <row r="117" spans="1:13">
      <c r="A117" s="1" t="s">
        <v>157</v>
      </c>
      <c r="B117" s="8"/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s="1" customFormat="1">
      <c r="A118" s="1" t="s">
        <v>300</v>
      </c>
      <c r="B118">
        <v>99</v>
      </c>
      <c r="C118"/>
      <c r="F118" s="3"/>
      <c r="H118" s="3"/>
      <c r="I118" s="3"/>
      <c r="J118" s="3"/>
      <c r="K118" s="3"/>
      <c r="L118" s="3"/>
      <c r="M118" s="3"/>
    </row>
    <row r="119" spans="1:13" s="1" customFormat="1">
      <c r="A119" s="1" t="s">
        <v>22</v>
      </c>
      <c r="B119">
        <v>176625.70309900001</v>
      </c>
      <c r="C119"/>
      <c r="D119" s="1">
        <f>B119/(60*60)</f>
        <v>49.062695305277778</v>
      </c>
      <c r="F119" s="3"/>
      <c r="H119" s="3"/>
      <c r="I119" s="3"/>
      <c r="J119" s="3"/>
      <c r="K119" s="3"/>
      <c r="L119" s="3"/>
      <c r="M119" s="3"/>
    </row>
    <row r="120" spans="1:13">
      <c r="A120" s="1"/>
      <c r="D120" s="1"/>
      <c r="F120" s="2"/>
      <c r="G120" s="1"/>
      <c r="H120" s="2"/>
      <c r="I120" s="2"/>
      <c r="J120" s="2"/>
      <c r="K120" s="2"/>
      <c r="L120" s="2"/>
      <c r="M120" s="2"/>
    </row>
    <row r="121" spans="1:13">
      <c r="A121" s="1" t="s">
        <v>14</v>
      </c>
      <c r="B121" s="7">
        <v>7</v>
      </c>
      <c r="C121" s="1"/>
      <c r="D121" s="1"/>
      <c r="F121" s="2"/>
      <c r="G121" s="1"/>
      <c r="H121" s="2"/>
      <c r="I121" s="2"/>
      <c r="J121" s="2"/>
      <c r="K121" s="2"/>
      <c r="L121" s="2"/>
      <c r="M121" s="2"/>
    </row>
    <row r="122" spans="1:13">
      <c r="A122" s="1" t="s">
        <v>18</v>
      </c>
      <c r="B122" s="1">
        <v>0.76060435487400002</v>
      </c>
      <c r="C122" s="1"/>
      <c r="D122" s="1"/>
      <c r="F122" s="2"/>
      <c r="G122" s="1"/>
      <c r="H122" s="2"/>
      <c r="I122" s="2"/>
      <c r="J122" s="2"/>
      <c r="K122" s="2"/>
      <c r="L122" s="2"/>
      <c r="M122" s="2"/>
    </row>
    <row r="123" spans="1:13">
      <c r="A123" s="1" t="s">
        <v>19</v>
      </c>
      <c r="B123">
        <v>0.66170842939899999</v>
      </c>
      <c r="D123" s="1"/>
      <c r="E123" s="2"/>
      <c r="F123" s="2"/>
      <c r="G123" s="1"/>
      <c r="H123" s="2"/>
      <c r="I123" s="2"/>
      <c r="J123" s="2"/>
      <c r="K123" s="2"/>
      <c r="L123" s="2"/>
      <c r="M123" s="2"/>
    </row>
    <row r="124" spans="1:13" s="1" customFormat="1">
      <c r="A124" s="1" t="s">
        <v>20</v>
      </c>
      <c r="B124">
        <v>0.89515151515199998</v>
      </c>
      <c r="C124"/>
      <c r="D124"/>
      <c r="E124" s="3"/>
      <c r="F124" s="3"/>
      <c r="H124" s="3"/>
      <c r="I124" s="3"/>
      <c r="J124" s="3"/>
      <c r="K124" s="3"/>
      <c r="L124" s="3"/>
      <c r="M124" s="3"/>
    </row>
    <row r="125" spans="1:13" s="1" customFormat="1">
      <c r="A125" s="3" t="s">
        <v>157</v>
      </c>
      <c r="B125" s="9"/>
      <c r="C125" s="2"/>
      <c r="D125" s="3"/>
      <c r="E125" s="3"/>
      <c r="F125" s="3"/>
      <c r="H125" s="3"/>
      <c r="I125" s="3"/>
      <c r="J125" s="3"/>
      <c r="K125" s="3"/>
      <c r="L125" s="3"/>
      <c r="M125" s="3"/>
    </row>
    <row r="126" spans="1:13" s="1" customFormat="1">
      <c r="A126" s="1" t="s">
        <v>167</v>
      </c>
      <c r="B126">
        <v>99</v>
      </c>
      <c r="C126"/>
      <c r="E126" s="3"/>
      <c r="F126" s="3"/>
      <c r="H126" s="3"/>
      <c r="I126" s="3"/>
      <c r="J126" s="3"/>
      <c r="K126" s="3"/>
      <c r="L126" s="3"/>
      <c r="M126" s="3"/>
    </row>
    <row r="127" spans="1:13">
      <c r="A127" s="1" t="s">
        <v>22</v>
      </c>
      <c r="B127">
        <v>265961.44295599998</v>
      </c>
      <c r="D127" s="1">
        <f>B127/(60*60)</f>
        <v>73.87817859888888</v>
      </c>
      <c r="E127" s="2"/>
      <c r="F127" s="2"/>
      <c r="G127" s="1"/>
      <c r="H127" s="2"/>
      <c r="I127" s="2"/>
      <c r="J127" s="2"/>
      <c r="K127" s="2"/>
      <c r="L127" s="2"/>
      <c r="M127" s="2"/>
    </row>
    <row r="129" spans="1:13">
      <c r="A129" s="1" t="s">
        <v>14</v>
      </c>
      <c r="B129" s="7">
        <v>8</v>
      </c>
      <c r="C129" s="1"/>
      <c r="D129" s="1"/>
    </row>
    <row r="130" spans="1:13">
      <c r="A130" s="12" t="s">
        <v>18</v>
      </c>
      <c r="B130" s="12"/>
      <c r="C130" s="12"/>
      <c r="D130" s="12"/>
      <c r="E130" s="2"/>
      <c r="F130" s="2"/>
      <c r="G130" s="1"/>
      <c r="H130" s="2"/>
      <c r="I130" s="2"/>
      <c r="J130" s="2"/>
      <c r="K130" s="2"/>
      <c r="L130" s="2"/>
      <c r="M130" s="2"/>
    </row>
    <row r="131" spans="1:13">
      <c r="A131" s="12" t="s">
        <v>19</v>
      </c>
      <c r="B131" s="30"/>
      <c r="C131" s="30"/>
      <c r="D131" s="12"/>
      <c r="E131" s="2"/>
      <c r="F131" s="2"/>
      <c r="G131" s="1"/>
      <c r="H131" s="2"/>
      <c r="I131" s="2"/>
      <c r="J131" s="2"/>
      <c r="K131" s="2"/>
      <c r="L131" s="2"/>
      <c r="M131" s="2"/>
    </row>
    <row r="132" spans="1:13" s="1" customFormat="1">
      <c r="A132" s="1" t="s">
        <v>20</v>
      </c>
      <c r="B132"/>
      <c r="C132"/>
      <c r="D132"/>
      <c r="E132" s="3"/>
      <c r="F132" s="3"/>
      <c r="H132" s="3"/>
      <c r="I132" s="3"/>
      <c r="J132" s="3"/>
      <c r="K132" s="3"/>
      <c r="L132" s="3"/>
      <c r="M132" s="3"/>
    </row>
    <row r="133" spans="1:13" s="1" customFormat="1">
      <c r="A133" s="3" t="s">
        <v>157</v>
      </c>
      <c r="B133" s="9"/>
      <c r="C133" s="2"/>
      <c r="D133" s="3"/>
      <c r="E133" s="3"/>
      <c r="F133" s="3"/>
      <c r="H133" s="3"/>
      <c r="I133" s="3"/>
      <c r="J133" s="3"/>
      <c r="K133" s="3"/>
      <c r="L133" s="3"/>
      <c r="M133" s="3"/>
    </row>
    <row r="134" spans="1:13">
      <c r="A134" s="1" t="s">
        <v>167</v>
      </c>
      <c r="D134" s="1"/>
      <c r="E134" s="2"/>
      <c r="F134" s="2"/>
      <c r="G134" s="1"/>
      <c r="H134" s="2"/>
      <c r="I134" s="2"/>
      <c r="J134" s="2"/>
      <c r="K134" s="2"/>
      <c r="L134" s="2"/>
      <c r="M134" s="2"/>
    </row>
    <row r="135" spans="1:13">
      <c r="A135" s="1" t="s">
        <v>22</v>
      </c>
      <c r="D135" s="1"/>
    </row>
    <row r="137" spans="1:13">
      <c r="A137" s="1" t="s">
        <v>14</v>
      </c>
      <c r="B137" s="7">
        <v>9</v>
      </c>
      <c r="C137" s="1"/>
      <c r="D137" s="1"/>
      <c r="E137" s="2"/>
      <c r="F137" s="2"/>
      <c r="G137" s="1"/>
      <c r="H137" s="2"/>
      <c r="I137" s="2"/>
      <c r="J137" s="2"/>
      <c r="K137" s="2"/>
      <c r="L137" s="2"/>
      <c r="M137" s="2"/>
    </row>
    <row r="138" spans="1:13">
      <c r="A138" s="12" t="s">
        <v>18</v>
      </c>
      <c r="B138" s="12">
        <v>0.85677146835600004</v>
      </c>
      <c r="C138" s="1"/>
      <c r="D138" s="1"/>
    </row>
    <row r="139" spans="1:13">
      <c r="A139" s="1" t="s">
        <v>19</v>
      </c>
      <c r="B139">
        <v>0.83780585912100003</v>
      </c>
      <c r="D139" s="1"/>
      <c r="E139" s="2"/>
      <c r="F139" s="2"/>
      <c r="G139" s="1"/>
      <c r="H139" s="2"/>
      <c r="I139" s="2"/>
      <c r="J139" s="2"/>
      <c r="K139" s="2"/>
      <c r="L139" s="2"/>
      <c r="M139" s="2"/>
    </row>
    <row r="140" spans="1:13">
      <c r="A140" s="1" t="s">
        <v>20</v>
      </c>
      <c r="B140">
        <v>0.87753153153200003</v>
      </c>
    </row>
    <row r="141" spans="1:13">
      <c r="A141" s="3" t="s">
        <v>157</v>
      </c>
      <c r="B141" s="9"/>
      <c r="C141" s="2"/>
      <c r="D141" s="3"/>
    </row>
    <row r="142" spans="1:13">
      <c r="A142" s="1" t="s">
        <v>21</v>
      </c>
      <c r="B142">
        <v>99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>
      <c r="A143" s="1" t="s">
        <v>22</v>
      </c>
      <c r="B143">
        <v>320838.67954300001</v>
      </c>
      <c r="D143" s="1">
        <f>B143/(60*60)</f>
        <v>89.121855428611113</v>
      </c>
      <c r="E143" s="2"/>
      <c r="F143" s="2"/>
      <c r="G143" s="1"/>
      <c r="H143" s="2"/>
      <c r="I143" s="2"/>
      <c r="J143" s="2"/>
      <c r="K143" s="2"/>
      <c r="L143" s="2"/>
      <c r="M143" s="2"/>
    </row>
    <row r="144" spans="1:13" s="1" customFormat="1">
      <c r="B144"/>
      <c r="C144"/>
      <c r="E144" s="3"/>
      <c r="F144" s="3"/>
      <c r="H144" s="3"/>
      <c r="I144" s="3"/>
      <c r="J144" s="3"/>
      <c r="K144" s="3"/>
      <c r="L144" s="3"/>
      <c r="M144" s="3"/>
    </row>
    <row r="145" spans="1:13" s="1" customFormat="1">
      <c r="A145" s="1" t="s">
        <v>14</v>
      </c>
      <c r="B145" s="7">
        <v>10</v>
      </c>
      <c r="E145" s="3"/>
      <c r="F145" s="3"/>
      <c r="H145" s="3"/>
      <c r="I145" s="3"/>
      <c r="J145" s="3"/>
      <c r="K145" s="3"/>
      <c r="L145" s="3"/>
      <c r="M145" s="3"/>
    </row>
    <row r="146" spans="1:13">
      <c r="A146" s="12" t="s">
        <v>18</v>
      </c>
      <c r="B146" s="12">
        <v>0.886587312982</v>
      </c>
      <c r="C146" s="1"/>
      <c r="D146" s="1"/>
      <c r="E146" s="2"/>
      <c r="F146" s="2"/>
      <c r="G146" s="1"/>
      <c r="H146" s="2"/>
      <c r="I146" s="2"/>
      <c r="J146" s="2"/>
      <c r="K146" s="2"/>
      <c r="L146" s="2"/>
      <c r="M146" s="2"/>
    </row>
    <row r="147" spans="1:13">
      <c r="A147" s="1" t="s">
        <v>19</v>
      </c>
      <c r="B147">
        <v>0.88957512171499997</v>
      </c>
      <c r="D147" s="1"/>
    </row>
    <row r="148" spans="1:13">
      <c r="A148" s="1" t="s">
        <v>20</v>
      </c>
      <c r="B148">
        <v>0.88376085176100005</v>
      </c>
    </row>
    <row r="149" spans="1:13">
      <c r="A149" s="3" t="s">
        <v>157</v>
      </c>
      <c r="B149" s="9"/>
      <c r="C149" s="2"/>
      <c r="D149" s="3"/>
      <c r="E149" s="2"/>
      <c r="F149" s="2"/>
      <c r="G149" s="1"/>
      <c r="H149" s="2"/>
      <c r="I149" s="2"/>
      <c r="J149" s="2"/>
      <c r="K149" s="2"/>
      <c r="L149" s="2"/>
      <c r="M149" s="2"/>
    </row>
    <row r="150" spans="1:13">
      <c r="A150" s="1" t="s">
        <v>167</v>
      </c>
      <c r="B150">
        <v>99</v>
      </c>
      <c r="D150" s="1"/>
    </row>
    <row r="151" spans="1:13" s="1" customFormat="1">
      <c r="A151" s="1" t="s">
        <v>22</v>
      </c>
      <c r="B151">
        <v>324816.926798</v>
      </c>
      <c r="C151"/>
      <c r="E151" s="3"/>
      <c r="F151" s="3"/>
      <c r="H151" s="3"/>
      <c r="I151" s="3"/>
      <c r="J151" s="3"/>
      <c r="K151" s="3"/>
      <c r="L151" s="3"/>
      <c r="M151" s="3"/>
    </row>
    <row r="152" spans="1:13" s="1" customFormat="1">
      <c r="B152"/>
      <c r="C152"/>
      <c r="E152" s="3"/>
      <c r="F152" s="3"/>
      <c r="H152" s="3"/>
      <c r="I152" s="3"/>
      <c r="J152" s="3"/>
      <c r="K152" s="3"/>
      <c r="L152" s="3"/>
      <c r="M152" s="3"/>
    </row>
    <row r="153" spans="1:13">
      <c r="A153" s="1" t="s">
        <v>14</v>
      </c>
      <c r="B153" s="7">
        <v>11</v>
      </c>
      <c r="C153" s="1"/>
      <c r="D153" s="1"/>
      <c r="E153" s="2"/>
      <c r="F153" s="2"/>
      <c r="G153" s="1"/>
      <c r="H153" s="2"/>
      <c r="I153" s="2"/>
      <c r="J153" s="2"/>
      <c r="K153" s="2"/>
      <c r="L153" s="2"/>
      <c r="M153" s="2"/>
    </row>
    <row r="154" spans="1:13">
      <c r="A154" s="12" t="s">
        <v>18</v>
      </c>
      <c r="B154" s="12"/>
      <c r="C154" s="1"/>
      <c r="D154" s="1"/>
    </row>
    <row r="155" spans="1:13">
      <c r="A155" s="1" t="s">
        <v>19</v>
      </c>
      <c r="D155" s="1"/>
    </row>
    <row r="156" spans="1:13">
      <c r="A156" s="1" t="s">
        <v>20</v>
      </c>
      <c r="E156" s="2"/>
      <c r="F156" s="2"/>
      <c r="G156" s="1"/>
      <c r="H156" s="2"/>
      <c r="I156" s="2"/>
      <c r="J156" s="2"/>
      <c r="K156" s="2"/>
      <c r="L156" s="2"/>
      <c r="M156" s="2"/>
    </row>
    <row r="157" spans="1:13">
      <c r="A157" s="3" t="s">
        <v>157</v>
      </c>
      <c r="B157" s="9"/>
      <c r="C157" s="2"/>
      <c r="D157" s="3"/>
    </row>
    <row r="158" spans="1:13" s="1" customFormat="1">
      <c r="A158" s="1" t="s">
        <v>167</v>
      </c>
      <c r="B158"/>
      <c r="C158"/>
      <c r="E158" s="3"/>
      <c r="F158" s="3"/>
      <c r="H158" s="3"/>
      <c r="I158" s="3"/>
      <c r="J158" s="3"/>
      <c r="K158" s="3"/>
      <c r="L158" s="3"/>
      <c r="M158" s="3"/>
    </row>
    <row r="159" spans="1:13" s="1" customFormat="1">
      <c r="A159" s="1" t="s">
        <v>22</v>
      </c>
      <c r="B159"/>
      <c r="C159"/>
      <c r="E159" s="3"/>
      <c r="F159" s="3"/>
      <c r="H159" s="3"/>
      <c r="I159" s="3"/>
      <c r="J159" s="3"/>
      <c r="K159" s="3"/>
      <c r="L159" s="3"/>
      <c r="M159" s="3"/>
    </row>
    <row r="160" spans="1:13">
      <c r="A160" s="1"/>
      <c r="D160" s="1"/>
      <c r="E160" s="2"/>
      <c r="F160" s="2"/>
      <c r="G160" s="1"/>
      <c r="H160" s="2"/>
      <c r="I160" s="2"/>
      <c r="J160" s="2"/>
      <c r="K160" s="2"/>
      <c r="L160" s="2"/>
      <c r="M160" s="2"/>
    </row>
    <row r="161" spans="1:13" s="1" customFormat="1">
      <c r="A161" s="1" t="s">
        <v>14</v>
      </c>
      <c r="B161" s="1">
        <v>12</v>
      </c>
    </row>
    <row r="162" spans="1:13">
      <c r="A162" s="12" t="s">
        <v>18</v>
      </c>
    </row>
    <row r="163" spans="1:13">
      <c r="A163" s="1" t="s">
        <v>19</v>
      </c>
      <c r="D163" s="1"/>
      <c r="E163" s="2"/>
      <c r="F163" s="2"/>
      <c r="G163" s="1"/>
      <c r="H163" s="2"/>
      <c r="I163" s="2"/>
      <c r="J163" s="2"/>
      <c r="K163" s="2"/>
      <c r="L163" s="2"/>
      <c r="M163" s="2"/>
    </row>
    <row r="164" spans="1:13">
      <c r="A164" s="1" t="s">
        <v>20</v>
      </c>
    </row>
    <row r="165" spans="1:13" s="1" customFormat="1">
      <c r="A165" s="3" t="s">
        <v>157</v>
      </c>
      <c r="B165" s="7"/>
      <c r="E165" s="3"/>
      <c r="F165" s="3"/>
      <c r="H165" s="3"/>
      <c r="I165" s="3"/>
      <c r="J165" s="3"/>
      <c r="K165" s="3"/>
      <c r="L165" s="3"/>
      <c r="M165" s="3"/>
    </row>
    <row r="166" spans="1:13" s="1" customFormat="1">
      <c r="A166" s="1" t="s">
        <v>167</v>
      </c>
      <c r="E166" s="3"/>
      <c r="F166" s="3"/>
      <c r="H166" s="3"/>
      <c r="I166" s="3"/>
      <c r="J166" s="3"/>
      <c r="K166" s="3"/>
      <c r="L166" s="3"/>
      <c r="M166" s="3"/>
    </row>
    <row r="167" spans="1:13">
      <c r="A167" s="1" t="s">
        <v>22</v>
      </c>
      <c r="D167" s="1"/>
      <c r="E167" s="2"/>
      <c r="F167" s="2"/>
      <c r="G167" s="1"/>
      <c r="H167" s="2"/>
      <c r="I167" s="2"/>
      <c r="J167" s="2"/>
      <c r="K167" s="2"/>
      <c r="L167" s="2"/>
      <c r="M167" s="2"/>
    </row>
    <row r="168" spans="1:13">
      <c r="A168" s="1"/>
    </row>
    <row r="169" spans="1:13" s="1" customFormat="1">
      <c r="A169" s="1" t="s">
        <v>14</v>
      </c>
      <c r="B169" s="1">
        <v>13</v>
      </c>
    </row>
    <row r="170" spans="1:13">
      <c r="A170" s="12" t="s">
        <v>18</v>
      </c>
      <c r="D170" s="1"/>
      <c r="E170" s="2"/>
      <c r="F170" s="2"/>
      <c r="G170" s="1"/>
      <c r="H170" s="2"/>
      <c r="I170" s="2"/>
      <c r="J170" s="2"/>
      <c r="K170" s="2"/>
      <c r="L170" s="2"/>
      <c r="M170" s="2"/>
    </row>
    <row r="171" spans="1:13">
      <c r="A171" s="1" t="s">
        <v>19</v>
      </c>
    </row>
    <row r="172" spans="1:13" s="1" customFormat="1">
      <c r="A172" s="1" t="s">
        <v>20</v>
      </c>
      <c r="B172" s="7"/>
      <c r="E172" s="3"/>
      <c r="F172" s="3"/>
      <c r="H172" s="3"/>
      <c r="I172" s="3"/>
      <c r="J172" s="3"/>
      <c r="K172" s="3"/>
      <c r="L172" s="3"/>
      <c r="M172" s="3"/>
    </row>
    <row r="173" spans="1:13" s="1" customFormat="1">
      <c r="A173" s="3" t="s">
        <v>157</v>
      </c>
      <c r="E173" s="3"/>
      <c r="F173" s="3"/>
      <c r="H173" s="3"/>
      <c r="I173" s="3"/>
      <c r="J173" s="3"/>
      <c r="K173" s="3"/>
      <c r="L173" s="3"/>
      <c r="M173" s="3"/>
    </row>
    <row r="174" spans="1:13">
      <c r="A174" s="1" t="s">
        <v>167</v>
      </c>
      <c r="D174" s="1"/>
      <c r="E174" s="2"/>
      <c r="F174" s="2"/>
      <c r="G174" s="1"/>
      <c r="H174" s="2"/>
      <c r="I174" s="2"/>
      <c r="J174" s="2"/>
      <c r="K174" s="2"/>
      <c r="L174" s="2"/>
      <c r="M174" s="2"/>
    </row>
    <row r="175" spans="1:13">
      <c r="A175" s="1" t="s">
        <v>22</v>
      </c>
    </row>
    <row r="176" spans="1:13">
      <c r="A176" s="1"/>
    </row>
    <row r="177" spans="1:13" s="1" customFormat="1">
      <c r="A177" s="1" t="s">
        <v>14</v>
      </c>
      <c r="B177" s="1">
        <v>14</v>
      </c>
    </row>
    <row r="178" spans="1:13">
      <c r="A178" s="12" t="s">
        <v>18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19</v>
      </c>
    </row>
    <row r="180" spans="1:13">
      <c r="A180" s="1" t="s">
        <v>20</v>
      </c>
    </row>
    <row r="181" spans="1:13">
      <c r="A181" s="3" t="s">
        <v>157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2" spans="1:13">
      <c r="A182" s="1" t="s">
        <v>167</v>
      </c>
    </row>
    <row r="183" spans="1:13">
      <c r="A183" s="1" t="s">
        <v>22</v>
      </c>
    </row>
    <row r="184" spans="1:13">
      <c r="A184" s="1"/>
      <c r="D184" s="1"/>
      <c r="E184" s="2"/>
      <c r="F184" s="2"/>
      <c r="G184" s="1"/>
      <c r="H184" s="2"/>
      <c r="I184" s="2"/>
      <c r="J184" s="2"/>
      <c r="K184" s="2"/>
      <c r="L184" s="2"/>
      <c r="M184" s="2"/>
    </row>
    <row r="185" spans="1:13" s="1" customFormat="1">
      <c r="A185" s="1" t="s">
        <v>14</v>
      </c>
      <c r="B185" s="1">
        <v>15</v>
      </c>
    </row>
    <row r="186" spans="1:13">
      <c r="A186" s="12" t="s">
        <v>18</v>
      </c>
    </row>
    <row r="187" spans="1:13">
      <c r="A187" s="1" t="s">
        <v>19</v>
      </c>
      <c r="D187" s="1"/>
      <c r="E187" s="2"/>
      <c r="F187" s="2"/>
      <c r="G187" s="1"/>
      <c r="H187" s="2"/>
      <c r="I187" s="2"/>
      <c r="J187" s="2"/>
      <c r="K187" s="2"/>
      <c r="L187" s="2"/>
      <c r="M187" s="2"/>
    </row>
    <row r="188" spans="1:13">
      <c r="A188" s="1" t="s">
        <v>20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89" spans="1:13">
      <c r="A189" s="3" t="s">
        <v>157</v>
      </c>
    </row>
    <row r="190" spans="1:13">
      <c r="A190" s="1" t="s">
        <v>167</v>
      </c>
    </row>
    <row r="191" spans="1:13">
      <c r="A191" s="1" t="s">
        <v>22</v>
      </c>
      <c r="D191" s="1"/>
      <c r="E191" s="2"/>
      <c r="F191" s="2"/>
      <c r="G191" s="1"/>
      <c r="H191" s="2"/>
      <c r="I191" s="2"/>
      <c r="J191" s="2"/>
      <c r="K191" s="2"/>
      <c r="L191" s="2"/>
      <c r="M191" s="2"/>
    </row>
    <row r="192" spans="1:13">
      <c r="A192" s="1"/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4" spans="1:13" s="19" customFormat="1">
      <c r="A194" s="19" t="s">
        <v>36</v>
      </c>
      <c r="B194" s="19" t="s">
        <v>38</v>
      </c>
    </row>
    <row r="195" spans="1:13" s="12" customFormat="1"/>
    <row r="196" spans="1:13" s="1" customFormat="1" ht="30">
      <c r="A196" s="1" t="s">
        <v>10</v>
      </c>
      <c r="B196" s="7" t="s">
        <v>24</v>
      </c>
    </row>
    <row r="197" spans="1:13" s="1" customFormat="1" ht="30">
      <c r="A197" s="1" t="s">
        <v>9</v>
      </c>
      <c r="B197" s="7" t="s">
        <v>24</v>
      </c>
    </row>
    <row r="198" spans="1:13" s="1" customFormat="1">
      <c r="A198" s="1" t="s">
        <v>2</v>
      </c>
      <c r="B198" s="7">
        <v>10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/>
      <c r="B199" s="8"/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/>
      <c r="D200" s="1"/>
      <c r="E200" s="2"/>
      <c r="F200" s="2"/>
      <c r="G200" s="1"/>
      <c r="H200" s="2"/>
      <c r="I200" s="2"/>
      <c r="J200" s="2"/>
      <c r="K200" s="2"/>
      <c r="L200" s="2"/>
      <c r="M200" s="2"/>
    </row>
    <row r="201" spans="1:13" s="1" customFormat="1">
      <c r="A201" s="1" t="s">
        <v>14</v>
      </c>
      <c r="B201" s="7">
        <v>5</v>
      </c>
      <c r="F201" s="3"/>
      <c r="H201" s="3"/>
      <c r="I201" s="3"/>
      <c r="J201" s="3"/>
      <c r="K201" s="3"/>
      <c r="L201" s="3"/>
      <c r="M201" s="3"/>
    </row>
    <row r="202" spans="1:13" s="1" customFormat="1">
      <c r="A202" s="1" t="s">
        <v>18</v>
      </c>
      <c r="B202" s="7"/>
      <c r="F202" s="3"/>
      <c r="H202" s="3"/>
      <c r="I202" s="3"/>
      <c r="J202" s="3"/>
      <c r="K202" s="3"/>
      <c r="L202" s="3"/>
      <c r="M202" s="3"/>
    </row>
    <row r="203" spans="1:13">
      <c r="A203" s="1" t="s">
        <v>19</v>
      </c>
      <c r="B203" s="8"/>
      <c r="D203" s="1"/>
      <c r="F203" s="2"/>
      <c r="G203" s="1"/>
      <c r="H203" s="2"/>
      <c r="I203" s="2"/>
      <c r="J203" s="2"/>
      <c r="K203" s="2"/>
      <c r="L203" s="2"/>
      <c r="M203" s="2"/>
    </row>
    <row r="204" spans="1:13">
      <c r="A204" s="1" t="s">
        <v>20</v>
      </c>
      <c r="B204" s="8"/>
      <c r="D204" s="1"/>
      <c r="F204" s="2"/>
      <c r="G204" s="1"/>
      <c r="H204" s="2"/>
      <c r="I204" s="2"/>
      <c r="J204" s="2"/>
      <c r="K204" s="2"/>
      <c r="L204" s="2"/>
      <c r="M204" s="2"/>
    </row>
    <row r="205" spans="1:13">
      <c r="A205" s="1" t="s">
        <v>21</v>
      </c>
      <c r="B205" s="8"/>
      <c r="D205" s="1"/>
      <c r="F205" s="2"/>
      <c r="G205" s="1"/>
      <c r="H205" s="2"/>
      <c r="I205" s="2"/>
      <c r="J205" s="2"/>
      <c r="K205" s="2"/>
      <c r="L205" s="2"/>
      <c r="M205" s="2"/>
    </row>
    <row r="206" spans="1:13">
      <c r="A206" s="1" t="s">
        <v>22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 s="1" customFormat="1">
      <c r="E207" s="3"/>
      <c r="F207" s="3"/>
      <c r="H207" s="3"/>
      <c r="I207" s="3"/>
      <c r="J207" s="3"/>
      <c r="K207" s="3"/>
      <c r="L207" s="3"/>
      <c r="M207" s="3"/>
    </row>
    <row r="208" spans="1:13" s="1" customFormat="1">
      <c r="A208" s="1" t="s">
        <v>14</v>
      </c>
      <c r="B208" s="7">
        <v>6</v>
      </c>
      <c r="E208" s="3"/>
      <c r="F208" s="3"/>
      <c r="H208" s="3"/>
      <c r="I208" s="3"/>
      <c r="J208" s="3"/>
      <c r="K208" s="3"/>
      <c r="L208" s="3"/>
      <c r="M208" s="3"/>
    </row>
    <row r="209" spans="1:13" s="1" customFormat="1">
      <c r="A209" s="1" t="s">
        <v>18</v>
      </c>
      <c r="E209" s="3"/>
      <c r="F209" s="3"/>
      <c r="H209" s="3"/>
      <c r="I209" s="3"/>
      <c r="J209" s="3"/>
      <c r="K209" s="3"/>
      <c r="L209" s="3"/>
      <c r="M209" s="3"/>
    </row>
    <row r="210" spans="1:13">
      <c r="A210" s="1" t="s">
        <v>19</v>
      </c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>
      <c r="A211" s="1" t="s">
        <v>20</v>
      </c>
    </row>
    <row r="212" spans="1:13">
      <c r="A212" s="1" t="s">
        <v>21</v>
      </c>
    </row>
    <row r="213" spans="1:13">
      <c r="A213" s="1" t="s">
        <v>22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/>
      <c r="D214" s="1"/>
      <c r="E214" s="2"/>
      <c r="F214" s="2"/>
      <c r="G214" s="1"/>
      <c r="H214" s="2"/>
      <c r="I214" s="2"/>
      <c r="J214" s="2"/>
      <c r="K214" s="2"/>
      <c r="L214" s="2"/>
      <c r="M214" s="2"/>
    </row>
    <row r="215" spans="1:13" s="1" customFormat="1">
      <c r="A215" s="1" t="s">
        <v>14</v>
      </c>
      <c r="B215" s="7">
        <v>7</v>
      </c>
      <c r="E215" s="3"/>
      <c r="F215" s="3"/>
      <c r="H215" s="3"/>
      <c r="I215" s="3"/>
      <c r="J215" s="3"/>
      <c r="K215" s="3"/>
      <c r="L215" s="3"/>
      <c r="M215" s="3"/>
    </row>
    <row r="216" spans="1:13" s="1" customFormat="1">
      <c r="A216" s="1" t="s">
        <v>18</v>
      </c>
      <c r="E216" s="3"/>
      <c r="F216" s="3"/>
      <c r="H216" s="3"/>
      <c r="I216" s="3"/>
      <c r="J216" s="3"/>
      <c r="K216" s="3"/>
      <c r="L216" s="3"/>
      <c r="M216" s="3"/>
    </row>
    <row r="217" spans="1:13">
      <c r="A217" s="1" t="s">
        <v>19</v>
      </c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>
      <c r="A218" s="1" t="s">
        <v>20</v>
      </c>
    </row>
    <row r="219" spans="1:13">
      <c r="A219" s="1" t="s">
        <v>21</v>
      </c>
    </row>
    <row r="220" spans="1:13">
      <c r="A220" s="1" t="s">
        <v>22</v>
      </c>
      <c r="C220">
        <f>B220/60</f>
        <v>0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2" spans="1:13" s="1" customFormat="1">
      <c r="A222" s="1" t="s">
        <v>14</v>
      </c>
      <c r="B222" s="7">
        <v>8</v>
      </c>
      <c r="E222" s="3"/>
      <c r="F222" s="3"/>
      <c r="H222" s="3"/>
      <c r="I222" s="3"/>
      <c r="J222" s="3"/>
      <c r="K222" s="3"/>
      <c r="L222" s="3"/>
      <c r="M222" s="3"/>
    </row>
    <row r="223" spans="1:13" s="1" customFormat="1">
      <c r="A223" s="1" t="s">
        <v>18</v>
      </c>
      <c r="E223" s="3"/>
      <c r="F223" s="3"/>
      <c r="H223" s="3"/>
      <c r="I223" s="3"/>
      <c r="J223" s="3"/>
      <c r="K223" s="3"/>
      <c r="L223" s="3"/>
      <c r="M223" s="3"/>
    </row>
    <row r="224" spans="1:13">
      <c r="A224" s="1" t="s">
        <v>19</v>
      </c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>
      <c r="A225" s="1" t="s">
        <v>20</v>
      </c>
    </row>
    <row r="226" spans="1:13">
      <c r="A226" s="1" t="s">
        <v>21</v>
      </c>
    </row>
    <row r="227" spans="1:13">
      <c r="A227" s="1" t="s">
        <v>22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9" spans="1:13" s="1" customFormat="1">
      <c r="A229" s="1" t="s">
        <v>14</v>
      </c>
      <c r="B229" s="7">
        <v>9</v>
      </c>
      <c r="E229" s="3"/>
      <c r="F229" s="3"/>
      <c r="H229" s="3"/>
      <c r="I229" s="3"/>
      <c r="J229" s="3"/>
      <c r="K229" s="3"/>
      <c r="L229" s="3"/>
      <c r="M229" s="3"/>
    </row>
    <row r="230" spans="1:13" s="1" customFormat="1">
      <c r="A230" s="12" t="s">
        <v>18</v>
      </c>
      <c r="B230" s="12"/>
      <c r="E230" s="3"/>
      <c r="F230" s="3"/>
      <c r="H230" s="3"/>
      <c r="I230" s="3"/>
      <c r="J230" s="3"/>
      <c r="K230" s="3"/>
      <c r="L230" s="3"/>
      <c r="M230" s="3"/>
    </row>
    <row r="231" spans="1:13">
      <c r="A231" s="1" t="s">
        <v>19</v>
      </c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2" spans="1:13">
      <c r="A232" s="1" t="s">
        <v>20</v>
      </c>
    </row>
    <row r="233" spans="1:13">
      <c r="A233" s="1" t="s">
        <v>21</v>
      </c>
    </row>
    <row r="234" spans="1:13">
      <c r="A234" s="1" t="s">
        <v>22</v>
      </c>
      <c r="D234" s="1"/>
      <c r="E234" s="2"/>
      <c r="F234" s="2"/>
      <c r="G234" s="1"/>
      <c r="H234" s="2"/>
      <c r="I234" s="2"/>
      <c r="J234" s="2"/>
      <c r="K234" s="2"/>
      <c r="L234" s="2"/>
      <c r="M234" s="2"/>
    </row>
    <row r="236" spans="1:13" s="1" customFormat="1">
      <c r="A236" s="1" t="s">
        <v>14</v>
      </c>
      <c r="B236" s="7">
        <v>10</v>
      </c>
      <c r="E236" s="3"/>
      <c r="F236" s="3"/>
      <c r="H236" s="3"/>
      <c r="I236" s="3"/>
      <c r="J236" s="3"/>
      <c r="K236" s="3"/>
      <c r="L236" s="3"/>
      <c r="M236" s="3"/>
    </row>
    <row r="237" spans="1:13" s="1" customFormat="1">
      <c r="A237" s="1" t="s">
        <v>18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 t="s">
        <v>19</v>
      </c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1" t="s">
        <v>20</v>
      </c>
    </row>
    <row r="240" spans="1:13">
      <c r="A240" s="1" t="s">
        <v>21</v>
      </c>
    </row>
    <row r="241" spans="1:13">
      <c r="A241" s="1" t="s">
        <v>22</v>
      </c>
      <c r="D241" s="1"/>
      <c r="E241" s="2"/>
      <c r="F241" s="2"/>
      <c r="G241" s="1"/>
      <c r="H241" s="2"/>
      <c r="I241" s="2"/>
      <c r="J241" s="2"/>
      <c r="K241" s="2"/>
      <c r="L241" s="2"/>
      <c r="M24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showRuler="0" topLeftCell="A114" zoomScale="150" zoomScaleNormal="150" zoomScalePageLayoutView="150" workbookViewId="0"/>
  </sheetViews>
  <sheetFormatPr baseColWidth="10" defaultRowHeight="15" x14ac:dyDescent="0"/>
  <cols>
    <col min="1" max="1" width="26.1640625" customWidth="1"/>
    <col min="2" max="2" width="20.83203125" customWidth="1"/>
    <col min="4" max="4" width="19.6640625" customWidth="1"/>
  </cols>
  <sheetData>
    <row r="1" spans="1:5" s="4" customFormat="1">
      <c r="A1" s="4" t="s">
        <v>531</v>
      </c>
    </row>
    <row r="2" spans="1:5">
      <c r="A2" t="s">
        <v>43</v>
      </c>
      <c r="B2" t="s">
        <v>39</v>
      </c>
    </row>
    <row r="3" spans="1:5">
      <c r="B3" t="s">
        <v>56</v>
      </c>
      <c r="E3" t="s">
        <v>57</v>
      </c>
    </row>
    <row r="4" spans="1:5">
      <c r="B4" t="s">
        <v>58</v>
      </c>
      <c r="E4" t="s">
        <v>59</v>
      </c>
    </row>
    <row r="5" spans="1:5">
      <c r="B5" t="s">
        <v>66</v>
      </c>
    </row>
    <row r="6" spans="1:5">
      <c r="B6" t="s">
        <v>67</v>
      </c>
    </row>
    <row r="7" spans="1:5">
      <c r="B7" t="s">
        <v>527</v>
      </c>
    </row>
    <row r="8" spans="1:5">
      <c r="A8" t="s">
        <v>530</v>
      </c>
      <c r="B8">
        <v>168765</v>
      </c>
    </row>
    <row r="9" spans="1:5">
      <c r="A9" t="s">
        <v>528</v>
      </c>
      <c r="B9">
        <v>118150</v>
      </c>
    </row>
    <row r="10" spans="1:5">
      <c r="A10" t="s">
        <v>529</v>
      </c>
      <c r="B10">
        <v>50615</v>
      </c>
    </row>
    <row r="12" spans="1:5">
      <c r="A12" t="s">
        <v>40</v>
      </c>
      <c r="B12" t="s">
        <v>48</v>
      </c>
    </row>
    <row r="13" spans="1:5">
      <c r="C13" t="s">
        <v>53</v>
      </c>
    </row>
    <row r="14" spans="1:5">
      <c r="C14" t="s">
        <v>54</v>
      </c>
    </row>
    <row r="15" spans="1:5">
      <c r="B15" t="s">
        <v>49</v>
      </c>
      <c r="C15" t="s">
        <v>50</v>
      </c>
    </row>
    <row r="16" spans="1:5">
      <c r="C16" t="s">
        <v>52</v>
      </c>
    </row>
    <row r="17" spans="1:7">
      <c r="B17" t="s">
        <v>62</v>
      </c>
    </row>
    <row r="18" spans="1:7">
      <c r="B18" t="s">
        <v>65</v>
      </c>
      <c r="G18" t="s">
        <v>69</v>
      </c>
    </row>
    <row r="20" spans="1:7">
      <c r="A20" t="s">
        <v>437</v>
      </c>
    </row>
    <row r="21" spans="1:7">
      <c r="A21" t="s">
        <v>469</v>
      </c>
      <c r="B21">
        <v>138900</v>
      </c>
    </row>
    <row r="22" spans="1:7">
      <c r="A22" t="s">
        <v>470</v>
      </c>
      <c r="B22">
        <v>44104</v>
      </c>
    </row>
    <row r="23" spans="1:7">
      <c r="A23" t="s">
        <v>471</v>
      </c>
      <c r="B23">
        <v>2425</v>
      </c>
    </row>
    <row r="24" spans="1:7">
      <c r="A24" t="s">
        <v>532</v>
      </c>
      <c r="B24">
        <f>SUM(B21:B23)</f>
        <v>185429</v>
      </c>
    </row>
    <row r="26" spans="1:7" s="4" customFormat="1">
      <c r="A26" s="4" t="s">
        <v>37</v>
      </c>
    </row>
    <row r="28" spans="1:7">
      <c r="A28" t="s">
        <v>44</v>
      </c>
      <c r="B28" t="s">
        <v>47</v>
      </c>
    </row>
    <row r="29" spans="1:7">
      <c r="B29" t="s">
        <v>60</v>
      </c>
    </row>
    <row r="30" spans="1:7">
      <c r="B30" t="s">
        <v>61</v>
      </c>
    </row>
    <row r="32" spans="1:7">
      <c r="A32" t="s">
        <v>45</v>
      </c>
      <c r="B32" t="s">
        <v>46</v>
      </c>
    </row>
    <row r="33" spans="1:7">
      <c r="B33" t="s">
        <v>65</v>
      </c>
      <c r="G33" t="s">
        <v>68</v>
      </c>
    </row>
    <row r="35" spans="1:7">
      <c r="A35" t="s">
        <v>51</v>
      </c>
    </row>
    <row r="37" spans="1:7" s="48" customFormat="1">
      <c r="A37" s="48" t="s">
        <v>347</v>
      </c>
    </row>
    <row r="38" spans="1:7">
      <c r="A38" s="1" t="s">
        <v>457</v>
      </c>
      <c r="B38" t="s">
        <v>348</v>
      </c>
      <c r="E38" t="s">
        <v>350</v>
      </c>
    </row>
    <row r="39" spans="1:7">
      <c r="A39" s="1"/>
      <c r="B39" t="s">
        <v>349</v>
      </c>
      <c r="E39" t="s">
        <v>351</v>
      </c>
    </row>
    <row r="40" spans="1:7">
      <c r="A40" s="1"/>
      <c r="F40" t="s">
        <v>352</v>
      </c>
    </row>
    <row r="41" spans="1:7">
      <c r="A41" s="1"/>
      <c r="F41" t="s">
        <v>353</v>
      </c>
    </row>
    <row r="42" spans="1:7">
      <c r="A42" s="1"/>
      <c r="E42" t="s">
        <v>354</v>
      </c>
    </row>
    <row r="43" spans="1:7">
      <c r="A43" s="1"/>
      <c r="E43" t="s">
        <v>355</v>
      </c>
    </row>
    <row r="44" spans="1:7">
      <c r="A44" s="1" t="s">
        <v>458</v>
      </c>
      <c r="B44" t="s">
        <v>356</v>
      </c>
      <c r="E44" t="s">
        <v>350</v>
      </c>
    </row>
    <row r="45" spans="1:7">
      <c r="A45" s="1"/>
      <c r="E45" t="s">
        <v>357</v>
      </c>
    </row>
    <row r="46" spans="1:7">
      <c r="A46" s="1"/>
      <c r="F46" t="s">
        <v>358</v>
      </c>
    </row>
    <row r="47" spans="1:7">
      <c r="A47" s="1"/>
      <c r="F47" t="s">
        <v>359</v>
      </c>
    </row>
    <row r="48" spans="1:7">
      <c r="A48" s="1" t="s">
        <v>459</v>
      </c>
      <c r="B48" t="s">
        <v>461</v>
      </c>
      <c r="E48" t="s">
        <v>350</v>
      </c>
    </row>
    <row r="49" spans="1:6">
      <c r="E49" t="s">
        <v>357</v>
      </c>
    </row>
    <row r="50" spans="1:6">
      <c r="F50" t="s">
        <v>358</v>
      </c>
    </row>
    <row r="51" spans="1:6">
      <c r="F51" t="s">
        <v>360</v>
      </c>
    </row>
    <row r="52" spans="1:6">
      <c r="E52" t="s">
        <v>361</v>
      </c>
    </row>
    <row r="53" spans="1:6">
      <c r="F53" t="s">
        <v>362</v>
      </c>
    </row>
    <row r="55" spans="1:6" s="48" customFormat="1">
      <c r="A55" s="48" t="s">
        <v>516</v>
      </c>
    </row>
    <row r="56" spans="1:6" s="1" customFormat="1">
      <c r="A56" s="1" t="s">
        <v>526</v>
      </c>
      <c r="E56" s="1" t="b">
        <v>1</v>
      </c>
    </row>
    <row r="57" spans="1:6">
      <c r="A57" t="s">
        <v>476</v>
      </c>
      <c r="E57" t="s">
        <v>477</v>
      </c>
    </row>
    <row r="58" spans="1:6">
      <c r="A58" t="s">
        <v>506</v>
      </c>
      <c r="E58" t="s">
        <v>507</v>
      </c>
    </row>
    <row r="59" spans="1:6">
      <c r="A59" t="s">
        <v>490</v>
      </c>
      <c r="E59" t="s">
        <v>505</v>
      </c>
    </row>
    <row r="60" spans="1:6">
      <c r="A60" t="s">
        <v>473</v>
      </c>
      <c r="E60" t="s">
        <v>504</v>
      </c>
    </row>
    <row r="61" spans="1:6">
      <c r="A61" t="s">
        <v>501</v>
      </c>
      <c r="E61" t="s">
        <v>502</v>
      </c>
    </row>
    <row r="62" spans="1:6">
      <c r="A62" t="s">
        <v>495</v>
      </c>
      <c r="E62" t="s">
        <v>496</v>
      </c>
    </row>
    <row r="63" spans="1:6">
      <c r="A63" t="s">
        <v>493</v>
      </c>
      <c r="E63" t="s">
        <v>494</v>
      </c>
    </row>
    <row r="64" spans="1:6">
      <c r="A64" t="s">
        <v>488</v>
      </c>
      <c r="E64" t="s">
        <v>489</v>
      </c>
    </row>
    <row r="65" spans="1:5">
      <c r="A65" t="s">
        <v>490</v>
      </c>
      <c r="E65" t="s">
        <v>491</v>
      </c>
    </row>
    <row r="66" spans="1:5">
      <c r="A66" t="s">
        <v>488</v>
      </c>
      <c r="E66" t="s">
        <v>492</v>
      </c>
    </row>
    <row r="67" spans="1:5">
      <c r="A67" t="s">
        <v>508</v>
      </c>
      <c r="E67" t="s">
        <v>487</v>
      </c>
    </row>
    <row r="68" spans="1:5">
      <c r="A68" t="s">
        <v>488</v>
      </c>
      <c r="E68" t="s">
        <v>492</v>
      </c>
    </row>
    <row r="69" spans="1:5">
      <c r="A69" t="s">
        <v>501</v>
      </c>
      <c r="E69" t="s">
        <v>502</v>
      </c>
    </row>
    <row r="70" spans="1:5">
      <c r="A70" t="s">
        <v>473</v>
      </c>
      <c r="E70" t="s">
        <v>504</v>
      </c>
    </row>
    <row r="71" spans="1:5">
      <c r="A71" t="s">
        <v>508</v>
      </c>
      <c r="E71" t="s">
        <v>487</v>
      </c>
    </row>
    <row r="72" spans="1:5">
      <c r="A72" t="s">
        <v>522</v>
      </c>
      <c r="E72" t="s">
        <v>494</v>
      </c>
    </row>
    <row r="73" spans="1:5">
      <c r="A73" t="s">
        <v>490</v>
      </c>
      <c r="E73" t="s">
        <v>505</v>
      </c>
    </row>
    <row r="74" spans="1:5">
      <c r="A74" t="s">
        <v>490</v>
      </c>
      <c r="E74" t="s">
        <v>525</v>
      </c>
    </row>
    <row r="76" spans="1:5">
      <c r="A76" t="s">
        <v>478</v>
      </c>
      <c r="E76" t="s">
        <v>475</v>
      </c>
    </row>
    <row r="77" spans="1:5">
      <c r="A77" t="s">
        <v>478</v>
      </c>
      <c r="E77" t="s">
        <v>479</v>
      </c>
    </row>
    <row r="78" spans="1:5">
      <c r="A78" t="s">
        <v>474</v>
      </c>
      <c r="E78" t="s">
        <v>480</v>
      </c>
    </row>
    <row r="79" spans="1:5">
      <c r="A79" t="s">
        <v>474</v>
      </c>
      <c r="E79" t="s">
        <v>475</v>
      </c>
    </row>
    <row r="80" spans="1:5">
      <c r="A80" t="s">
        <v>510</v>
      </c>
      <c r="E80" t="s">
        <v>509</v>
      </c>
    </row>
    <row r="81" spans="1:5">
      <c r="A81" t="s">
        <v>478</v>
      </c>
      <c r="E81" t="s">
        <v>479</v>
      </c>
    </row>
    <row r="82" spans="1:5">
      <c r="A82" t="s">
        <v>509</v>
      </c>
      <c r="E82" t="s">
        <v>510</v>
      </c>
    </row>
    <row r="83" spans="1:5">
      <c r="A83" t="s">
        <v>509</v>
      </c>
      <c r="E83" t="s">
        <v>510</v>
      </c>
    </row>
    <row r="84" spans="1:5">
      <c r="A84" t="s">
        <v>512</v>
      </c>
      <c r="E84" t="s">
        <v>513</v>
      </c>
    </row>
    <row r="85" spans="1:5">
      <c r="A85" t="s">
        <v>497</v>
      </c>
      <c r="E85" t="s">
        <v>498</v>
      </c>
    </row>
    <row r="86" spans="1:5">
      <c r="A86" t="s">
        <v>474</v>
      </c>
      <c r="E86" t="s">
        <v>475</v>
      </c>
    </row>
    <row r="88" spans="1:5">
      <c r="A88" t="s">
        <v>485</v>
      </c>
      <c r="E88" t="s">
        <v>486</v>
      </c>
    </row>
    <row r="89" spans="1:5">
      <c r="A89" t="s">
        <v>481</v>
      </c>
      <c r="E89" t="s">
        <v>482</v>
      </c>
    </row>
    <row r="90" spans="1:5">
      <c r="A90" t="s">
        <v>485</v>
      </c>
      <c r="E90" t="s">
        <v>503</v>
      </c>
    </row>
    <row r="91" spans="1:5">
      <c r="A91" t="s">
        <v>514</v>
      </c>
      <c r="E91" t="s">
        <v>515</v>
      </c>
    </row>
    <row r="92" spans="1:5">
      <c r="A92" t="s">
        <v>481</v>
      </c>
      <c r="E92" t="s">
        <v>482</v>
      </c>
    </row>
    <row r="95" spans="1:5">
      <c r="A95" t="s">
        <v>523</v>
      </c>
      <c r="E95" t="s">
        <v>524</v>
      </c>
    </row>
    <row r="96" spans="1:5">
      <c r="A96" t="s">
        <v>499</v>
      </c>
      <c r="E96" t="s">
        <v>500</v>
      </c>
    </row>
    <row r="97" spans="1:5">
      <c r="A97" t="s">
        <v>460</v>
      </c>
      <c r="E97" t="s">
        <v>521</v>
      </c>
    </row>
    <row r="98" spans="1:5">
      <c r="A98" t="s">
        <v>483</v>
      </c>
      <c r="E98" t="s">
        <v>484</v>
      </c>
    </row>
    <row r="99" spans="1:5">
      <c r="A99" t="s">
        <v>472</v>
      </c>
      <c r="E99" t="s">
        <v>511</v>
      </c>
    </row>
    <row r="100" spans="1:5">
      <c r="A100" t="s">
        <v>519</v>
      </c>
      <c r="E100" t="s">
        <v>520</v>
      </c>
    </row>
    <row r="102" spans="1:5">
      <c r="A102" t="s">
        <v>517</v>
      </c>
      <c r="E102" t="s">
        <v>518</v>
      </c>
    </row>
    <row r="128" spans="1:1" s="48" customFormat="1">
      <c r="A128" s="48" t="s">
        <v>462</v>
      </c>
    </row>
    <row r="129" spans="1:2">
      <c r="A129" s="54" t="s">
        <v>463</v>
      </c>
      <c r="B129" t="s">
        <v>464</v>
      </c>
    </row>
    <row r="130" spans="1:2">
      <c r="A130" t="s">
        <v>465</v>
      </c>
      <c r="B130" s="55" t="s">
        <v>466</v>
      </c>
    </row>
    <row r="131" spans="1:2" s="56" customFormat="1">
      <c r="A131" s="56" t="s">
        <v>467</v>
      </c>
      <c r="B131" s="57" t="s">
        <v>468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GO-Bayes</vt:lpstr>
      <vt:lpstr>GO dataset-notes</vt:lpstr>
      <vt:lpstr>taxonomy-Bayes</vt:lpstr>
      <vt:lpstr>taxonomy-Bayes x-val</vt:lpstr>
      <vt:lpstr>taxonomy-SVM</vt:lpstr>
      <vt:lpstr>taxonomy-SVM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2016-11-10T17:49:49Z</dcterms:modified>
</cp:coreProperties>
</file>