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6" tabRatio="500"/>
  </bookViews>
  <sheets>
    <sheet name="Métricas" sheetId="1" r:id="rId1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1" i="1"/>
  <c r="E30" s="1"/>
  <c r="M17"/>
  <c r="E24" s="1"/>
  <c r="L17"/>
  <c r="E31" s="1"/>
  <c r="K17"/>
  <c r="J17"/>
  <c r="E32" s="1"/>
  <c r="G17"/>
  <c r="F17"/>
  <c r="J16"/>
  <c r="N16" s="1"/>
  <c r="B16"/>
  <c r="J15"/>
  <c r="N15" s="1"/>
  <c r="B15"/>
  <c r="J14"/>
  <c r="N14" s="1"/>
  <c r="B14"/>
  <c r="J13"/>
  <c r="N13" s="1"/>
  <c r="N17" s="1"/>
  <c r="B13"/>
  <c r="E8"/>
  <c r="E29" s="1"/>
  <c r="E4"/>
  <c r="E28" s="1"/>
  <c r="E25" l="1"/>
  <c r="E26"/>
  <c r="E33"/>
  <c r="F32" s="1"/>
  <c r="E27"/>
  <c r="F29" l="1"/>
  <c r="F28"/>
  <c r="F30"/>
  <c r="F31"/>
</calcChain>
</file>

<file path=xl/sharedStrings.xml><?xml version="1.0" encoding="utf-8"?>
<sst xmlns="http://schemas.openxmlformats.org/spreadsheetml/2006/main" count="45" uniqueCount="33">
  <si>
    <t>PROYECTO:</t>
  </si>
  <si>
    <t>Análisis</t>
  </si>
  <si>
    <t>Tiempo Estimado</t>
  </si>
  <si>
    <t>Hora Inicio</t>
  </si>
  <si>
    <t>Hora Fin</t>
  </si>
  <si>
    <t>Tiempo Real</t>
  </si>
  <si>
    <t>Preparación de la Prueba</t>
  </si>
  <si>
    <t>Desarrollo y correctivos</t>
  </si>
  <si>
    <t>Nº Incremento</t>
  </si>
  <si>
    <t>Descripción de las tareas del Incremento</t>
  </si>
  <si>
    <t>Estimación</t>
  </si>
  <si>
    <t>Desarrollo</t>
  </si>
  <si>
    <t>Correctivos</t>
  </si>
  <si>
    <t>Líneas Reales</t>
  </si>
  <si>
    <t>Líneas Cód.</t>
  </si>
  <si>
    <t>Tiempo</t>
  </si>
  <si>
    <t>Errores Lógicos</t>
  </si>
  <si>
    <t>Tiempo Correción E.L.</t>
  </si>
  <si>
    <t>TOTALES</t>
  </si>
  <si>
    <t>Ejecución de la Prueba</t>
  </si>
  <si>
    <t>Resumen</t>
  </si>
  <si>
    <t>Líneas de Código (LOC)</t>
  </si>
  <si>
    <t>LOC / Hora</t>
  </si>
  <si>
    <t>Errores Lógicos / 100 LOC</t>
  </si>
  <si>
    <t>Porcentaje Errores Lógicos</t>
  </si>
  <si>
    <t>Tiempo de Análisis</t>
  </si>
  <si>
    <t>Tiempo de Preparación de Prueba</t>
  </si>
  <si>
    <t>Tiempo de Ejecución de Prueba</t>
  </si>
  <si>
    <t>Tiempo Resolución Errores Lógicos</t>
  </si>
  <si>
    <t>Tiempo Efectivo de Desarrollo</t>
  </si>
  <si>
    <t>Tiempo Total</t>
  </si>
  <si>
    <t>Version 2</t>
  </si>
  <si>
    <t>Version 1</t>
  </si>
</sst>
</file>

<file path=xl/styles.xml><?xml version="1.0" encoding="utf-8"?>
<styleSheet xmlns="http://schemas.openxmlformats.org/spreadsheetml/2006/main">
  <numFmts count="4">
    <numFmt numFmtId="164" formatCode="[h]:mm"/>
    <numFmt numFmtId="165" formatCode="h:mm;@"/>
    <numFmt numFmtId="166" formatCode="0\ %"/>
    <numFmt numFmtId="167" formatCode="0.0%"/>
  </numFmts>
  <fonts count="6">
    <font>
      <sz val="11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1F497D"/>
        <bgColor rgb="FF003366"/>
      </patternFill>
    </fill>
    <fill>
      <patternFill patternType="solid">
        <fgColor rgb="FF558ED5"/>
        <bgColor rgb="FF4F81BD"/>
      </patternFill>
    </fill>
    <fill>
      <patternFill patternType="solid">
        <fgColor rgb="FFB9CDE5"/>
        <bgColor rgb="FFC6D9F1"/>
      </patternFill>
    </fill>
    <fill>
      <patternFill patternType="solid">
        <fgColor rgb="FFDCE6F2"/>
        <bgColor rgb="FFC6D9F1"/>
      </patternFill>
    </fill>
    <fill>
      <patternFill patternType="solid">
        <fgColor rgb="FFC6D9F1"/>
        <bgColor rgb="FFB9CDE5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166" fontId="5" fillId="0" borderId="0" applyBorder="0" applyProtection="0"/>
  </cellStyleXfs>
  <cellXfs count="73">
    <xf numFmtId="0" fontId="0" fillId="0" borderId="0" xfId="0"/>
    <xf numFmtId="1" fontId="4" fillId="4" borderId="3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right" vertical="center" wrapText="1"/>
    </xf>
    <xf numFmtId="49" fontId="0" fillId="5" borderId="10" xfId="0" applyNumberFormat="1" applyFont="1" applyFill="1" applyBorder="1" applyAlignment="1" applyProtection="1">
      <alignment horizontal="left" vertical="center" wrapText="1"/>
      <protection locked="0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 applyProtection="1">
      <alignment horizontal="left" vertical="center" wrapText="1"/>
      <protection locked="0"/>
    </xf>
    <xf numFmtId="0" fontId="0" fillId="2" borderId="0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65" fontId="0" fillId="5" borderId="7" xfId="0" applyNumberFormat="1" applyFill="1" applyBorder="1" applyAlignment="1" applyProtection="1">
      <alignment horizontal="center" vertical="center" wrapText="1"/>
      <protection locked="0"/>
    </xf>
    <xf numFmtId="164" fontId="4" fillId="4" borderId="8" xfId="0" applyNumberFormat="1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2" borderId="9" xfId="0" applyFill="1" applyBorder="1" applyAlignment="1">
      <alignment vertical="center" wrapText="1"/>
    </xf>
    <xf numFmtId="0" fontId="0" fillId="2" borderId="10" xfId="0" applyFill="1" applyBorder="1" applyAlignment="1">
      <alignment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1" fontId="4" fillId="4" borderId="2" xfId="0" applyNumberFormat="1" applyFont="1" applyFill="1" applyBorder="1" applyAlignment="1">
      <alignment horizontal="center" vertical="center" wrapText="1"/>
    </xf>
    <xf numFmtId="1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65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3" xfId="0" applyNumberFormat="1" applyFill="1" applyBorder="1" applyAlignment="1" applyProtection="1">
      <alignment horizontal="center" vertical="center" wrapText="1"/>
      <protection locked="0"/>
    </xf>
    <xf numFmtId="164" fontId="4" fillId="4" borderId="10" xfId="0" applyNumberFormat="1" applyFont="1" applyFill="1" applyBorder="1" applyAlignment="1">
      <alignment horizontal="center" vertical="center" wrapText="1"/>
    </xf>
    <xf numFmtId="0" fontId="0" fillId="5" borderId="12" xfId="0" applyFill="1" applyBorder="1" applyAlignment="1" applyProtection="1">
      <alignment horizontal="center" vertical="center" wrapText="1"/>
      <protection locked="0"/>
    </xf>
    <xf numFmtId="165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4" fontId="4" fillId="4" borderId="4" xfId="0" applyNumberFormat="1" applyFont="1" applyFill="1" applyBorder="1" applyAlignment="1">
      <alignment horizontal="center" vertical="center" wrapText="1"/>
    </xf>
    <xf numFmtId="1" fontId="4" fillId="4" borderId="15" xfId="0" applyNumberFormat="1" applyFont="1" applyFill="1" applyBorder="1" applyAlignment="1">
      <alignment horizontal="center" vertical="center" wrapText="1"/>
    </xf>
    <xf numFmtId="164" fontId="4" fillId="4" borderId="16" xfId="0" applyNumberFormat="1" applyFont="1" applyFill="1" applyBorder="1" applyAlignment="1">
      <alignment horizontal="center" vertical="center" wrapText="1"/>
    </xf>
    <xf numFmtId="164" fontId="4" fillId="4" borderId="17" xfId="0" applyNumberFormat="1" applyFont="1" applyFill="1" applyBorder="1" applyAlignment="1">
      <alignment horizontal="center" vertical="center" wrapText="1"/>
    </xf>
    <xf numFmtId="164" fontId="4" fillId="4" borderId="7" xfId="0" applyNumberFormat="1" applyFont="1" applyFill="1" applyBorder="1" applyAlignment="1">
      <alignment horizontal="center" vertical="center" wrapText="1"/>
    </xf>
    <xf numFmtId="164" fontId="4" fillId="4" borderId="18" xfId="0" applyNumberFormat="1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1" fontId="4" fillId="4" borderId="17" xfId="0" applyNumberFormat="1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4" borderId="19" xfId="0" applyFill="1" applyBorder="1" applyAlignment="1">
      <alignment vertical="center" wrapText="1"/>
    </xf>
    <xf numFmtId="0" fontId="0" fillId="4" borderId="20" xfId="0" applyFill="1" applyBorder="1" applyAlignment="1">
      <alignment vertical="center" wrapText="1"/>
    </xf>
    <xf numFmtId="0" fontId="0" fillId="4" borderId="21" xfId="0" applyFill="1" applyBorder="1" applyAlignment="1">
      <alignment vertical="center" wrapText="1"/>
    </xf>
    <xf numFmtId="0" fontId="0" fillId="4" borderId="22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4" borderId="23" xfId="0" applyFill="1" applyBorder="1" applyAlignment="1">
      <alignment vertical="center" wrapText="1"/>
    </xf>
    <xf numFmtId="167" fontId="4" fillId="4" borderId="3" xfId="1" applyNumberFormat="1" applyFont="1" applyFill="1" applyBorder="1" applyAlignment="1" applyProtection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 wrapText="1"/>
    </xf>
    <xf numFmtId="0" fontId="0" fillId="4" borderId="24" xfId="0" applyFill="1" applyBorder="1" applyAlignment="1">
      <alignment vertical="center" wrapText="1"/>
    </xf>
    <xf numFmtId="0" fontId="0" fillId="4" borderId="25" xfId="0" applyFill="1" applyBorder="1" applyAlignment="1">
      <alignment vertical="center" wrapText="1"/>
    </xf>
    <xf numFmtId="0" fontId="0" fillId="4" borderId="26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2" fontId="4" fillId="4" borderId="3" xfId="0" applyNumberFormat="1" applyFont="1" applyFill="1" applyBorder="1" applyAlignment="1">
      <alignment horizontal="center" vertical="center" wrapText="1"/>
    </xf>
    <xf numFmtId="167" fontId="4" fillId="4" borderId="3" xfId="1" applyNumberFormat="1" applyFont="1" applyFill="1" applyBorder="1" applyAlignment="1" applyProtection="1">
      <alignment horizontal="center" vertical="center" wrapText="1"/>
    </xf>
    <xf numFmtId="49" fontId="4" fillId="4" borderId="6" xfId="0" applyNumberFormat="1" applyFont="1" applyFill="1" applyBorder="1" applyAlignment="1">
      <alignment horizontal="left" vertical="center" wrapText="1"/>
    </xf>
    <xf numFmtId="164" fontId="4" fillId="4" borderId="7" xfId="0" applyNumberFormat="1" applyFont="1" applyFill="1" applyBorder="1" applyAlignment="1">
      <alignment horizontal="center" vertical="center" wrapText="1"/>
    </xf>
    <xf numFmtId="49" fontId="0" fillId="5" borderId="10" xfId="0" applyNumberFormat="1" applyFill="1" applyBorder="1" applyAlignment="1" applyProtection="1">
      <alignment horizontal="left" vertical="center" wrapText="1"/>
      <protection locked="0"/>
    </xf>
  </cellXfs>
  <cellStyles count="2">
    <cellStyle name="Normal" xfId="0" builtinId="0"/>
    <cellStyle name="Percent" xfId="1" builtinId="5"/>
  </cellStyles>
  <dxfs count="2"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FFC000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C00000"/>
      <rgbColor rgb="FF00FF00"/>
      <rgbColor rgb="FF0000FF"/>
      <rgbColor rgb="FFCCFF33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B9CDE5"/>
      <rgbColor rgb="FF558ED5"/>
      <rgbColor rgb="FF9999FF"/>
      <rgbColor rgb="FF993366"/>
      <rgbColor rgb="FFFFFFCC"/>
      <rgbColor rgb="FFDCE6F2"/>
      <rgbColor rgb="FF660066"/>
      <rgbColor rgb="FFFF8080"/>
      <rgbColor rgb="FF0066FF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3.3597157163624602E-2"/>
          <c:y val="7.4059935102118682E-2"/>
          <c:w val="0.401550638022937"/>
          <c:h val="0.851689253674365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spPr>
              <a:solidFill>
                <a:srgbClr val="CCFF33"/>
              </a:solidFill>
              <a:ln>
                <a:noFill/>
              </a:ln>
            </c:spPr>
          </c:dPt>
          <c:dPt>
            <c:idx val="1"/>
            <c:spPr>
              <a:solidFill>
                <a:srgbClr val="00B0F0"/>
              </a:solidFill>
              <a:ln>
                <a:noFill/>
              </a:ln>
            </c:spPr>
          </c:dPt>
          <c:dPt>
            <c:idx val="2"/>
            <c:spPr>
              <a:solidFill>
                <a:srgbClr val="0066FF"/>
              </a:solidFill>
              <a:ln>
                <a:noFill/>
              </a:ln>
            </c:spPr>
          </c:dPt>
          <c:dPt>
            <c:idx val="3"/>
            <c:spPr>
              <a:solidFill>
                <a:srgbClr val="C00000"/>
              </a:solidFill>
              <a:ln>
                <a:noFill/>
              </a:ln>
            </c:spPr>
          </c:dPt>
          <c:dPt>
            <c:idx val="4"/>
            <c:spPr>
              <a:solidFill>
                <a:srgbClr val="009900"/>
              </a:solidFill>
              <a:ln>
                <a:noFill/>
              </a:ln>
            </c:spPr>
          </c:dPt>
          <c:cat>
            <c:strRef>
              <c:f>Métricas!$B$28:$D$32</c:f>
              <c:strCache>
                <c:ptCount val="5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Ejecución de Prueba</c:v>
                </c:pt>
                <c:pt idx="3">
                  <c:v>Tiempo Resolución Errores Lógicos</c:v>
                </c:pt>
                <c:pt idx="4">
                  <c:v>Tiempo Efectivo de Desarrollo</c:v>
                </c:pt>
              </c:strCache>
            </c:strRef>
          </c:cat>
          <c:val>
            <c:numRef>
              <c:f>Métricas!$E$28:$E$32</c:f>
              <c:numCache>
                <c:formatCode>[h]:mm</c:formatCode>
                <c:ptCount val="5"/>
                <c:pt idx="0">
                  <c:v>2.0833333333333037E-2</c:v>
                </c:pt>
                <c:pt idx="1">
                  <c:v>2.0833333333333925E-2</c:v>
                </c:pt>
                <c:pt idx="2">
                  <c:v>1.3888888888889062E-2</c:v>
                </c:pt>
                <c:pt idx="3">
                  <c:v>1.0416666666666701E-2</c:v>
                </c:pt>
                <c:pt idx="4">
                  <c:v>0.30486111111111103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5060916249105198"/>
          <c:y val="0.221392636488387"/>
        </c:manualLayout>
      </c:layout>
      <c:spPr>
        <a:noFill/>
        <a:ln>
          <a:noFill/>
        </a:ln>
      </c:spPr>
    </c:legend>
    <c:plotVisOnly val="1"/>
    <c:dispBlanksAs val="zero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38160</xdr:colOff>
      <xdr:row>22</xdr:row>
      <xdr:rowOff>111600</xdr:rowOff>
    </xdr:from>
    <xdr:to>
      <xdr:col>11</xdr:col>
      <xdr:colOff>418680</xdr:colOff>
      <xdr:row>32</xdr:row>
      <xdr:rowOff>92160</xdr:rowOff>
    </xdr:to>
    <xdr:graphicFrame macro="">
      <xdr:nvGraphicFramePr>
        <xdr:cNvPr id="2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34"/>
  <sheetViews>
    <sheetView tabSelected="1" zoomScaleNormal="100" workbookViewId="0">
      <selection activeCell="C13" sqref="C13:E13"/>
    </sheetView>
  </sheetViews>
  <sheetFormatPr defaultRowHeight="14.4"/>
  <cols>
    <col min="1" max="1" width="1.109375" style="15"/>
    <col min="2" max="2" width="12.109375" style="16"/>
    <col min="3" max="11" width="11.5546875" style="16"/>
    <col min="12" max="12" width="13.21875" style="16"/>
    <col min="13" max="14" width="11.5546875" style="16"/>
    <col min="15" max="15" width="1.109375" style="15"/>
    <col min="16" max="1025" width="0" style="16" hidden="1"/>
  </cols>
  <sheetData>
    <row r="1" spans="1:16" s="17" customFormat="1" ht="23.25" customHeight="1">
      <c r="B1" s="17" t="s">
        <v>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6" s="20" customFormat="1" ht="15" customHeight="1">
      <c r="A2" s="18"/>
      <c r="B2" s="13" t="s">
        <v>1</v>
      </c>
      <c r="C2" s="13"/>
      <c r="D2" s="13"/>
      <c r="E2" s="13"/>
      <c r="F2" s="19"/>
      <c r="G2" s="19"/>
      <c r="H2" s="19"/>
      <c r="I2" s="19"/>
      <c r="J2" s="19"/>
      <c r="K2" s="19"/>
      <c r="L2" s="19"/>
      <c r="M2" s="19"/>
      <c r="N2" s="19"/>
      <c r="O2" s="18"/>
    </row>
    <row r="3" spans="1:16" s="23" customFormat="1" ht="28.8">
      <c r="A3" s="21"/>
      <c r="B3" s="22" t="s">
        <v>2</v>
      </c>
      <c r="C3" s="23" t="s">
        <v>3</v>
      </c>
      <c r="D3" s="23" t="s">
        <v>4</v>
      </c>
      <c r="E3" s="24" t="s">
        <v>5</v>
      </c>
      <c r="F3" s="12"/>
      <c r="G3" s="12"/>
      <c r="H3" s="12"/>
      <c r="I3" s="12"/>
      <c r="J3" s="12"/>
      <c r="K3" s="12"/>
      <c r="L3" s="12"/>
      <c r="M3" s="12"/>
      <c r="N3" s="12"/>
      <c r="O3" s="21"/>
      <c r="P3" s="25"/>
    </row>
    <row r="4" spans="1:16" s="31" customFormat="1">
      <c r="A4" s="26"/>
      <c r="B4" s="27">
        <v>1.25</v>
      </c>
      <c r="C4" s="28">
        <v>0.66666666666666696</v>
      </c>
      <c r="D4" s="28">
        <v>0.6875</v>
      </c>
      <c r="E4" s="29">
        <f>IFERROR(IF(OR(ISBLANK(C4),ISBLANK(D4)),"Completar",IF(D4&gt;=C4,D4-C4,"Error")),"Error")</f>
        <v>2.0833333333333037E-2</v>
      </c>
      <c r="F4" s="11"/>
      <c r="G4" s="11"/>
      <c r="H4" s="11"/>
      <c r="I4" s="11"/>
      <c r="J4" s="11"/>
      <c r="K4" s="11"/>
      <c r="L4" s="11"/>
      <c r="M4" s="11"/>
      <c r="N4" s="11"/>
      <c r="O4" s="26"/>
      <c r="P4" s="30"/>
    </row>
    <row r="5" spans="1:16" s="33" customFormat="1" ht="6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32"/>
    </row>
    <row r="6" spans="1:16" s="20" customFormat="1" ht="15" customHeight="1">
      <c r="A6" s="18"/>
      <c r="B6" s="13" t="s">
        <v>6</v>
      </c>
      <c r="C6" s="13"/>
      <c r="D6" s="13"/>
      <c r="E6" s="13"/>
      <c r="F6" s="19"/>
      <c r="G6" s="19"/>
      <c r="H6" s="19"/>
      <c r="I6" s="19"/>
      <c r="J6" s="19"/>
      <c r="K6" s="19"/>
      <c r="L6" s="19"/>
      <c r="M6" s="19"/>
      <c r="N6" s="19"/>
      <c r="O6" s="18"/>
    </row>
    <row r="7" spans="1:16" s="23" customFormat="1" ht="28.8">
      <c r="A7" s="21"/>
      <c r="B7" s="22" t="s">
        <v>2</v>
      </c>
      <c r="C7" s="23" t="s">
        <v>3</v>
      </c>
      <c r="D7" s="23" t="s">
        <v>4</v>
      </c>
      <c r="E7" s="24" t="s">
        <v>5</v>
      </c>
      <c r="F7" s="12"/>
      <c r="G7" s="12"/>
      <c r="H7" s="12"/>
      <c r="I7" s="12"/>
      <c r="J7" s="12"/>
      <c r="K7" s="12"/>
      <c r="L7" s="12"/>
      <c r="M7" s="12"/>
      <c r="N7" s="12"/>
      <c r="O7" s="21"/>
      <c r="P7" s="25"/>
    </row>
    <row r="8" spans="1:16" s="31" customFormat="1">
      <c r="A8" s="26"/>
      <c r="B8" s="27">
        <v>0.625</v>
      </c>
      <c r="C8" s="28">
        <v>0.83333333333333304</v>
      </c>
      <c r="D8" s="28">
        <v>0.85416666666666696</v>
      </c>
      <c r="E8" s="29">
        <f>IFERROR(IF(OR(ISBLANK(C8),ISBLANK(D8)),"Completar",IF(D8&gt;=C8,D8-C8,"Error")),"Error")</f>
        <v>2.0833333333333925E-2</v>
      </c>
      <c r="F8" s="11"/>
      <c r="G8" s="11"/>
      <c r="H8" s="11"/>
      <c r="I8" s="11"/>
      <c r="J8" s="11"/>
      <c r="K8" s="11"/>
      <c r="L8" s="11"/>
      <c r="M8" s="11"/>
      <c r="N8" s="11"/>
      <c r="O8" s="26"/>
      <c r="P8" s="30"/>
    </row>
    <row r="9" spans="1:16" s="33" customFormat="1" ht="6" customHeight="1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32"/>
    </row>
    <row r="10" spans="1:16" s="20" customFormat="1" ht="15" customHeight="1">
      <c r="A10" s="18"/>
      <c r="B10" s="13" t="s">
        <v>7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8"/>
    </row>
    <row r="11" spans="1:16" s="23" customFormat="1" ht="16.5" customHeight="1">
      <c r="A11" s="21"/>
      <c r="B11" s="10" t="s">
        <v>8</v>
      </c>
      <c r="C11" s="9" t="s">
        <v>9</v>
      </c>
      <c r="D11" s="9"/>
      <c r="E11" s="9"/>
      <c r="F11" s="8" t="s">
        <v>10</v>
      </c>
      <c r="G11" s="8"/>
      <c r="H11" s="7" t="s">
        <v>11</v>
      </c>
      <c r="I11" s="7"/>
      <c r="J11" s="7"/>
      <c r="K11" s="8" t="s">
        <v>12</v>
      </c>
      <c r="L11" s="8"/>
      <c r="M11" s="6" t="s">
        <v>13</v>
      </c>
      <c r="N11" s="5" t="s">
        <v>5</v>
      </c>
      <c r="O11" s="21"/>
      <c r="P11" s="25"/>
    </row>
    <row r="12" spans="1:16" ht="28.8">
      <c r="A12" s="21"/>
      <c r="B12" s="10"/>
      <c r="C12" s="9"/>
      <c r="D12" s="9"/>
      <c r="E12" s="9"/>
      <c r="F12" s="35" t="s">
        <v>14</v>
      </c>
      <c r="G12" s="36" t="s">
        <v>15</v>
      </c>
      <c r="H12" s="25" t="s">
        <v>3</v>
      </c>
      <c r="I12" s="23" t="s">
        <v>4</v>
      </c>
      <c r="J12" s="34" t="s">
        <v>15</v>
      </c>
      <c r="K12" s="35" t="s">
        <v>16</v>
      </c>
      <c r="L12" s="36" t="s">
        <v>17</v>
      </c>
      <c r="M12" s="6"/>
      <c r="N12" s="5"/>
      <c r="O12" s="21"/>
      <c r="P12" s="25"/>
    </row>
    <row r="13" spans="1:16" s="31" customFormat="1" ht="14.4" customHeight="1">
      <c r="A13" s="26"/>
      <c r="B13" s="37">
        <f>ROW($B13)-12</f>
        <v>1</v>
      </c>
      <c r="C13" s="72" t="s">
        <v>32</v>
      </c>
      <c r="D13" s="4"/>
      <c r="E13" s="4"/>
      <c r="F13" s="38">
        <v>300</v>
      </c>
      <c r="G13" s="39">
        <v>0.125</v>
      </c>
      <c r="H13" s="40">
        <v>0.71111111111111103</v>
      </c>
      <c r="I13" s="41">
        <v>0.86805555555555602</v>
      </c>
      <c r="J13" s="42">
        <f>IFERROR(IF(OR(ISBLANK(H13),ISBLANK(I13)),"Completar",IF(I13&gt;=H13,I13-H13,"Error")),"Error")</f>
        <v>0.156944444444445</v>
      </c>
      <c r="K13" s="43">
        <v>0</v>
      </c>
      <c r="L13" s="44">
        <v>0</v>
      </c>
      <c r="M13" s="45">
        <v>445</v>
      </c>
      <c r="N13" s="46">
        <f>IFERROR(IF(OR(J13="Completar",ISBLANK(L13)),"Completar",J13+L13),"Error")</f>
        <v>0.156944444444445</v>
      </c>
      <c r="O13" s="26"/>
      <c r="P13" s="30"/>
    </row>
    <row r="14" spans="1:16" s="31" customFormat="1" ht="27.75" customHeight="1">
      <c r="A14" s="26"/>
      <c r="B14" s="37">
        <f>ROW($B14)-12</f>
        <v>2</v>
      </c>
      <c r="C14" s="72" t="s">
        <v>31</v>
      </c>
      <c r="D14" s="4"/>
      <c r="E14" s="4"/>
      <c r="F14" s="38">
        <v>200</v>
      </c>
      <c r="G14" s="39">
        <v>8.3333333333333301E-2</v>
      </c>
      <c r="H14" s="40">
        <v>0.79166666666666696</v>
      </c>
      <c r="I14" s="41">
        <v>0.93958333333333299</v>
      </c>
      <c r="J14" s="42">
        <f>IFERROR(IF(OR(ISBLANK(H14),ISBLANK(I14)),"Completar",IF(I14&gt;=H14,I14-H14,"Error")),"Error")</f>
        <v>0.14791666666666603</v>
      </c>
      <c r="K14" s="43">
        <v>1</v>
      </c>
      <c r="L14" s="44">
        <v>1.0416666666666701E-2</v>
      </c>
      <c r="M14" s="45">
        <v>278</v>
      </c>
      <c r="N14" s="46">
        <f>IFERROR(IF(OR(J14="Completar",ISBLANK(L14)),"Completar",J14+L14),"Error")</f>
        <v>0.15833333333333274</v>
      </c>
      <c r="O14" s="26"/>
      <c r="P14" s="30"/>
    </row>
    <row r="15" spans="1:16" s="31" customFormat="1" ht="32.25" customHeight="1">
      <c r="A15" s="26"/>
      <c r="B15" s="37">
        <f>ROW($B15)-12</f>
        <v>3</v>
      </c>
      <c r="C15" s="4"/>
      <c r="D15" s="4"/>
      <c r="E15" s="4"/>
      <c r="F15" s="38"/>
      <c r="G15" s="39"/>
      <c r="H15" s="40"/>
      <c r="I15" s="41"/>
      <c r="J15" s="42" t="str">
        <f>IFERROR(IF(OR(ISBLANK(H15),ISBLANK(I15)),"Completar",IF(I15&gt;=H15,I15-H15,"Error")),"Error")</f>
        <v>Completar</v>
      </c>
      <c r="K15" s="43"/>
      <c r="L15" s="44"/>
      <c r="M15" s="45"/>
      <c r="N15" s="46" t="str">
        <f>IFERROR(IF(OR(J15="Completar",ISBLANK(L15)),"Completar",J15+L15),"Error")</f>
        <v>Completar</v>
      </c>
      <c r="O15" s="26"/>
      <c r="P15" s="30"/>
    </row>
    <row r="16" spans="1:16" s="31" customFormat="1">
      <c r="A16" s="26"/>
      <c r="B16" s="37">
        <f>ROW($B16)-12</f>
        <v>4</v>
      </c>
      <c r="C16" s="4"/>
      <c r="D16" s="4"/>
      <c r="E16" s="4"/>
      <c r="F16" s="38"/>
      <c r="G16" s="39"/>
      <c r="H16" s="40"/>
      <c r="I16" s="41"/>
      <c r="J16" s="42" t="str">
        <f>IFERROR(IF(OR(ISBLANK(H16),ISBLANK(I16)),"Completar",IF(I16&gt;=H16,I16-H16,"Error")),"Error")</f>
        <v>Completar</v>
      </c>
      <c r="K16" s="43"/>
      <c r="L16" s="44"/>
      <c r="M16" s="45"/>
      <c r="N16" s="46" t="str">
        <f>IFERROR(IF(OR(J16="Completar",ISBLANK(L16)),"Completar",J16+L16),"Error")</f>
        <v>Completar</v>
      </c>
      <c r="O16" s="26"/>
      <c r="P16" s="30"/>
    </row>
    <row r="17" spans="1:16" s="55" customFormat="1" ht="14.4" customHeight="1">
      <c r="A17" s="21"/>
      <c r="B17" s="3" t="s">
        <v>18</v>
      </c>
      <c r="C17" s="3"/>
      <c r="D17" s="3"/>
      <c r="E17" s="3"/>
      <c r="F17" s="47">
        <f>SUM(F13:F16)</f>
        <v>500</v>
      </c>
      <c r="G17" s="48">
        <f>SUM(G13:G16)</f>
        <v>0.20833333333333331</v>
      </c>
      <c r="H17" s="49"/>
      <c r="I17" s="50"/>
      <c r="J17" s="51">
        <f>IF(OR(COUNTIF(J13:J16,"Error")&gt;0,COUNTIF(J13:J14,"Completar")&gt;0),"Error",SUM(J13:J14))</f>
        <v>0.30486111111111103</v>
      </c>
      <c r="K17" s="52">
        <f>SUM(K13:K16)</f>
        <v>1</v>
      </c>
      <c r="L17" s="48">
        <f>SUM(L13:L16)</f>
        <v>1.0416666666666701E-2</v>
      </c>
      <c r="M17" s="53">
        <f>SUM(M13:M16)</f>
        <v>723</v>
      </c>
      <c r="N17" s="29">
        <f>IF(OR(COUNTIF(N13:N16,"Error")&gt;0,COUNTIF(N13:N14,"Completar")&gt;0),"Error",SUM(N13:N16))</f>
        <v>0.31527777777777777</v>
      </c>
      <c r="O17" s="21"/>
      <c r="P17" s="54"/>
    </row>
    <row r="18" spans="1:16" s="32" customFormat="1" ht="6" customHeight="1">
      <c r="A18" s="15"/>
      <c r="B18" s="26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</row>
    <row r="19" spans="1:16" s="20" customFormat="1" ht="15" customHeight="1">
      <c r="A19" s="18"/>
      <c r="B19" s="13" t="s">
        <v>19</v>
      </c>
      <c r="C19" s="13"/>
      <c r="D19" s="13"/>
      <c r="E19" s="13"/>
      <c r="F19" s="19"/>
      <c r="G19" s="19"/>
      <c r="H19" s="19"/>
      <c r="I19" s="19"/>
      <c r="J19" s="19"/>
      <c r="K19" s="19"/>
      <c r="L19" s="19"/>
      <c r="M19" s="19"/>
      <c r="N19" s="19"/>
      <c r="O19" s="18"/>
    </row>
    <row r="20" spans="1:16" s="23" customFormat="1" ht="28.8">
      <c r="A20" s="21"/>
      <c r="B20" s="22" t="s">
        <v>2</v>
      </c>
      <c r="C20" s="23" t="s">
        <v>3</v>
      </c>
      <c r="D20" s="23" t="s">
        <v>4</v>
      </c>
      <c r="E20" s="24" t="s">
        <v>5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5"/>
    </row>
    <row r="21" spans="1:16" s="31" customFormat="1">
      <c r="A21" s="26"/>
      <c r="B21" s="27">
        <v>0.625</v>
      </c>
      <c r="C21" s="28">
        <v>0.85416666666666696</v>
      </c>
      <c r="D21" s="28">
        <v>0.86805555555555602</v>
      </c>
      <c r="E21" s="29">
        <f>IFERROR(IF(OR(ISBLANK(C21),ISBLANK(D21)),"Completar",IF(D21&gt;=C21,D21-C21,"Error")),"Error")</f>
        <v>1.3888888888889062E-2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30"/>
    </row>
    <row r="22" spans="1:16" s="32" customFormat="1" ht="6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 spans="1:16" ht="15" customHeight="1">
      <c r="B23" s="13" t="s">
        <v>20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spans="1:16" ht="15" customHeight="1">
      <c r="B24" s="2" t="s">
        <v>21</v>
      </c>
      <c r="C24" s="2"/>
      <c r="D24" s="2"/>
      <c r="E24" s="1">
        <f>M17</f>
        <v>723</v>
      </c>
      <c r="F24" s="1"/>
      <c r="G24" s="56"/>
      <c r="H24" s="57"/>
      <c r="I24" s="57"/>
      <c r="J24" s="57"/>
      <c r="K24" s="57"/>
      <c r="L24" s="57"/>
      <c r="M24" s="57"/>
      <c r="N24" s="58"/>
    </row>
    <row r="25" spans="1:16" ht="15" customHeight="1">
      <c r="B25" s="2" t="s">
        <v>22</v>
      </c>
      <c r="C25" s="2"/>
      <c r="D25" s="2"/>
      <c r="E25" s="68">
        <f>IF(M17=0,0,IFERROR(M17/(N17*24),"Error"))</f>
        <v>95.550660792951547</v>
      </c>
      <c r="F25" s="68"/>
      <c r="G25" s="59"/>
      <c r="H25" s="60"/>
      <c r="I25" s="60"/>
      <c r="J25" s="60"/>
      <c r="K25" s="60"/>
      <c r="L25" s="60"/>
      <c r="M25" s="60"/>
      <c r="N25" s="61"/>
    </row>
    <row r="26" spans="1:16" ht="15" customHeight="1">
      <c r="B26" s="2" t="s">
        <v>23</v>
      </c>
      <c r="C26" s="2"/>
      <c r="D26" s="2"/>
      <c r="E26" s="1">
        <f>IF(K17=0,0,IFERROR(ROUNDUP(K17/(M17/100),0),"Error"))</f>
        <v>1</v>
      </c>
      <c r="F26" s="1"/>
      <c r="G26" s="59"/>
      <c r="H26" s="60"/>
      <c r="I26" s="60"/>
      <c r="J26" s="60"/>
      <c r="K26" s="60"/>
      <c r="L26" s="60"/>
      <c r="M26" s="60"/>
      <c r="N26" s="61"/>
    </row>
    <row r="27" spans="1:16" ht="15" customHeight="1">
      <c r="B27" s="2" t="s">
        <v>24</v>
      </c>
      <c r="C27" s="2"/>
      <c r="D27" s="2"/>
      <c r="E27" s="69">
        <f>IF(K17=0,0,IFERROR(K17/M17,"Error"))</f>
        <v>1.3831258644536654E-3</v>
      </c>
      <c r="F27" s="69"/>
      <c r="G27" s="59"/>
      <c r="H27" s="60"/>
      <c r="I27" s="60"/>
      <c r="J27" s="60"/>
      <c r="K27" s="60"/>
      <c r="L27" s="60"/>
      <c r="M27" s="60"/>
      <c r="N27" s="61"/>
    </row>
    <row r="28" spans="1:16" ht="15" customHeight="1">
      <c r="B28" s="2" t="s">
        <v>25</v>
      </c>
      <c r="C28" s="2"/>
      <c r="D28" s="2"/>
      <c r="E28" s="63">
        <f>E4</f>
        <v>2.0833333333333037E-2</v>
      </c>
      <c r="F28" s="62">
        <f>IF(E28="Completar",E28,IFERROR(E28/$E$33,"Error"))</f>
        <v>5.6179775280898014E-2</v>
      </c>
      <c r="G28" s="59"/>
      <c r="H28" s="60"/>
      <c r="I28" s="60"/>
      <c r="J28" s="60"/>
      <c r="K28" s="60"/>
      <c r="L28" s="60"/>
      <c r="M28" s="60"/>
      <c r="N28" s="61"/>
    </row>
    <row r="29" spans="1:16" ht="15" customHeight="1">
      <c r="B29" s="2" t="s">
        <v>26</v>
      </c>
      <c r="C29" s="2"/>
      <c r="D29" s="2"/>
      <c r="E29" s="63">
        <f>E8</f>
        <v>2.0833333333333925E-2</v>
      </c>
      <c r="F29" s="62">
        <f>IF(E29="Completar",E29,IFERROR(E29/$E$33,"Error"))</f>
        <v>5.6179775280900415E-2</v>
      </c>
      <c r="G29" s="59"/>
      <c r="H29" s="60"/>
      <c r="I29" s="60"/>
      <c r="J29" s="60"/>
      <c r="K29" s="60"/>
      <c r="L29" s="60"/>
      <c r="M29" s="60"/>
      <c r="N29" s="61"/>
    </row>
    <row r="30" spans="1:16" ht="15" customHeight="1">
      <c r="B30" s="2" t="s">
        <v>27</v>
      </c>
      <c r="C30" s="2"/>
      <c r="D30" s="2"/>
      <c r="E30" s="63">
        <f>E21</f>
        <v>1.3888888888889062E-2</v>
      </c>
      <c r="F30" s="62">
        <f>IF(E30="Completar",E30,IFERROR(E30/$E$33,"Error"))</f>
        <v>3.7453183520599675E-2</v>
      </c>
      <c r="G30" s="59"/>
      <c r="H30" s="60"/>
      <c r="I30" s="60"/>
      <c r="J30" s="60"/>
      <c r="K30" s="60"/>
      <c r="L30" s="60"/>
      <c r="M30" s="60"/>
      <c r="N30" s="61"/>
    </row>
    <row r="31" spans="1:16" ht="15" customHeight="1">
      <c r="B31" s="2" t="s">
        <v>28</v>
      </c>
      <c r="C31" s="2"/>
      <c r="D31" s="2"/>
      <c r="E31" s="63">
        <f>L17</f>
        <v>1.0416666666666701E-2</v>
      </c>
      <c r="F31" s="62">
        <f>IF(E31="Completar",E31,IFERROR(E31/$E$33,"Error"))</f>
        <v>2.80898876404495E-2</v>
      </c>
      <c r="G31" s="59"/>
      <c r="H31" s="60"/>
      <c r="I31" s="60"/>
      <c r="J31" s="60"/>
      <c r="K31" s="60"/>
      <c r="L31" s="60"/>
      <c r="M31" s="60"/>
      <c r="N31" s="61"/>
    </row>
    <row r="32" spans="1:16" ht="15" customHeight="1">
      <c r="B32" s="2" t="s">
        <v>29</v>
      </c>
      <c r="C32" s="2"/>
      <c r="D32" s="2"/>
      <c r="E32" s="63">
        <f>J17</f>
        <v>0.30486111111111103</v>
      </c>
      <c r="F32" s="62">
        <f>IF(E32="Completar",E32,IFERROR(E32/$E$33,"Error"))</f>
        <v>0.82209737827715246</v>
      </c>
      <c r="G32" s="59"/>
      <c r="H32" s="60"/>
      <c r="I32" s="60"/>
      <c r="J32" s="60"/>
      <c r="K32" s="60"/>
      <c r="L32" s="60"/>
      <c r="M32" s="60"/>
      <c r="N32" s="61"/>
    </row>
    <row r="33" spans="1:15" ht="15" customHeight="1">
      <c r="B33" s="70" t="s">
        <v>30</v>
      </c>
      <c r="C33" s="70"/>
      <c r="D33" s="70"/>
      <c r="E33" s="71">
        <f>IF(COUNTIF(E28:E32,"Error")=0,SUM(E28:E32),"Error")</f>
        <v>0.37083333333333374</v>
      </c>
      <c r="F33" s="71"/>
      <c r="G33" s="64"/>
      <c r="H33" s="65"/>
      <c r="I33" s="65"/>
      <c r="J33" s="65"/>
      <c r="K33" s="65"/>
      <c r="L33" s="65"/>
      <c r="M33" s="65"/>
      <c r="N33" s="66"/>
    </row>
    <row r="34" spans="1:15" s="67" customFormat="1" ht="6" customHeight="1">
      <c r="A34" s="15"/>
      <c r="O34" s="15"/>
    </row>
  </sheetData>
  <mergeCells count="37">
    <mergeCell ref="E33:F33"/>
    <mergeCell ref="B29:D29"/>
    <mergeCell ref="B30:D30"/>
    <mergeCell ref="B31:D31"/>
    <mergeCell ref="B32:D32"/>
    <mergeCell ref="B33:D33"/>
    <mergeCell ref="B26:D26"/>
    <mergeCell ref="E26:F26"/>
    <mergeCell ref="B27:D27"/>
    <mergeCell ref="E27:F27"/>
    <mergeCell ref="B28:D28"/>
    <mergeCell ref="B19:E19"/>
    <mergeCell ref="B23:N23"/>
    <mergeCell ref="B24:D24"/>
    <mergeCell ref="E24:F24"/>
    <mergeCell ref="B25:D25"/>
    <mergeCell ref="E25:F25"/>
    <mergeCell ref="C13:E13"/>
    <mergeCell ref="C14:E14"/>
    <mergeCell ref="C15:E15"/>
    <mergeCell ref="C16:E16"/>
    <mergeCell ref="B17:E17"/>
    <mergeCell ref="F7:N7"/>
    <mergeCell ref="F8:N8"/>
    <mergeCell ref="B10:N10"/>
    <mergeCell ref="B11:B12"/>
    <mergeCell ref="C11:E12"/>
    <mergeCell ref="F11:G11"/>
    <mergeCell ref="H11:J11"/>
    <mergeCell ref="K11:L11"/>
    <mergeCell ref="M11:M12"/>
    <mergeCell ref="N11:N12"/>
    <mergeCell ref="C1:N1"/>
    <mergeCell ref="B2:E2"/>
    <mergeCell ref="F3:N3"/>
    <mergeCell ref="F4:N4"/>
    <mergeCell ref="B6:E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subject/>
  <dc:creator>Lucas Ponce de Léon</dc:creator>
  <dc:description>Universidad Nacional de La Matanza
Cátedra de Programación Avanzada</dc:description>
  <cp:lastModifiedBy>Damian</cp:lastModifiedBy>
  <cp:revision>2</cp:revision>
  <dcterms:created xsi:type="dcterms:W3CDTF">2014-04-14T14:00:11Z</dcterms:created>
  <dcterms:modified xsi:type="dcterms:W3CDTF">2016-10-30T16:35:55Z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