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aisf\Downloads\"/>
    </mc:Choice>
  </mc:AlternateContent>
  <xr:revisionPtr revIDLastSave="0" documentId="13_ncr:1_{E9C04AF1-0D84-47F1-949C-267CB85491C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alista" sheetId="1" r:id="rId1"/>
    <sheet name="Pessimista" sheetId="2" r:id="rId2"/>
    <sheet name="Otimista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H3" i="1"/>
  <c r="I3" i="1"/>
  <c r="J3" i="1"/>
  <c r="K3" i="1"/>
  <c r="L3" i="1"/>
  <c r="M3" i="1"/>
  <c r="N3" i="1"/>
  <c r="O3" i="1"/>
  <c r="P3" i="1"/>
  <c r="P5" i="1" l="1"/>
  <c r="P34" i="1" s="1" a="1"/>
  <c r="P34" i="1" s="1"/>
  <c r="O5" i="1"/>
  <c r="O34" i="1" s="1" a="1"/>
  <c r="O34" i="1" s="1"/>
  <c r="N5" i="1"/>
  <c r="N34" i="1" s="1" a="1"/>
  <c r="N34" i="1" s="1"/>
  <c r="M5" i="1"/>
  <c r="M34" i="1" s="1" a="1"/>
  <c r="M34" i="1" s="1"/>
  <c r="L5" i="1"/>
  <c r="L34" i="1" s="1" a="1"/>
  <c r="L34" i="1" s="1"/>
  <c r="K5" i="1"/>
  <c r="K34" i="1" s="1" a="1"/>
  <c r="K34" i="1" s="1"/>
  <c r="J5" i="1"/>
  <c r="J34" i="1" s="1" a="1"/>
  <c r="J34" i="1" s="1"/>
  <c r="I5" i="1"/>
  <c r="I34" i="1" s="1" a="1"/>
  <c r="I34" i="1" s="1"/>
  <c r="H5" i="1"/>
  <c r="H34" i="1" s="1" a="1"/>
  <c r="H34" i="1" s="1"/>
  <c r="G5" i="1"/>
  <c r="G34" i="1" s="1" a="1"/>
  <c r="G34" i="1" s="1"/>
  <c r="F5" i="1"/>
  <c r="F34" i="1" s="1" a="1"/>
  <c r="F34" i="1" s="1"/>
  <c r="E5" i="1"/>
  <c r="E34" i="1" s="1" a="1"/>
  <c r="E34" i="1" s="1"/>
  <c r="F19" i="1"/>
  <c r="G19" i="1"/>
  <c r="H19" i="1"/>
  <c r="I19" i="1"/>
  <c r="J19" i="1"/>
  <c r="K19" i="1"/>
  <c r="L19" i="1"/>
  <c r="M19" i="1"/>
  <c r="N19" i="1"/>
  <c r="O19" i="1"/>
  <c r="P19" i="1"/>
  <c r="E19" i="1"/>
  <c r="C34" i="3"/>
  <c r="C34" i="2"/>
  <c r="C15" i="1"/>
  <c r="E3" i="2"/>
  <c r="C27" i="3"/>
  <c r="C31" i="3" s="1"/>
  <c r="C24" i="3"/>
  <c r="C21" i="3"/>
  <c r="C18" i="3"/>
  <c r="C17" i="3"/>
  <c r="C15" i="3"/>
  <c r="C16" i="3" s="1"/>
  <c r="P3" i="3"/>
  <c r="O3" i="3"/>
  <c r="N3" i="3"/>
  <c r="M3" i="3"/>
  <c r="L3" i="3"/>
  <c r="K3" i="3"/>
  <c r="J3" i="3"/>
  <c r="I3" i="3"/>
  <c r="H3" i="3"/>
  <c r="G3" i="3"/>
  <c r="F3" i="3"/>
  <c r="E3" i="3"/>
  <c r="C3" i="3" s="1"/>
  <c r="C9" i="3" l="1"/>
  <c r="C7" i="3"/>
  <c r="C5" i="3"/>
  <c r="C12" i="3" l="1"/>
  <c r="C32" i="3" s="1"/>
  <c r="D34" i="3" s="1"/>
  <c r="C27" i="2" l="1"/>
  <c r="C24" i="2"/>
  <c r="C21" i="2"/>
  <c r="C18" i="2"/>
  <c r="C17" i="2"/>
  <c r="C15" i="2"/>
  <c r="C16" i="2" s="1"/>
  <c r="C31" i="2" s="1"/>
  <c r="P3" i="2"/>
  <c r="O3" i="2"/>
  <c r="N3" i="2"/>
  <c r="M3" i="2"/>
  <c r="L3" i="2"/>
  <c r="K3" i="2"/>
  <c r="J3" i="2"/>
  <c r="I3" i="2"/>
  <c r="H3" i="2"/>
  <c r="G3" i="2"/>
  <c r="F3" i="2"/>
  <c r="C3" i="2"/>
  <c r="C9" i="2" s="1"/>
  <c r="C5" i="2" l="1"/>
  <c r="C7" i="2"/>
  <c r="C12" i="2" s="1"/>
  <c r="C32" i="2" s="1"/>
  <c r="D34" i="2" s="1"/>
  <c r="C17" i="1" l="1"/>
  <c r="C28" i="1"/>
  <c r="C25" i="1"/>
  <c r="C22" i="1"/>
  <c r="C18" i="1"/>
  <c r="C16" i="1" l="1"/>
  <c r="C32" i="1" s="1"/>
  <c r="C3" i="1" l="1"/>
  <c r="C9" i="1" s="1"/>
  <c r="C5" i="1" l="1"/>
  <c r="C7" i="1" s="1"/>
  <c r="C12" i="1" l="1"/>
  <c r="C33" i="1" s="1"/>
  <c r="C37" i="1" l="1"/>
  <c r="D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<sst xmlns="http://schemas.openxmlformats.org/spreadsheetml/2006/main" count="150" uniqueCount="48">
  <si>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</si>
  <si>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</si>
  <si>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</si>
  <si>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</si>
  <si>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</si>
  <si>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</si>
  <si>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</si>
  <si>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</si>
  <si>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</si>
  <si>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</si>
  <si>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</si>
  <si>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</si>
  <si>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 xml:space="preserve">IMPOSTO SOB RECEITA </t>
  </si>
  <si>
    <t>RECEITA BRUTA</t>
  </si>
  <si>
    <t>RECEITA LIQUIDA</t>
  </si>
  <si>
    <t>CUSTO DE INSUMOS DIRETOS</t>
  </si>
  <si>
    <t>%</t>
  </si>
  <si>
    <t>RECEITA OPERACIONAL</t>
  </si>
  <si>
    <t>MAO DE OBRA</t>
  </si>
  <si>
    <t>INSTALACOES</t>
  </si>
  <si>
    <t>SALARIOS</t>
  </si>
  <si>
    <t>IMPOSTOS SOB SALARIOS</t>
  </si>
  <si>
    <t>TERCEIROS</t>
  </si>
  <si>
    <t>SIMPLES</t>
  </si>
  <si>
    <t>MARKETING</t>
  </si>
  <si>
    <t>DESPESA FINANCEIRA</t>
  </si>
  <si>
    <t>Taxa Banco</t>
  </si>
  <si>
    <t>Juros emprestimos</t>
  </si>
  <si>
    <t>Outros</t>
  </si>
  <si>
    <t>LUCRO BRUTO</t>
  </si>
  <si>
    <t>IMPOSTO SOB LUCRO</t>
  </si>
  <si>
    <t>LUCRO LIQUIDO</t>
  </si>
  <si>
    <t>TOTAL DESPESAS</t>
  </si>
  <si>
    <t>CONTADOR</t>
  </si>
  <si>
    <t>CAMADA 4</t>
  </si>
  <si>
    <t>CAMADA 3</t>
  </si>
  <si>
    <t>CAMADA 2</t>
  </si>
  <si>
    <t>CAMADA 1</t>
  </si>
  <si>
    <t>CAMADA 5</t>
  </si>
  <si>
    <t>(CMV - Custo da mercadoria vendida)</t>
  </si>
  <si>
    <t>(IR do empreendedor)</t>
  </si>
  <si>
    <t>Anual</t>
  </si>
  <si>
    <t>25 (por cliente)</t>
  </si>
  <si>
    <t>(Internet)</t>
  </si>
  <si>
    <t>INDICADOR (esperado cobrar 25 reais por aluno considerando a escola pagamente)</t>
  </si>
  <si>
    <t>(divulgação em midias sociais)</t>
  </si>
  <si>
    <t>SOMA DOS GASTOS POR MÊS</t>
  </si>
  <si>
    <t>SOMA DOS CUSTOS MENSAIS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</si>
</sst>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9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anilh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B10" zoomScale="70" zoomScaleNormal="70" workbookViewId="0">
      <selection activeCell="B35" sqref="B35"/>
    </sheetView>
  </sheetViews>
  <sheetFormatPr defaultRowHeight="15" x14ac:dyDescent="0.25"/>
  <cols>
    <col min="1" max="1" width="11.42578125" customWidth="1"/>
    <col min="2" max="2" width="40.7109375" customWidth="1"/>
    <col min="3" max="3" width="16.85546875" bestFit="1" customWidth="1"/>
    <col min="4" max="4" width="19.7109375" style="1" customWidth="1"/>
    <col min="5" max="5" width="13.42578125" bestFit="1" customWidth="1"/>
    <col min="6" max="6" width="17.42578125" bestFit="1" customWidth="1"/>
    <col min="7" max="7" width="13.7109375" bestFit="1" customWidth="1"/>
    <col min="8" max="8" width="16.140625" customWidth="1"/>
    <col min="9" max="12" width="14.28515625" bestFit="1" customWidth="1"/>
    <col min="13" max="16" width="15.42578125" bestFit="1" customWidth="1"/>
  </cols>
  <sheetData>
    <row r="1" spans="1:16" x14ac:dyDescent="0.25">
      <c r="C1" s="8" t="s">
        <v>41</v>
      </c>
      <c r="D1" s="1" t="s">
        <v>16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</row>
    <row r="2" spans="1:16" x14ac:dyDescent="0.25">
      <c r="B2" t="s">
        <v>44</v>
      </c>
      <c r="E2">
        <v>300</v>
      </c>
      <c r="F2">
        <v>300</v>
      </c>
      <c r="G2">
        <v>300</v>
      </c>
      <c r="H2">
        <v>600</v>
      </c>
      <c r="I2">
        <v>600</v>
      </c>
      <c r="J2">
        <v>1200</v>
      </c>
      <c r="K2">
        <v>1200</v>
      </c>
      <c r="L2">
        <v>1500</v>
      </c>
      <c r="M2">
        <v>1500</v>
      </c>
      <c r="N2">
        <v>2000</v>
      </c>
      <c r="O2">
        <v>2000</v>
      </c>
      <c r="P2">
        <v>2500</v>
      </c>
    </row>
    <row r="3" spans="1:16" x14ac:dyDescent="0.25">
      <c r="A3" t="s">
        <v>37</v>
      </c>
      <c r="B3" s="3" t="s">
        <v>13</v>
      </c>
      <c r="C3" s="7">
        <f>SUM(E3:P3)</f>
        <v>350000</v>
      </c>
      <c r="E3" s="7">
        <f t="shared" ref="E3:P3" si="0">E2*25</f>
        <v>7500</v>
      </c>
      <c r="F3" s="7">
        <f t="shared" si="0"/>
        <v>7500</v>
      </c>
      <c r="G3" s="7">
        <f t="shared" si="0"/>
        <v>7500</v>
      </c>
      <c r="H3" s="7">
        <f t="shared" si="0"/>
        <v>15000</v>
      </c>
      <c r="I3" s="7">
        <f t="shared" si="0"/>
        <v>15000</v>
      </c>
      <c r="J3" s="7">
        <f t="shared" si="0"/>
        <v>30000</v>
      </c>
      <c r="K3" s="7">
        <f t="shared" si="0"/>
        <v>30000</v>
      </c>
      <c r="L3" s="7">
        <f t="shared" si="0"/>
        <v>37500</v>
      </c>
      <c r="M3" s="7">
        <f t="shared" si="0"/>
        <v>37500</v>
      </c>
      <c r="N3" s="7">
        <f t="shared" si="0"/>
        <v>50000</v>
      </c>
      <c r="O3" s="7">
        <f t="shared" si="0"/>
        <v>50000</v>
      </c>
      <c r="P3" s="7">
        <f t="shared" si="0"/>
        <v>62500</v>
      </c>
    </row>
    <row r="4" spans="1:16" x14ac:dyDescent="0.25">
      <c r="B4" t="s">
        <v>12</v>
      </c>
    </row>
    <row r="5" spans="1:16" x14ac:dyDescent="0.25">
      <c r="A5" t="s">
        <v>36</v>
      </c>
      <c r="B5" s="2" t="s">
        <v>23</v>
      </c>
      <c r="C5" s="7">
        <f>C3*D5</f>
        <v>57470.000000000007</v>
      </c>
      <c r="D5" s="4">
        <v>0.16420000000000001</v>
      </c>
      <c r="E5" s="7">
        <f>SUM(E3*D5)</f>
        <v>1231.5</v>
      </c>
      <c r="F5" s="7">
        <f>SUM(F3*D5)</f>
        <v>1231.5</v>
      </c>
      <c r="G5" s="7">
        <f>SUM(G3*D5)</f>
        <v>1231.5</v>
      </c>
      <c r="H5" s="7">
        <f>SUM(H3*D5)</f>
        <v>2463</v>
      </c>
      <c r="I5" s="7">
        <f>SUM(I3*D5)</f>
        <v>2463</v>
      </c>
      <c r="J5" s="7">
        <f>SUM(J3*D5)</f>
        <v>4926</v>
      </c>
      <c r="K5" s="7">
        <f>SUM(K3*D5)</f>
        <v>4926</v>
      </c>
      <c r="L5" s="7">
        <f>SUM(L3*D5)</f>
        <v>6157.5000000000009</v>
      </c>
      <c r="M5" s="7">
        <f>SUM(M3*D5)</f>
        <v>6157.5000000000009</v>
      </c>
      <c r="N5" s="7">
        <f>SUM(N3*D5)</f>
        <v>8210</v>
      </c>
      <c r="O5" s="7">
        <f>SUM(O3*D5)</f>
        <v>8210</v>
      </c>
      <c r="P5" s="7">
        <f>SUM(P3*D5)</f>
        <v>10262.5</v>
      </c>
    </row>
    <row r="6" spans="1:16" x14ac:dyDescent="0.25">
      <c r="B6" s="2"/>
      <c r="D6" s="4"/>
    </row>
    <row r="7" spans="1:16" x14ac:dyDescent="0.25">
      <c r="B7" s="3" t="s">
        <v>14</v>
      </c>
      <c r="C7" s="7">
        <f>C3-C5</f>
        <v>292530</v>
      </c>
    </row>
    <row r="9" spans="1:16" ht="60" x14ac:dyDescent="0.25">
      <c r="A9" t="s">
        <v>35</v>
      </c>
      <c r="B9" t="s">
        <v>15</v>
      </c>
      <c r="C9" s="7">
        <f>C3*D9</f>
        <v>0</v>
      </c>
      <c r="D9" s="4"/>
      <c r="E9" s="9" t="s">
        <v>39</v>
      </c>
    </row>
    <row r="10" spans="1:16" x14ac:dyDescent="0.25">
      <c r="C10" s="7"/>
      <c r="D10" s="4"/>
      <c r="E10" s="9"/>
    </row>
    <row r="12" spans="1:16" x14ac:dyDescent="0.25">
      <c r="B12" s="3" t="s">
        <v>17</v>
      </c>
      <c r="C12" s="7">
        <f>C7-C9</f>
        <v>292530</v>
      </c>
    </row>
    <row r="14" spans="1:16" x14ac:dyDescent="0.25">
      <c r="A14" t="s">
        <v>34</v>
      </c>
      <c r="B14" s="3" t="s">
        <v>18</v>
      </c>
    </row>
    <row r="15" spans="1:16" x14ac:dyDescent="0.25">
      <c r="B15" s="2" t="s">
        <v>20</v>
      </c>
      <c r="C15" s="7">
        <f>SUM(E15:P15)</f>
        <v>60000</v>
      </c>
      <c r="E15" s="7">
        <v>5000</v>
      </c>
      <c r="F15" s="7">
        <v>5000</v>
      </c>
      <c r="G15" s="7">
        <v>5000</v>
      </c>
      <c r="H15" s="7">
        <v>5000</v>
      </c>
      <c r="I15" s="7">
        <v>5000</v>
      </c>
      <c r="J15" s="7">
        <v>5000</v>
      </c>
      <c r="K15" s="7">
        <v>5000</v>
      </c>
      <c r="L15" s="7">
        <v>5000</v>
      </c>
      <c r="M15" s="7">
        <v>5000</v>
      </c>
      <c r="N15" s="7">
        <v>5000</v>
      </c>
      <c r="O15" s="7">
        <v>5000</v>
      </c>
      <c r="P15" s="7">
        <v>5000</v>
      </c>
    </row>
    <row r="16" spans="1:16" x14ac:dyDescent="0.25">
      <c r="B16" s="2" t="s">
        <v>21</v>
      </c>
      <c r="C16" s="7">
        <f>C15*D16</f>
        <v>30000</v>
      </c>
      <c r="D16" s="4">
        <v>0.5</v>
      </c>
    </row>
    <row r="17" spans="1:16" x14ac:dyDescent="0.25">
      <c r="B17" s="2" t="s">
        <v>22</v>
      </c>
      <c r="C17" s="7">
        <f>SUM(E17:P17)</f>
        <v>18000</v>
      </c>
      <c r="E17" s="7">
        <v>1500</v>
      </c>
      <c r="F17" s="7">
        <v>1500</v>
      </c>
      <c r="G17" s="7">
        <v>1500</v>
      </c>
      <c r="H17" s="7">
        <v>1500</v>
      </c>
      <c r="I17" s="7">
        <v>1500</v>
      </c>
      <c r="J17" s="7">
        <v>1500</v>
      </c>
      <c r="K17" s="7">
        <v>1500</v>
      </c>
      <c r="L17" s="7">
        <v>1500</v>
      </c>
      <c r="M17" s="7">
        <v>1500</v>
      </c>
      <c r="N17" s="7">
        <v>1500</v>
      </c>
      <c r="O17" s="7">
        <v>1500</v>
      </c>
      <c r="P17" s="7">
        <v>1500</v>
      </c>
    </row>
    <row r="18" spans="1:16" x14ac:dyDescent="0.25">
      <c r="B18" s="2" t="s">
        <v>33</v>
      </c>
      <c r="C18" s="7">
        <f>SUM(E18:P18)</f>
        <v>6000</v>
      </c>
      <c r="E18" s="7">
        <v>500</v>
      </c>
      <c r="F18" s="7">
        <v>500</v>
      </c>
      <c r="G18" s="7">
        <v>500</v>
      </c>
      <c r="H18" s="7">
        <v>500</v>
      </c>
      <c r="I18" s="7">
        <v>500</v>
      </c>
      <c r="J18" s="7">
        <v>500</v>
      </c>
      <c r="K18" s="7">
        <v>500</v>
      </c>
      <c r="L18" s="7">
        <v>500</v>
      </c>
      <c r="M18" s="7">
        <v>500</v>
      </c>
      <c r="N18" s="7">
        <v>500</v>
      </c>
      <c r="O18" s="7">
        <v>500</v>
      </c>
      <c r="P18" s="7">
        <v>500</v>
      </c>
    </row>
    <row r="19" spans="1:16" x14ac:dyDescent="0.25">
      <c r="B19" s="2" t="s">
        <v>46</v>
      </c>
      <c r="C19" s="7"/>
      <c r="E19" s="7">
        <f>SUM(E15:E18)</f>
        <v>7000</v>
      </c>
      <c r="F19" s="7">
        <f t="shared" ref="F19:P19" si="1">SUM(F15:F18)</f>
        <v>7000</v>
      </c>
      <c r="G19" s="7">
        <f t="shared" si="1"/>
        <v>7000</v>
      </c>
      <c r="H19" s="7">
        <f t="shared" si="1"/>
        <v>7000</v>
      </c>
      <c r="I19" s="7">
        <f t="shared" si="1"/>
        <v>7000</v>
      </c>
      <c r="J19" s="7">
        <f t="shared" si="1"/>
        <v>7000</v>
      </c>
      <c r="K19" s="7">
        <f t="shared" si="1"/>
        <v>7000</v>
      </c>
      <c r="L19" s="7">
        <f t="shared" si="1"/>
        <v>7000</v>
      </c>
      <c r="M19" s="7">
        <f t="shared" si="1"/>
        <v>7000</v>
      </c>
      <c r="N19" s="7">
        <f t="shared" si="1"/>
        <v>7000</v>
      </c>
      <c r="O19" s="7">
        <f t="shared" si="1"/>
        <v>7000</v>
      </c>
      <c r="P19" s="7">
        <f t="shared" si="1"/>
        <v>7000</v>
      </c>
    </row>
    <row r="21" spans="1:16" x14ac:dyDescent="0.25">
      <c r="A21" t="s">
        <v>34</v>
      </c>
      <c r="B21" s="3" t="s">
        <v>19</v>
      </c>
    </row>
    <row r="22" spans="1:16" x14ac:dyDescent="0.25">
      <c r="B22" t="s">
        <v>43</v>
      </c>
      <c r="C22" s="7">
        <f>SUM(E22:P22)</f>
        <v>5500</v>
      </c>
      <c r="E22" s="7">
        <v>300</v>
      </c>
      <c r="F22" s="7">
        <v>300</v>
      </c>
      <c r="G22" s="7">
        <v>400</v>
      </c>
      <c r="H22" s="7">
        <v>500</v>
      </c>
      <c r="I22" s="7">
        <v>500</v>
      </c>
      <c r="J22" s="7">
        <v>500</v>
      </c>
      <c r="K22" s="7">
        <v>500</v>
      </c>
      <c r="L22" s="7">
        <v>500</v>
      </c>
      <c r="M22" s="7">
        <v>500</v>
      </c>
      <c r="N22" s="7">
        <v>500</v>
      </c>
      <c r="O22" s="7">
        <v>500</v>
      </c>
      <c r="P22" s="7">
        <v>500</v>
      </c>
    </row>
    <row r="24" spans="1:16" x14ac:dyDescent="0.25">
      <c r="A24" t="s">
        <v>34</v>
      </c>
      <c r="B24" s="3" t="s">
        <v>24</v>
      </c>
    </row>
    <row r="25" spans="1:16" x14ac:dyDescent="0.25">
      <c r="B25" s="2"/>
      <c r="C25" s="7">
        <f>SUM(E25:P25)</f>
        <v>10400</v>
      </c>
      <c r="E25" s="7">
        <v>500</v>
      </c>
      <c r="F25" s="7">
        <v>500</v>
      </c>
      <c r="G25" s="7">
        <v>800</v>
      </c>
      <c r="H25" s="7">
        <v>800</v>
      </c>
      <c r="I25" s="7">
        <v>800</v>
      </c>
      <c r="J25" s="7">
        <v>1000</v>
      </c>
      <c r="K25" s="7">
        <v>1000</v>
      </c>
      <c r="L25" s="7">
        <v>1000</v>
      </c>
      <c r="M25" s="7">
        <v>1000</v>
      </c>
      <c r="N25" s="7">
        <v>1000</v>
      </c>
      <c r="O25" s="7">
        <v>1000</v>
      </c>
      <c r="P25" s="7">
        <v>1000</v>
      </c>
    </row>
    <row r="27" spans="1:16" x14ac:dyDescent="0.25">
      <c r="A27" t="s">
        <v>34</v>
      </c>
      <c r="B27" s="3" t="s">
        <v>25</v>
      </c>
    </row>
    <row r="28" spans="1:16" x14ac:dyDescent="0.25">
      <c r="B28" s="2" t="s">
        <v>26</v>
      </c>
      <c r="C28" s="7">
        <f>SUM(E28:P28)</f>
        <v>840</v>
      </c>
      <c r="E28" s="7">
        <v>70</v>
      </c>
      <c r="F28" s="7">
        <v>70</v>
      </c>
      <c r="G28" s="7">
        <v>70</v>
      </c>
      <c r="H28" s="7">
        <v>70</v>
      </c>
      <c r="I28" s="7">
        <v>70</v>
      </c>
      <c r="J28" s="7">
        <v>70</v>
      </c>
      <c r="K28" s="7">
        <v>70</v>
      </c>
      <c r="L28" s="7">
        <v>70</v>
      </c>
      <c r="M28" s="7">
        <v>70</v>
      </c>
      <c r="N28" s="7">
        <v>70</v>
      </c>
      <c r="O28" s="7">
        <v>70</v>
      </c>
      <c r="P28" s="7">
        <v>70</v>
      </c>
    </row>
    <row r="29" spans="1:16" x14ac:dyDescent="0.25">
      <c r="B29" s="2" t="s">
        <v>27</v>
      </c>
    </row>
    <row r="30" spans="1:16" x14ac:dyDescent="0.25">
      <c r="B30" s="2" t="s">
        <v>28</v>
      </c>
    </row>
    <row r="31" spans="1:16" x14ac:dyDescent="0.25">
      <c r="B31" s="2"/>
    </row>
    <row r="32" spans="1:16" x14ac:dyDescent="0.25">
      <c r="A32" t="s">
        <v>34</v>
      </c>
      <c r="B32" s="6" t="s">
        <v>32</v>
      </c>
      <c r="C32" s="7">
        <f>C28+C25+C22+SUM(C15:C18)</f>
        <v>130740</v>
      </c>
    </row>
    <row r="33" spans="1:16" x14ac:dyDescent="0.25">
      <c r="B33" s="5" t="s">
        <v>29</v>
      </c>
      <c r="C33" s="7">
        <f>C12-C32</f>
        <v>161790</v>
      </c>
    </row>
    <row r="34" spans="1:16" x14ac:dyDescent="0.25">
      <c r="B34" s="5" t="s">
        <v>47</v>
      </c>
      <c r="C34" s="7"/>
      <c r="E34" s="7" cm="1">
        <f t="array" ref="E34">SUM(E5+E15:E28)</f>
        <v>32111</v>
      </c>
      <c r="F34" s="7" cm="1">
        <f t="array" ref="F34">SUM(F5+F15:F28)</f>
        <v>32111</v>
      </c>
      <c r="G34" s="7" cm="1">
        <f t="array" ref="G34">SUM(G5+G15:G28)</f>
        <v>32511</v>
      </c>
      <c r="H34" s="7" cm="1">
        <f t="array" ref="H34">SUM(H5+H15:H28)</f>
        <v>49852</v>
      </c>
      <c r="I34" s="7" cm="1">
        <f t="array" ref="I34">SUM(I5+I15:I28)</f>
        <v>49852</v>
      </c>
      <c r="J34" s="7" cm="1">
        <f t="array" ref="J34">SUM(J5+J15:J28)</f>
        <v>84534</v>
      </c>
      <c r="K34" s="7" cm="1">
        <f t="array" ref="K34">SUM(K5+K15:K28)</f>
        <v>84534</v>
      </c>
      <c r="L34" s="7" cm="1">
        <f t="array" ref="L34">SUM(L5+L15:L28)</f>
        <v>101775</v>
      </c>
      <c r="M34" s="7" cm="1">
        <f t="array" ref="M34">SUM(M5+M15:M28)</f>
        <v>101775</v>
      </c>
      <c r="N34" s="7" cm="1">
        <f t="array" ref="N34">SUM(N5+N15:N28)</f>
        <v>130510</v>
      </c>
      <c r="O34" s="7" cm="1">
        <f t="array" ref="O34">SUM(O5+O15:O28)</f>
        <v>130510</v>
      </c>
      <c r="P34" s="7" cm="1">
        <f t="array" ref="P34">SUM(P5+P15:P28)</f>
        <v>159245</v>
      </c>
    </row>
    <row r="35" spans="1:16" x14ac:dyDescent="0.25">
      <c r="B35" s="5"/>
      <c r="C35" s="7"/>
    </row>
    <row r="36" spans="1:16" ht="33" customHeight="1" x14ac:dyDescent="0.25">
      <c r="B36" s="5" t="s">
        <v>30</v>
      </c>
      <c r="C36">
        <v>0</v>
      </c>
      <c r="D36" s="10" t="s">
        <v>40</v>
      </c>
    </row>
    <row r="37" spans="1:16" x14ac:dyDescent="0.25">
      <c r="A37" t="s">
        <v>38</v>
      </c>
      <c r="B37" s="5" t="s">
        <v>31</v>
      </c>
      <c r="C37" s="7">
        <f>C33-C32</f>
        <v>31050</v>
      </c>
      <c r="D37" s="4">
        <f>C37/C3</f>
        <v>8.8714285714285718E-2</v>
      </c>
    </row>
    <row r="43" spans="1:16" x14ac:dyDescent="0.25">
      <c r="E43" s="11"/>
    </row>
    <row r="45" spans="1:16" x14ac:dyDescent="0.25">
      <c r="E45" s="11"/>
    </row>
    <row r="46" spans="1:16" x14ac:dyDescent="0.25">
      <c r="E46" s="1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4D08-B1B7-487F-AFB4-E92B9FCAD8E9}">
  <dimension ref="A1:P43"/>
  <sheetViews>
    <sheetView zoomScale="70" zoomScaleNormal="70" workbookViewId="0">
      <selection activeCell="C35" sqref="C35"/>
    </sheetView>
  </sheetViews>
  <sheetFormatPr defaultRowHeight="15" x14ac:dyDescent="0.25"/>
  <cols>
    <col min="1" max="1" width="11.42578125" customWidth="1"/>
    <col min="2" max="2" width="25.85546875" customWidth="1"/>
    <col min="3" max="3" width="16.85546875" bestFit="1" customWidth="1"/>
    <col min="4" max="4" width="14.5703125" style="1" customWidth="1"/>
    <col min="5" max="5" width="13.42578125" bestFit="1" customWidth="1"/>
    <col min="6" max="6" width="13.7109375" customWidth="1"/>
    <col min="7" max="12" width="13.7109375" bestFit="1" customWidth="1"/>
    <col min="13" max="16" width="15.42578125" bestFit="1" customWidth="1"/>
  </cols>
  <sheetData>
    <row r="1" spans="1:16" x14ac:dyDescent="0.25">
      <c r="C1" s="8" t="s">
        <v>41</v>
      </c>
      <c r="D1" s="1" t="s">
        <v>16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</row>
    <row r="2" spans="1:16" x14ac:dyDescent="0.25">
      <c r="B2" t="s">
        <v>44</v>
      </c>
      <c r="C2" t="s">
        <v>42</v>
      </c>
      <c r="E2">
        <v>0</v>
      </c>
      <c r="F2">
        <v>0</v>
      </c>
      <c r="G2">
        <v>300</v>
      </c>
      <c r="H2">
        <v>300</v>
      </c>
      <c r="I2">
        <v>300</v>
      </c>
      <c r="J2">
        <v>600</v>
      </c>
      <c r="K2">
        <v>600</v>
      </c>
      <c r="L2">
        <v>600</v>
      </c>
      <c r="M2">
        <v>1000</v>
      </c>
      <c r="N2">
        <v>1000</v>
      </c>
      <c r="O2">
        <v>1000</v>
      </c>
      <c r="P2">
        <v>1000</v>
      </c>
    </row>
    <row r="3" spans="1:16" x14ac:dyDescent="0.25">
      <c r="A3" t="s">
        <v>37</v>
      </c>
      <c r="B3" s="3" t="s">
        <v>13</v>
      </c>
      <c r="C3" s="7">
        <f>SUM(E3:P3)</f>
        <v>167500</v>
      </c>
      <c r="E3" s="7">
        <f t="shared" ref="E3:P3" si="0">E2*25</f>
        <v>0</v>
      </c>
      <c r="F3" s="7">
        <f t="shared" si="0"/>
        <v>0</v>
      </c>
      <c r="G3" s="7">
        <f t="shared" si="0"/>
        <v>7500</v>
      </c>
      <c r="H3" s="7">
        <f t="shared" si="0"/>
        <v>7500</v>
      </c>
      <c r="I3" s="7">
        <f t="shared" si="0"/>
        <v>7500</v>
      </c>
      <c r="J3" s="7">
        <f t="shared" si="0"/>
        <v>15000</v>
      </c>
      <c r="K3" s="7">
        <f t="shared" si="0"/>
        <v>15000</v>
      </c>
      <c r="L3" s="7">
        <f t="shared" si="0"/>
        <v>15000</v>
      </c>
      <c r="M3" s="7">
        <f t="shared" si="0"/>
        <v>25000</v>
      </c>
      <c r="N3" s="7">
        <f t="shared" si="0"/>
        <v>25000</v>
      </c>
      <c r="O3" s="7">
        <f t="shared" si="0"/>
        <v>25000</v>
      </c>
      <c r="P3" s="7">
        <f t="shared" si="0"/>
        <v>25000</v>
      </c>
    </row>
    <row r="4" spans="1:16" x14ac:dyDescent="0.25">
      <c r="B4" t="s">
        <v>12</v>
      </c>
    </row>
    <row r="5" spans="1:16" x14ac:dyDescent="0.25">
      <c r="A5" t="s">
        <v>36</v>
      </c>
      <c r="B5" s="2" t="s">
        <v>23</v>
      </c>
      <c r="C5" s="7">
        <f>C3*D5</f>
        <v>10050</v>
      </c>
      <c r="D5" s="4">
        <v>0.06</v>
      </c>
    </row>
    <row r="6" spans="1:16" x14ac:dyDescent="0.25">
      <c r="B6" s="2"/>
      <c r="D6" s="4"/>
    </row>
    <row r="7" spans="1:16" x14ac:dyDescent="0.25">
      <c r="B7" s="3" t="s">
        <v>14</v>
      </c>
      <c r="C7" s="7">
        <f>C3-C5</f>
        <v>157450</v>
      </c>
    </row>
    <row r="9" spans="1:16" ht="60" x14ac:dyDescent="0.25">
      <c r="A9" t="s">
        <v>35</v>
      </c>
      <c r="B9" t="s">
        <v>15</v>
      </c>
      <c r="C9" s="7">
        <f>C3*D9</f>
        <v>0</v>
      </c>
      <c r="D9" s="4"/>
      <c r="E9" s="9" t="s">
        <v>39</v>
      </c>
    </row>
    <row r="10" spans="1:16" x14ac:dyDescent="0.25">
      <c r="C10" s="7"/>
      <c r="D10" s="4"/>
      <c r="E10" s="9"/>
    </row>
    <row r="12" spans="1:16" x14ac:dyDescent="0.25">
      <c r="B12" s="3" t="s">
        <v>17</v>
      </c>
      <c r="C12" s="7">
        <f>C7-C9</f>
        <v>157450</v>
      </c>
    </row>
    <row r="14" spans="1:16" x14ac:dyDescent="0.25">
      <c r="A14" t="s">
        <v>34</v>
      </c>
      <c r="B14" s="3" t="s">
        <v>18</v>
      </c>
    </row>
    <row r="15" spans="1:16" x14ac:dyDescent="0.25">
      <c r="B15" s="2" t="s">
        <v>20</v>
      </c>
      <c r="C15" s="7">
        <f>SUM(E15:P15)</f>
        <v>60000</v>
      </c>
      <c r="E15" s="7">
        <v>5000</v>
      </c>
      <c r="F15" s="7">
        <v>5000</v>
      </c>
      <c r="G15" s="7">
        <v>5000</v>
      </c>
      <c r="H15" s="7">
        <v>5000</v>
      </c>
      <c r="I15" s="7">
        <v>5000</v>
      </c>
      <c r="J15" s="7">
        <v>5000</v>
      </c>
      <c r="K15" s="7">
        <v>5000</v>
      </c>
      <c r="L15" s="7">
        <v>5000</v>
      </c>
      <c r="M15" s="7">
        <v>5000</v>
      </c>
      <c r="N15" s="7">
        <v>5000</v>
      </c>
      <c r="O15" s="7">
        <v>5000</v>
      </c>
      <c r="P15" s="7">
        <v>5000</v>
      </c>
    </row>
    <row r="16" spans="1:16" x14ac:dyDescent="0.25">
      <c r="B16" s="2" t="s">
        <v>21</v>
      </c>
      <c r="C16" s="7">
        <f>C15*D16</f>
        <v>30000</v>
      </c>
      <c r="D16" s="4">
        <v>0.5</v>
      </c>
    </row>
    <row r="17" spans="1:16" x14ac:dyDescent="0.25">
      <c r="B17" s="2" t="s">
        <v>22</v>
      </c>
      <c r="C17" s="7">
        <f>SUM(E17:P17)</f>
        <v>18000</v>
      </c>
      <c r="E17" s="7">
        <v>1500</v>
      </c>
      <c r="F17" s="7">
        <v>1500</v>
      </c>
      <c r="G17" s="7">
        <v>1500</v>
      </c>
      <c r="H17" s="7">
        <v>1500</v>
      </c>
      <c r="I17" s="7">
        <v>1500</v>
      </c>
      <c r="J17" s="7">
        <v>1500</v>
      </c>
      <c r="K17" s="7">
        <v>1500</v>
      </c>
      <c r="L17" s="7">
        <v>1500</v>
      </c>
      <c r="M17" s="7">
        <v>1500</v>
      </c>
      <c r="N17" s="7">
        <v>1500</v>
      </c>
      <c r="O17" s="7">
        <v>1500</v>
      </c>
      <c r="P17" s="7">
        <v>1500</v>
      </c>
    </row>
    <row r="18" spans="1:16" x14ac:dyDescent="0.25">
      <c r="B18" s="2" t="s">
        <v>33</v>
      </c>
      <c r="C18" s="7">
        <f>SUM(E18:P18)</f>
        <v>6000</v>
      </c>
      <c r="E18" s="7">
        <v>500</v>
      </c>
      <c r="F18" s="7">
        <v>500</v>
      </c>
      <c r="G18" s="7">
        <v>500</v>
      </c>
      <c r="H18" s="7">
        <v>500</v>
      </c>
      <c r="I18" s="7">
        <v>500</v>
      </c>
      <c r="J18" s="7">
        <v>500</v>
      </c>
      <c r="K18" s="7">
        <v>500</v>
      </c>
      <c r="L18" s="7">
        <v>500</v>
      </c>
      <c r="M18" s="7">
        <v>500</v>
      </c>
      <c r="N18" s="7">
        <v>500</v>
      </c>
      <c r="O18" s="7">
        <v>500</v>
      </c>
      <c r="P18" s="7">
        <v>500</v>
      </c>
    </row>
    <row r="20" spans="1:16" x14ac:dyDescent="0.25">
      <c r="A20" t="s">
        <v>34</v>
      </c>
      <c r="B20" s="3" t="s">
        <v>19</v>
      </c>
    </row>
    <row r="21" spans="1:16" x14ac:dyDescent="0.25">
      <c r="B21" t="s">
        <v>43</v>
      </c>
      <c r="C21" s="7">
        <f>SUM(E21:P21)</f>
        <v>5500</v>
      </c>
      <c r="E21" s="7">
        <v>300</v>
      </c>
      <c r="F21" s="7">
        <v>300</v>
      </c>
      <c r="G21" s="7">
        <v>400</v>
      </c>
      <c r="H21" s="7">
        <v>500</v>
      </c>
      <c r="I21" s="7">
        <v>500</v>
      </c>
      <c r="J21" s="7">
        <v>500</v>
      </c>
      <c r="K21" s="7">
        <v>500</v>
      </c>
      <c r="L21" s="7">
        <v>500</v>
      </c>
      <c r="M21" s="7">
        <v>500</v>
      </c>
      <c r="N21" s="7">
        <v>500</v>
      </c>
      <c r="O21" s="7">
        <v>500</v>
      </c>
      <c r="P21" s="7">
        <v>500</v>
      </c>
    </row>
    <row r="23" spans="1:16" x14ac:dyDescent="0.25">
      <c r="A23" t="s">
        <v>34</v>
      </c>
      <c r="B23" s="3" t="s">
        <v>24</v>
      </c>
    </row>
    <row r="24" spans="1:16" x14ac:dyDescent="0.25">
      <c r="B24" s="2" t="s">
        <v>45</v>
      </c>
      <c r="C24" s="7">
        <f>SUM(E24:P24)</f>
        <v>10500</v>
      </c>
      <c r="E24" s="7">
        <v>500</v>
      </c>
      <c r="F24" s="7">
        <v>500</v>
      </c>
      <c r="G24" s="7">
        <v>500</v>
      </c>
      <c r="H24" s="7">
        <v>1000</v>
      </c>
      <c r="I24" s="7">
        <v>1000</v>
      </c>
      <c r="J24" s="7">
        <v>1000</v>
      </c>
      <c r="K24" s="7">
        <v>1000</v>
      </c>
      <c r="L24" s="7">
        <v>1000</v>
      </c>
      <c r="M24" s="7">
        <v>1000</v>
      </c>
      <c r="N24" s="7">
        <v>1000</v>
      </c>
      <c r="O24" s="7">
        <v>1000</v>
      </c>
      <c r="P24" s="7">
        <v>1000</v>
      </c>
    </row>
    <row r="26" spans="1:16" x14ac:dyDescent="0.25">
      <c r="A26" t="s">
        <v>34</v>
      </c>
      <c r="B26" s="3" t="s">
        <v>25</v>
      </c>
    </row>
    <row r="27" spans="1:16" x14ac:dyDescent="0.25">
      <c r="B27" s="2" t="s">
        <v>26</v>
      </c>
      <c r="C27" s="7">
        <f>SUM(E27:P27)</f>
        <v>840</v>
      </c>
      <c r="E27" s="7">
        <v>70</v>
      </c>
      <c r="F27" s="7">
        <v>70</v>
      </c>
      <c r="G27" s="7">
        <v>70</v>
      </c>
      <c r="H27" s="7">
        <v>70</v>
      </c>
      <c r="I27" s="7">
        <v>70</v>
      </c>
      <c r="J27" s="7">
        <v>70</v>
      </c>
      <c r="K27" s="7">
        <v>70</v>
      </c>
      <c r="L27" s="7">
        <v>70</v>
      </c>
      <c r="M27" s="7">
        <v>70</v>
      </c>
      <c r="N27" s="7">
        <v>70</v>
      </c>
      <c r="O27" s="7">
        <v>70</v>
      </c>
      <c r="P27" s="7">
        <v>70</v>
      </c>
    </row>
    <row r="28" spans="1:16" x14ac:dyDescent="0.25">
      <c r="B28" s="2" t="s">
        <v>27</v>
      </c>
    </row>
    <row r="29" spans="1:16" x14ac:dyDescent="0.25">
      <c r="B29" s="2" t="s">
        <v>28</v>
      </c>
    </row>
    <row r="30" spans="1:16" x14ac:dyDescent="0.25">
      <c r="B30" s="2"/>
    </row>
    <row r="31" spans="1:16" x14ac:dyDescent="0.25">
      <c r="A31" t="s">
        <v>34</v>
      </c>
      <c r="B31" s="6" t="s">
        <v>32</v>
      </c>
      <c r="C31" s="7">
        <f>C27+C24+C21+SUM(C15:C18)</f>
        <v>130840</v>
      </c>
    </row>
    <row r="32" spans="1:16" x14ac:dyDescent="0.25">
      <c r="B32" s="5" t="s">
        <v>29</v>
      </c>
      <c r="C32" s="7">
        <f>C12-C31</f>
        <v>26610</v>
      </c>
    </row>
    <row r="33" spans="1:5" ht="33" customHeight="1" x14ac:dyDescent="0.25">
      <c r="B33" s="5" t="s">
        <v>30</v>
      </c>
      <c r="C33">
        <v>0</v>
      </c>
      <c r="D33" s="10" t="s">
        <v>40</v>
      </c>
    </row>
    <row r="34" spans="1:5" x14ac:dyDescent="0.25">
      <c r="A34" t="s">
        <v>38</v>
      </c>
      <c r="B34" s="5" t="s">
        <v>31</v>
      </c>
      <c r="C34" s="7">
        <f>C32-C31</f>
        <v>-104230</v>
      </c>
      <c r="D34" s="4">
        <f>C34/C3</f>
        <v>-0.62226865671641796</v>
      </c>
    </row>
    <row r="40" spans="1:5" x14ac:dyDescent="0.25">
      <c r="E40" s="11"/>
    </row>
    <row r="42" spans="1:5" x14ac:dyDescent="0.25">
      <c r="E42" s="11"/>
    </row>
    <row r="43" spans="1:5" x14ac:dyDescent="0.25">
      <c r="E4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059A-8DA4-4A36-9592-FD0D670FC908}">
  <dimension ref="A1:P43"/>
  <sheetViews>
    <sheetView zoomScale="60" zoomScaleNormal="60" workbookViewId="0">
      <selection activeCell="E2" sqref="E2"/>
    </sheetView>
  </sheetViews>
  <sheetFormatPr defaultRowHeight="15" x14ac:dyDescent="0.25"/>
  <cols>
    <col min="1" max="1" width="11.42578125" customWidth="1"/>
    <col min="2" max="2" width="26" customWidth="1"/>
    <col min="3" max="3" width="16.85546875" bestFit="1" customWidth="1"/>
    <col min="4" max="4" width="14.5703125" style="1" customWidth="1"/>
    <col min="5" max="5" width="14" bestFit="1" customWidth="1"/>
    <col min="6" max="12" width="14.42578125" bestFit="1" customWidth="1"/>
    <col min="13" max="13" width="14.7109375" bestFit="1" customWidth="1"/>
    <col min="14" max="16" width="15.42578125" bestFit="1" customWidth="1"/>
  </cols>
  <sheetData>
    <row r="1" spans="1:16" x14ac:dyDescent="0.25">
      <c r="C1" s="8" t="s">
        <v>41</v>
      </c>
      <c r="D1" s="1" t="s">
        <v>16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</row>
    <row r="2" spans="1:16" x14ac:dyDescent="0.25">
      <c r="B2" t="s">
        <v>44</v>
      </c>
      <c r="C2" t="s">
        <v>42</v>
      </c>
      <c r="E2">
        <v>500</v>
      </c>
      <c r="F2">
        <v>1000</v>
      </c>
      <c r="G2">
        <v>1300</v>
      </c>
      <c r="H2">
        <v>1800</v>
      </c>
      <c r="I2">
        <v>2500</v>
      </c>
      <c r="J2">
        <v>3000</v>
      </c>
      <c r="K2">
        <v>3400</v>
      </c>
      <c r="L2">
        <v>3700</v>
      </c>
      <c r="M2">
        <v>4500</v>
      </c>
      <c r="N2">
        <v>5000</v>
      </c>
      <c r="O2">
        <v>5600</v>
      </c>
      <c r="P2">
        <v>6000</v>
      </c>
    </row>
    <row r="3" spans="1:16" x14ac:dyDescent="0.25">
      <c r="A3" t="s">
        <v>37</v>
      </c>
      <c r="B3" s="3" t="s">
        <v>13</v>
      </c>
      <c r="C3" s="7">
        <f>SUM(E3:P3)</f>
        <v>957500</v>
      </c>
      <c r="E3" s="7">
        <f t="shared" ref="E3:P3" si="0">E2*25</f>
        <v>12500</v>
      </c>
      <c r="F3" s="7">
        <f t="shared" si="0"/>
        <v>25000</v>
      </c>
      <c r="G3" s="7">
        <f t="shared" si="0"/>
        <v>32500</v>
      </c>
      <c r="H3" s="7">
        <f t="shared" si="0"/>
        <v>45000</v>
      </c>
      <c r="I3" s="7">
        <f t="shared" si="0"/>
        <v>62500</v>
      </c>
      <c r="J3" s="7">
        <f t="shared" si="0"/>
        <v>75000</v>
      </c>
      <c r="K3" s="7">
        <f t="shared" si="0"/>
        <v>85000</v>
      </c>
      <c r="L3" s="7">
        <f t="shared" si="0"/>
        <v>92500</v>
      </c>
      <c r="M3" s="7">
        <f t="shared" si="0"/>
        <v>112500</v>
      </c>
      <c r="N3" s="7">
        <f t="shared" si="0"/>
        <v>125000</v>
      </c>
      <c r="O3" s="7">
        <f t="shared" si="0"/>
        <v>140000</v>
      </c>
      <c r="P3" s="7">
        <f t="shared" si="0"/>
        <v>150000</v>
      </c>
    </row>
    <row r="4" spans="1:16" x14ac:dyDescent="0.25">
      <c r="B4" t="s">
        <v>12</v>
      </c>
    </row>
    <row r="5" spans="1:16" x14ac:dyDescent="0.25">
      <c r="A5" t="s">
        <v>36</v>
      </c>
      <c r="B5" s="2" t="s">
        <v>23</v>
      </c>
      <c r="C5" s="7">
        <f>C3*D5</f>
        <v>229800</v>
      </c>
      <c r="D5" s="4">
        <v>0.24</v>
      </c>
    </row>
    <row r="6" spans="1:16" x14ac:dyDescent="0.25">
      <c r="B6" s="2"/>
      <c r="D6" s="4"/>
    </row>
    <row r="7" spans="1:16" x14ac:dyDescent="0.25">
      <c r="B7" s="3" t="s">
        <v>14</v>
      </c>
      <c r="C7" s="7">
        <f>C3-C5</f>
        <v>727700</v>
      </c>
    </row>
    <row r="9" spans="1:16" ht="60" x14ac:dyDescent="0.25">
      <c r="A9" t="s">
        <v>35</v>
      </c>
      <c r="B9" t="s">
        <v>15</v>
      </c>
      <c r="C9" s="7">
        <f>C3*D9</f>
        <v>0</v>
      </c>
      <c r="D9" s="4"/>
      <c r="E9" s="9" t="s">
        <v>39</v>
      </c>
    </row>
    <row r="10" spans="1:16" x14ac:dyDescent="0.25">
      <c r="C10" s="7"/>
      <c r="D10" s="4"/>
      <c r="E10" s="9"/>
    </row>
    <row r="12" spans="1:16" x14ac:dyDescent="0.25">
      <c r="B12" s="3" t="s">
        <v>17</v>
      </c>
      <c r="C12" s="7">
        <f>C7-C9</f>
        <v>727700</v>
      </c>
    </row>
    <row r="14" spans="1:16" x14ac:dyDescent="0.25">
      <c r="A14" t="s">
        <v>34</v>
      </c>
      <c r="B14" s="3" t="s">
        <v>18</v>
      </c>
    </row>
    <row r="15" spans="1:16" x14ac:dyDescent="0.25">
      <c r="B15" s="2" t="s">
        <v>20</v>
      </c>
      <c r="C15" s="7">
        <f>SUM(E15:P15)</f>
        <v>60000</v>
      </c>
      <c r="E15" s="7">
        <v>5000</v>
      </c>
      <c r="F15" s="7">
        <v>5000</v>
      </c>
      <c r="G15" s="7">
        <v>5000</v>
      </c>
      <c r="H15" s="7">
        <v>5000</v>
      </c>
      <c r="I15" s="7">
        <v>5000</v>
      </c>
      <c r="J15" s="7">
        <v>5000</v>
      </c>
      <c r="K15" s="7">
        <v>5000</v>
      </c>
      <c r="L15" s="7">
        <v>5000</v>
      </c>
      <c r="M15" s="7">
        <v>5000</v>
      </c>
      <c r="N15" s="7">
        <v>5000</v>
      </c>
      <c r="O15" s="7">
        <v>5000</v>
      </c>
      <c r="P15" s="7">
        <v>5000</v>
      </c>
    </row>
    <row r="16" spans="1:16" x14ac:dyDescent="0.25">
      <c r="B16" s="2" t="s">
        <v>21</v>
      </c>
      <c r="C16" s="7">
        <f>C15*D16</f>
        <v>30000</v>
      </c>
      <c r="D16" s="4">
        <v>0.5</v>
      </c>
    </row>
    <row r="17" spans="1:16" x14ac:dyDescent="0.25">
      <c r="B17" s="2" t="s">
        <v>22</v>
      </c>
      <c r="C17" s="7">
        <f>SUM(E17:P17)</f>
        <v>18000</v>
      </c>
      <c r="E17" s="7">
        <v>1500</v>
      </c>
      <c r="F17" s="7">
        <v>1500</v>
      </c>
      <c r="G17" s="7">
        <v>1500</v>
      </c>
      <c r="H17" s="7">
        <v>1500</v>
      </c>
      <c r="I17" s="7">
        <v>1500</v>
      </c>
      <c r="J17" s="7">
        <v>1500</v>
      </c>
      <c r="K17" s="7">
        <v>1500</v>
      </c>
      <c r="L17" s="7">
        <v>1500</v>
      </c>
      <c r="M17" s="7">
        <v>1500</v>
      </c>
      <c r="N17" s="7">
        <v>1500</v>
      </c>
      <c r="O17" s="7">
        <v>1500</v>
      </c>
      <c r="P17" s="7">
        <v>1500</v>
      </c>
    </row>
    <row r="18" spans="1:16" x14ac:dyDescent="0.25">
      <c r="B18" s="2" t="s">
        <v>33</v>
      </c>
      <c r="C18" s="7">
        <f>SUM(E18:P18)</f>
        <v>6000</v>
      </c>
      <c r="E18" s="7">
        <v>500</v>
      </c>
      <c r="F18" s="7">
        <v>500</v>
      </c>
      <c r="G18" s="7">
        <v>500</v>
      </c>
      <c r="H18" s="7">
        <v>500</v>
      </c>
      <c r="I18" s="7">
        <v>500</v>
      </c>
      <c r="J18" s="7">
        <v>500</v>
      </c>
      <c r="K18" s="7">
        <v>500</v>
      </c>
      <c r="L18" s="7">
        <v>500</v>
      </c>
      <c r="M18" s="7">
        <v>500</v>
      </c>
      <c r="N18" s="7">
        <v>500</v>
      </c>
      <c r="O18" s="7">
        <v>500</v>
      </c>
      <c r="P18" s="7">
        <v>500</v>
      </c>
    </row>
    <row r="20" spans="1:16" x14ac:dyDescent="0.25">
      <c r="A20" t="s">
        <v>34</v>
      </c>
      <c r="B20" s="3" t="s">
        <v>19</v>
      </c>
    </row>
    <row r="21" spans="1:16" x14ac:dyDescent="0.25">
      <c r="B21" t="s">
        <v>43</v>
      </c>
      <c r="C21" s="7">
        <f>SUM(E21:P21)</f>
        <v>5500</v>
      </c>
      <c r="E21" s="7">
        <v>300</v>
      </c>
      <c r="F21" s="7">
        <v>300</v>
      </c>
      <c r="G21" s="7">
        <v>400</v>
      </c>
      <c r="H21" s="7">
        <v>500</v>
      </c>
      <c r="I21" s="7">
        <v>500</v>
      </c>
      <c r="J21" s="7">
        <v>500</v>
      </c>
      <c r="K21" s="7">
        <v>500</v>
      </c>
      <c r="L21" s="7">
        <v>500</v>
      </c>
      <c r="M21" s="7">
        <v>500</v>
      </c>
      <c r="N21" s="7">
        <v>500</v>
      </c>
      <c r="O21" s="7">
        <v>500</v>
      </c>
      <c r="P21" s="7">
        <v>500</v>
      </c>
    </row>
    <row r="23" spans="1:16" x14ac:dyDescent="0.25">
      <c r="A23" t="s">
        <v>34</v>
      </c>
      <c r="B23" s="3" t="s">
        <v>24</v>
      </c>
    </row>
    <row r="24" spans="1:16" x14ac:dyDescent="0.25">
      <c r="B24" s="2" t="s">
        <v>45</v>
      </c>
      <c r="C24" s="7">
        <f>SUM(E24:P24)</f>
        <v>10100</v>
      </c>
      <c r="E24" s="7">
        <v>500</v>
      </c>
      <c r="F24" s="7">
        <v>500</v>
      </c>
      <c r="G24" s="7">
        <v>500</v>
      </c>
      <c r="H24" s="7">
        <v>800</v>
      </c>
      <c r="I24" s="7">
        <v>800</v>
      </c>
      <c r="J24" s="7">
        <v>1000</v>
      </c>
      <c r="K24" s="7">
        <v>1000</v>
      </c>
      <c r="L24" s="7">
        <v>1000</v>
      </c>
      <c r="M24" s="7">
        <v>1000</v>
      </c>
      <c r="N24" s="7">
        <v>1000</v>
      </c>
      <c r="O24" s="7">
        <v>1000</v>
      </c>
      <c r="P24" s="7">
        <v>1000</v>
      </c>
    </row>
    <row r="26" spans="1:16" x14ac:dyDescent="0.25">
      <c r="A26" t="s">
        <v>34</v>
      </c>
      <c r="B26" s="3" t="s">
        <v>25</v>
      </c>
    </row>
    <row r="27" spans="1:16" x14ac:dyDescent="0.25">
      <c r="B27" s="2" t="s">
        <v>26</v>
      </c>
      <c r="C27" s="7">
        <f>SUM(E27:P27)</f>
        <v>840</v>
      </c>
      <c r="E27" s="7">
        <v>70</v>
      </c>
      <c r="F27" s="7">
        <v>70</v>
      </c>
      <c r="G27" s="7">
        <v>70</v>
      </c>
      <c r="H27" s="7">
        <v>70</v>
      </c>
      <c r="I27" s="7">
        <v>70</v>
      </c>
      <c r="J27" s="7">
        <v>70</v>
      </c>
      <c r="K27" s="7">
        <v>70</v>
      </c>
      <c r="L27" s="7">
        <v>70</v>
      </c>
      <c r="M27" s="7">
        <v>70</v>
      </c>
      <c r="N27" s="7">
        <v>70</v>
      </c>
      <c r="O27" s="7">
        <v>70</v>
      </c>
      <c r="P27" s="7">
        <v>70</v>
      </c>
    </row>
    <row r="28" spans="1:16" x14ac:dyDescent="0.25">
      <c r="B28" s="2" t="s">
        <v>27</v>
      </c>
    </row>
    <row r="29" spans="1:16" x14ac:dyDescent="0.25">
      <c r="B29" s="2" t="s">
        <v>28</v>
      </c>
    </row>
    <row r="30" spans="1:16" x14ac:dyDescent="0.25">
      <c r="B30" s="2"/>
    </row>
    <row r="31" spans="1:16" x14ac:dyDescent="0.25">
      <c r="A31" t="s">
        <v>34</v>
      </c>
      <c r="B31" s="6" t="s">
        <v>32</v>
      </c>
      <c r="C31" s="7">
        <f>C27+C24+C21+SUM(C15:C18)</f>
        <v>130440</v>
      </c>
    </row>
    <row r="32" spans="1:16" x14ac:dyDescent="0.25">
      <c r="B32" s="5" t="s">
        <v>29</v>
      </c>
      <c r="C32" s="7">
        <f>C12-C31</f>
        <v>597260</v>
      </c>
    </row>
    <row r="33" spans="1:5" ht="33" customHeight="1" x14ac:dyDescent="0.25">
      <c r="B33" s="5" t="s">
        <v>30</v>
      </c>
      <c r="C33">
        <v>0</v>
      </c>
      <c r="D33" s="10" t="s">
        <v>40</v>
      </c>
    </row>
    <row r="34" spans="1:5" x14ac:dyDescent="0.25">
      <c r="A34" t="s">
        <v>38</v>
      </c>
      <c r="B34" s="5" t="s">
        <v>31</v>
      </c>
      <c r="C34" s="7">
        <f>C32-C31</f>
        <v>466820</v>
      </c>
      <c r="D34" s="4">
        <f>C34/C3</f>
        <v>0.48754046997389033</v>
      </c>
    </row>
    <row r="40" spans="1:5" x14ac:dyDescent="0.25">
      <c r="E40" s="11"/>
    </row>
    <row r="42" spans="1:5" x14ac:dyDescent="0.25">
      <c r="E42" s="11"/>
    </row>
    <row r="43" spans="1:5" x14ac:dyDescent="0.25">
      <c r="E4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8" ma:contentTypeDescription="Crie um novo documento." ma:contentTypeScope="" ma:versionID="691f41c525319603b846771589e9c54f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18759c1952100c36b0850de1c2a05640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97E067-F033-487D-96D9-EC2979F3EE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C07573-F597-4B94-B91C-86CA785C8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a97ad-02fe-4b5a-8bbb-dedcb0dc2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77F9FE-5A85-448E-9193-CA7B140A7C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Realista</vt:lpstr>
      <vt:lpstr>Pessimista</vt:lpstr>
      <vt:lpstr>Otimista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Lais Fernandes Fialho</cp:lastModifiedBy>
  <dcterms:created xsi:type="dcterms:W3CDTF">2015-05-20T23:21:55Z</dcterms:created>
  <dcterms:modified xsi:type="dcterms:W3CDTF">2021-09-10T23:15:31Z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