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51C09CAF-EB4E-48E0-A9FC-BAC3F680D2BD}" xr6:coauthVersionLast="47" xr6:coauthVersionMax="47" xr10:uidLastSave="{00000000-0000-0000-0000-000000000000}"/>
  <bookViews>
    <workbookView xWindow="-110" yWindow="-110" windowWidth="19420" windowHeight="10420" xr2:uid="{209D047F-205D-4638-8AC8-73E5DF6F0E09}"/>
  </bookViews>
  <sheets>
    <sheet name="Planilha1" sheetId="1" r:id="rId1"/>
    <sheet name="Planilha2" sheetId="2" r:id="rId2"/>
  </sheets>
  <definedNames>
    <definedName name="aporte">Planilha1!$D$14</definedName>
    <definedName name="patrimonio">Planilha1!$D$17</definedName>
    <definedName name="qtd_anos">Planilha1!$D$15</definedName>
    <definedName name="Rendimento_carteira">Planilha1!$D$10</definedName>
    <definedName name="salario">Planilha1!$D$9</definedName>
    <definedName name="sugestao_investimento">Planilha1!$D$11</definedName>
    <definedName name="taxa_mensal">Planilha1!$D$16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4" i="1"/>
  <c r="C35" i="1"/>
  <c r="C36" i="1"/>
  <c r="D36" i="1" s="1"/>
  <c r="C37" i="1"/>
  <c r="D37" i="1" s="1"/>
  <c r="C38" i="1"/>
  <c r="D38" i="1" s="1"/>
  <c r="C33" i="1"/>
  <c r="D33" i="1" s="1"/>
  <c r="A6" i="2"/>
  <c r="A16" i="2"/>
  <c r="A15" i="2"/>
  <c r="A17" i="2"/>
  <c r="A18" i="2"/>
  <c r="A19" i="2"/>
  <c r="A20" i="2"/>
  <c r="A10" i="2"/>
  <c r="A11" i="2"/>
  <c r="A12" i="2"/>
  <c r="A13" i="2"/>
  <c r="A14" i="2"/>
  <c r="A9" i="2"/>
  <c r="A8" i="2"/>
  <c r="A3" i="2"/>
  <c r="A4" i="2"/>
  <c r="A5" i="2"/>
  <c r="A7" i="2"/>
  <c r="D34" i="1"/>
  <c r="D35" i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39" i="1" l="1"/>
</calcChain>
</file>

<file path=xl/sharedStrings.xml><?xml version="1.0" encoding="utf-8"?>
<sst xmlns="http://schemas.openxmlformats.org/spreadsheetml/2006/main" count="70" uniqueCount="36">
  <si>
    <t>Quanto investir por mês ?</t>
  </si>
  <si>
    <t>Por quanto anos ?</t>
  </si>
  <si>
    <t>Taxa de Rendimento Mensal ?</t>
  </si>
  <si>
    <t>Patrimônio acumulado ?</t>
  </si>
  <si>
    <t>Dividendos Mensais ?</t>
  </si>
  <si>
    <t xml:space="preserve">INVESTIMENTO MENSAL </t>
  </si>
  <si>
    <t>Quanto em 5 anos ?</t>
  </si>
  <si>
    <t>Quando em 10 anos ?</t>
  </si>
  <si>
    <t>Quanto em 20 anos ?</t>
  </si>
  <si>
    <t>Cenários</t>
  </si>
  <si>
    <t>DIVIDENDO</t>
  </si>
  <si>
    <t>CONFIGURAÇÕES</t>
  </si>
  <si>
    <t>Rendimento Carteira</t>
  </si>
  <si>
    <t>Salário</t>
  </si>
  <si>
    <t>Sugestão de Investimento</t>
  </si>
  <si>
    <t>AGRESSIVO</t>
  </si>
  <si>
    <t>CONSERVADOR</t>
  </si>
  <si>
    <t xml:space="preserve">PERFIL </t>
  </si>
  <si>
    <t xml:space="preserve">VALOR A SER INVESTIDO POR MÊS 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</si>
  <si>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</si>
  <si>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</si>
  <si>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</si>
  <si>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</si>
  <si>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</si>
  <si>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</si>
  <si>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</si>
  <si>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</si>
  <si>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</si>
  <si>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</si>
  <si>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%</t>
  </si>
  <si>
    <t>CHAVE</t>
  </si>
  <si>
    <t>MODERADO</t>
  </si>
  <si>
    <t>TIPO DE INVESTIMENTOS</t>
  </si>
  <si>
    <t>TOTAL</t>
  </si>
  <si>
    <t xml:space="preserve">Quanto em 3 anos ? </t>
  </si>
  <si>
    <t>Quanto em 15 anos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</si>
</sst>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7">
    <xf numFmtId="0" fontId="0" fillId="0" borderId="0" xfId="0"/>
    <xf numFmtId="0" fontId="2" fillId="0" borderId="8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8" fontId="2" fillId="3" borderId="9" xfId="0" applyNumberFormat="1" applyFont="1" applyFill="1" applyBorder="1" applyAlignment="1">
      <alignment horizontal="center" vertical="center"/>
    </xf>
    <xf numFmtId="0" fontId="3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8" fontId="0" fillId="4" borderId="10" xfId="0" applyNumberFormat="1" applyFill="1" applyBorder="1" applyAlignment="1">
      <alignment horizontal="center" vertical="center"/>
    </xf>
    <xf numFmtId="8" fontId="0" fillId="4" borderId="1" xfId="0" applyNumberFormat="1" applyFill="1" applyBorder="1" applyAlignment="1">
      <alignment horizontal="center" vertical="center"/>
    </xf>
    <xf numFmtId="0" fontId="5" fillId="4" borderId="10" xfId="0" applyFont="1" applyFill="1" applyBorder="1"/>
    <xf numFmtId="0" fontId="5" fillId="4" borderId="1" xfId="0" applyFont="1" applyFill="1" applyBorder="1"/>
    <xf numFmtId="0" fontId="6" fillId="3" borderId="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2" xfId="0" applyBorder="1"/>
    <xf numFmtId="0" fontId="7" fillId="0" borderId="12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2" borderId="0" xfId="1"/>
    <xf numFmtId="0" fontId="3" fillId="2" borderId="0" xfId="1" applyAlignment="1">
      <alignment horizontal="center" vertical="center"/>
    </xf>
    <xf numFmtId="0" fontId="1" fillId="2" borderId="0" xfId="1" applyFont="1"/>
    <xf numFmtId="0" fontId="2" fillId="3" borderId="0" xfId="0" applyFont="1" applyFill="1"/>
    <xf numFmtId="9" fontId="0" fillId="3" borderId="0" xfId="0" applyNumberFormat="1" applyFill="1" applyAlignment="1">
      <alignment horizontal="center"/>
    </xf>
    <xf numFmtId="0" fontId="8" fillId="3" borderId="0" xfId="0" applyFont="1" applyFill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599722</xdr:colOff>
      <xdr:row>0</xdr:row>
      <xdr:rowOff>183443</xdr:rowOff>
    </xdr:from>
    <xdr:to>
      <xdr:col>4</xdr:col>
      <xdr:colOff>13665</xdr:colOff>
      <xdr:row>6</xdr:row>
      <xdr:rowOff>105834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3CB8EEA-EE46-4E12-925C-3E8652FC30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66" t="20334" r="13340" b="11039"/>
        <a:stretch/>
      </xdr:blipFill>
      <xdr:spPr>
        <a:xfrm>
          <a:off x="599722" y="183443"/>
          <a:ext cx="5277110" cy="1312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1A17-1BC4-4EDC-9344-71E0B92137D1}">
  <dimension ref="A4:H39"/>
  <sheetViews>
    <sheetView showGridLines="0" tabSelected="1" topLeftCell="A25" zoomScale="90" zoomScaleNormal="90" workbookViewId="0">
      <selection activeCell="E6" sqref="E6"/>
    </sheetView>
  </sheetViews>
  <sheetFormatPr defaultColWidth="0" defaultRowHeight="14.5" x14ac:dyDescent="0.35"/>
  <cols>
    <col min="1" max="1" width="8.7265625" customWidth="1"/>
    <col min="2" max="2" width="31.453125" customWidth="1"/>
    <col min="3" max="3" width="29.1796875" customWidth="1"/>
    <col min="4" max="4" width="14.6328125" bestFit="1" customWidth="1"/>
    <col min="5" max="5" width="22.453125" bestFit="1" customWidth="1"/>
    <col min="6" max="6" width="10.7265625" hidden="1" customWidth="1"/>
    <col min="7" max="7" width="8.7265625" hidden="1" customWidth="1"/>
    <col min="8" max="8" width="8.1796875" hidden="1"/>
    <col min="9" max="16384" width="8.7265625" hidden="1"/>
  </cols>
  <sheetData>
    <row r="4" spans="2:4" ht="37" customHeight="1" x14ac:dyDescent="0.35"/>
    <row r="8" spans="2:4" ht="23.5" x14ac:dyDescent="0.35">
      <c r="B8" s="30" t="s">
        <v>11</v>
      </c>
      <c r="C8" s="31"/>
      <c r="D8" s="32"/>
    </row>
    <row r="9" spans="2:4" ht="16" thickBot="1" x14ac:dyDescent="0.4">
      <c r="B9" s="20" t="s">
        <v>13</v>
      </c>
      <c r="C9" s="21"/>
      <c r="D9" s="9">
        <v>7000</v>
      </c>
    </row>
    <row r="10" spans="2:4" ht="16" thickBot="1" x14ac:dyDescent="0.4">
      <c r="B10" s="20" t="s">
        <v>12</v>
      </c>
      <c r="C10" s="21"/>
      <c r="D10" s="10">
        <v>6.0000000000000001E-3</v>
      </c>
    </row>
    <row r="11" spans="2:4" ht="16" thickBot="1" x14ac:dyDescent="0.4">
      <c r="B11" s="20" t="s">
        <v>14</v>
      </c>
      <c r="C11" s="21"/>
      <c r="D11" s="11">
        <f>D9*30%</f>
        <v>2100</v>
      </c>
    </row>
    <row r="13" spans="2:4" ht="23.5" x14ac:dyDescent="0.35">
      <c r="B13" s="30" t="s">
        <v>5</v>
      </c>
      <c r="C13" s="31"/>
      <c r="D13" s="32"/>
    </row>
    <row r="14" spans="2:4" ht="15.5" x14ac:dyDescent="0.35">
      <c r="B14" s="18" t="s">
        <v>0</v>
      </c>
      <c r="C14" s="19"/>
      <c r="D14" s="3">
        <v>4000</v>
      </c>
    </row>
    <row r="15" spans="2:4" ht="15.5" x14ac:dyDescent="0.35">
      <c r="B15" s="18" t="s">
        <v>1</v>
      </c>
      <c r="C15" s="19"/>
      <c r="D15" s="1">
        <v>5</v>
      </c>
    </row>
    <row r="16" spans="2:4" ht="15.5" x14ac:dyDescent="0.35">
      <c r="B16" s="18" t="s">
        <v>2</v>
      </c>
      <c r="C16" s="19"/>
      <c r="D16" s="2">
        <v>1.0789999999999999E-2</v>
      </c>
    </row>
    <row r="17" spans="1:6" ht="15.5" x14ac:dyDescent="0.35">
      <c r="B17" s="16" t="s">
        <v>3</v>
      </c>
      <c r="C17" s="17"/>
      <c r="D17" s="4">
        <f>FV(taxa_mensal,qtd_anos*12,aporte*-1)</f>
        <v>335107.65599395055</v>
      </c>
    </row>
    <row r="18" spans="1:6" ht="16" thickBot="1" x14ac:dyDescent="0.4">
      <c r="B18" s="16" t="s">
        <v>4</v>
      </c>
      <c r="C18" s="17"/>
      <c r="D18" s="5">
        <f>patrimonio*1%</f>
        <v>3351.0765599395054</v>
      </c>
    </row>
    <row r="19" spans="1:6" ht="15" thickBot="1" x14ac:dyDescent="0.4">
      <c r="F19" s="7"/>
    </row>
    <row r="20" spans="1:6" ht="23.5" x14ac:dyDescent="0.35">
      <c r="B20" s="33" t="s">
        <v>9</v>
      </c>
      <c r="C20" s="34"/>
      <c r="D20" s="35" t="s">
        <v>10</v>
      </c>
    </row>
    <row r="21" spans="1:6" ht="16" thickBot="1" x14ac:dyDescent="0.4">
      <c r="A21" s="6">
        <v>3</v>
      </c>
      <c r="B21" s="14" t="s">
        <v>34</v>
      </c>
      <c r="C21" s="12">
        <f>FV($D$16,$A21*12,$D$14*-1)</f>
        <v>174833.49609208843</v>
      </c>
      <c r="D21" s="12">
        <f>C21*Rendimento_carteira</f>
        <v>1049.0009765525306</v>
      </c>
    </row>
    <row r="22" spans="1:6" ht="16" thickBot="1" x14ac:dyDescent="0.4">
      <c r="A22" s="6">
        <v>5</v>
      </c>
      <c r="B22" s="15" t="s">
        <v>6</v>
      </c>
      <c r="C22" s="13">
        <f>FV($D$16,$A22*12,$D$14*-1)</f>
        <v>335107.65599395055</v>
      </c>
      <c r="D22" s="12">
        <f>C22*Rendimento_carteira</f>
        <v>2010.6459359637033</v>
      </c>
    </row>
    <row r="23" spans="1:6" ht="16" thickBot="1" x14ac:dyDescent="0.4">
      <c r="A23" s="6">
        <v>10</v>
      </c>
      <c r="B23" s="15" t="s">
        <v>7</v>
      </c>
      <c r="C23" s="13">
        <f>FV($D$16,$A23*12,$D$14*-1)</f>
        <v>973136.85012068879</v>
      </c>
      <c r="D23" s="12">
        <f>C23*Rendimento_carteira</f>
        <v>5838.8211007241325</v>
      </c>
    </row>
    <row r="24" spans="1:6" ht="16" thickBot="1" x14ac:dyDescent="0.4">
      <c r="A24" s="6">
        <v>15</v>
      </c>
      <c r="B24" s="15" t="s">
        <v>35</v>
      </c>
      <c r="C24" s="13">
        <f>FV($D$16,$A24*12,$D$14*-1)</f>
        <v>2187914.3858668837</v>
      </c>
      <c r="D24" s="12">
        <f>C24*Rendimento_carteira</f>
        <v>13127.486315201302</v>
      </c>
    </row>
    <row r="25" spans="1:6" ht="16" thickBot="1" x14ac:dyDescent="0.4">
      <c r="A25" s="6">
        <v>20</v>
      </c>
      <c r="B25" s="15" t="s">
        <v>8</v>
      </c>
      <c r="C25" s="13">
        <f>FV($D$16,$A25*12,$D$14*-1)</f>
        <v>4500793.600388322</v>
      </c>
      <c r="D25" s="12">
        <f>C25*Rendimento_carteira</f>
        <v>27004.761602329934</v>
      </c>
    </row>
    <row r="29" spans="1:6" x14ac:dyDescent="0.35">
      <c r="B29" s="39" t="s">
        <v>17</v>
      </c>
      <c r="C29" s="38" t="s">
        <v>15</v>
      </c>
      <c r="D29" s="37"/>
    </row>
    <row r="30" spans="1:6" x14ac:dyDescent="0.35">
      <c r="B30" s="40" t="s">
        <v>18</v>
      </c>
      <c r="C30" s="24">
        <v>500</v>
      </c>
      <c r="D30" s="22"/>
    </row>
    <row r="32" spans="1:6" x14ac:dyDescent="0.35">
      <c r="B32" s="36" t="s">
        <v>32</v>
      </c>
      <c r="C32" s="36" t="s">
        <v>20</v>
      </c>
      <c r="D32" s="36" t="s">
        <v>21</v>
      </c>
    </row>
    <row r="33" spans="2:4" x14ac:dyDescent="0.35">
      <c r="B33" s="45" t="s">
        <v>22</v>
      </c>
      <c r="C33" s="43">
        <f>VLOOKUP($C$29&amp;"-"&amp;B33,Planilha2!$A:$D,4,FALSE)</f>
        <v>0.5</v>
      </c>
      <c r="D33" s="46">
        <f>C33*$C$30</f>
        <v>250</v>
      </c>
    </row>
    <row r="34" spans="2:4" x14ac:dyDescent="0.35">
      <c r="B34" s="45" t="s">
        <v>23</v>
      </c>
      <c r="C34" s="43">
        <f>VLOOKUP($C$29&amp;"-"&amp;B34,Planilha2!$A:$D,4,FALSE)</f>
        <v>0.1</v>
      </c>
      <c r="D34" s="46">
        <f t="shared" ref="D34:D38" si="0">C34*$C$30</f>
        <v>50</v>
      </c>
    </row>
    <row r="35" spans="2:4" x14ac:dyDescent="0.35">
      <c r="B35" s="45" t="s">
        <v>24</v>
      </c>
      <c r="C35" s="43">
        <f>VLOOKUP($C$29&amp;"-"&amp;B35,Planilha2!$A:$D,4,FALSE)</f>
        <v>0.05</v>
      </c>
      <c r="D35" s="46">
        <f t="shared" si="0"/>
        <v>25</v>
      </c>
    </row>
    <row r="36" spans="2:4" x14ac:dyDescent="0.35">
      <c r="B36" s="45" t="s">
        <v>25</v>
      </c>
      <c r="C36" s="43">
        <f>VLOOKUP($C$29&amp;"-"&amp;B36,Planilha2!$A:$D,4,FALSE)</f>
        <v>0.05</v>
      </c>
      <c r="D36" s="46">
        <f t="shared" si="0"/>
        <v>25</v>
      </c>
    </row>
    <row r="37" spans="2:4" x14ac:dyDescent="0.35">
      <c r="B37" s="45" t="s">
        <v>26</v>
      </c>
      <c r="C37" s="43">
        <f>VLOOKUP($C$29&amp;"-"&amp;B37,Planilha2!$A:$D,4,FALSE)</f>
        <v>0.2</v>
      </c>
      <c r="D37" s="46">
        <f t="shared" si="0"/>
        <v>100</v>
      </c>
    </row>
    <row r="38" spans="2:4" x14ac:dyDescent="0.35">
      <c r="B38" s="45" t="s">
        <v>27</v>
      </c>
      <c r="C38" s="43">
        <f>VLOOKUP($C$29&amp;"-"&amp;B38,Planilha2!$A:$D,4,FALSE)</f>
        <v>0.1</v>
      </c>
      <c r="D38" s="46">
        <f t="shared" si="0"/>
        <v>50</v>
      </c>
    </row>
    <row r="39" spans="2:4" x14ac:dyDescent="0.35">
      <c r="B39" s="42" t="s">
        <v>33</v>
      </c>
      <c r="C39" s="41">
        <f>SUM(C33:C38)</f>
        <v>1.0000000000000002</v>
      </c>
      <c r="D39" s="44">
        <f>SUM(D33:D38)</f>
        <v>500</v>
      </c>
    </row>
  </sheetData>
  <mergeCells count="11">
    <mergeCell ref="B8:D8"/>
    <mergeCell ref="B11:C11"/>
    <mergeCell ref="B10:C10"/>
    <mergeCell ref="B9:C9"/>
    <mergeCell ref="B20:C20"/>
    <mergeCell ref="B18:C18"/>
    <mergeCell ref="B17:C17"/>
    <mergeCell ref="B16:C16"/>
    <mergeCell ref="B15:C15"/>
    <mergeCell ref="B14:C14"/>
    <mergeCell ref="B13:D13"/>
  </mergeCells>
  <dataValidations count="1">
    <dataValidation type="list" allowBlank="1" showInputMessage="1" showErrorMessage="1" sqref="C29" xr:uid="{D67229AD-E5D4-4359-AE0E-6E1361BB1DF7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F87A-A8D8-4C45-843A-8C760D06F073}">
  <dimension ref="A2:D20"/>
  <sheetViews>
    <sheetView workbookViewId="0">
      <selection activeCell="F4" sqref="F4"/>
    </sheetView>
  </sheetViews>
  <sheetFormatPr defaultRowHeight="14.5" x14ac:dyDescent="0.35"/>
  <cols>
    <col min="1" max="1" width="19.36328125" bestFit="1" customWidth="1"/>
    <col min="2" max="2" width="13.6328125" bestFit="1" customWidth="1"/>
    <col min="3" max="3" width="17.7265625" bestFit="1" customWidth="1"/>
    <col min="4" max="4" width="8.7265625" style="8"/>
  </cols>
  <sheetData>
    <row r="2" spans="1:4" x14ac:dyDescent="0.35">
      <c r="A2" t="s">
        <v>30</v>
      </c>
      <c r="B2" s="22" t="s">
        <v>28</v>
      </c>
      <c r="C2" s="22" t="s">
        <v>19</v>
      </c>
      <c r="D2" s="23" t="s">
        <v>29</v>
      </c>
    </row>
    <row r="3" spans="1:4" x14ac:dyDescent="0.35">
      <c r="A3" t="str">
        <f>$B$3&amp;"-"&amp;C3</f>
        <v>CONSERVADOR-PAPEL</v>
      </c>
      <c r="B3" t="s">
        <v>16</v>
      </c>
      <c r="C3" s="26" t="s">
        <v>22</v>
      </c>
      <c r="D3" s="25">
        <v>0.5</v>
      </c>
    </row>
    <row r="4" spans="1:4" x14ac:dyDescent="0.35">
      <c r="A4" t="str">
        <f t="shared" ref="A4:A8" si="0">$B$3&amp;"-"&amp;C4</f>
        <v>CONSERVADOR-TIJOLO</v>
      </c>
      <c r="B4" t="s">
        <v>16</v>
      </c>
      <c r="C4" s="26" t="s">
        <v>23</v>
      </c>
      <c r="D4" s="25">
        <v>0.3</v>
      </c>
    </row>
    <row r="5" spans="1:4" x14ac:dyDescent="0.35">
      <c r="A5" t="str">
        <f t="shared" si="0"/>
        <v>CONSERVADOR-HIBRIDOS</v>
      </c>
      <c r="B5" t="s">
        <v>16</v>
      </c>
      <c r="C5" s="26" t="s">
        <v>24</v>
      </c>
      <c r="D5" s="25">
        <v>0.1</v>
      </c>
    </row>
    <row r="6" spans="1:4" x14ac:dyDescent="0.35">
      <c r="A6" t="str">
        <f>$B$3&amp;"-"&amp;C6</f>
        <v>CONSERVADOR-FOFs</v>
      </c>
      <c r="B6" t="s">
        <v>16</v>
      </c>
      <c r="C6" s="26" t="s">
        <v>25</v>
      </c>
      <c r="D6" s="25">
        <v>0.1</v>
      </c>
    </row>
    <row r="7" spans="1:4" x14ac:dyDescent="0.35">
      <c r="A7" t="str">
        <f t="shared" si="0"/>
        <v>CONSERVADOR-DESENVOLVIMENTO</v>
      </c>
      <c r="B7" t="s">
        <v>16</v>
      </c>
      <c r="C7" s="26" t="s">
        <v>26</v>
      </c>
      <c r="D7" s="25">
        <v>0</v>
      </c>
    </row>
    <row r="8" spans="1:4" x14ac:dyDescent="0.35">
      <c r="A8" s="27" t="str">
        <f>$B$3&amp;"-"&amp;C8</f>
        <v>CONSERVADOR-HOTELARIAS</v>
      </c>
      <c r="B8" s="27" t="s">
        <v>16</v>
      </c>
      <c r="C8" s="28" t="s">
        <v>27</v>
      </c>
      <c r="D8" s="29">
        <v>0</v>
      </c>
    </row>
    <row r="9" spans="1:4" x14ac:dyDescent="0.35">
      <c r="A9" s="27" t="str">
        <f>$B$9&amp;"-"&amp;C9</f>
        <v>MODERADO-PAPEL</v>
      </c>
      <c r="B9" t="s">
        <v>31</v>
      </c>
      <c r="C9" s="26" t="s">
        <v>22</v>
      </c>
      <c r="D9" s="25">
        <v>0.32</v>
      </c>
    </row>
    <row r="10" spans="1:4" x14ac:dyDescent="0.35">
      <c r="A10" s="27" t="str">
        <f t="shared" ref="A10:A20" si="1">$B$9&amp;"-"&amp;C10</f>
        <v>MODERADO-TIJOLO</v>
      </c>
      <c r="B10" t="s">
        <v>31</v>
      </c>
      <c r="C10" s="26" t="s">
        <v>23</v>
      </c>
      <c r="D10" s="25">
        <v>0.4</v>
      </c>
    </row>
    <row r="11" spans="1:4" x14ac:dyDescent="0.35">
      <c r="A11" s="27" t="str">
        <f t="shared" si="1"/>
        <v>MODERADO-HIBRIDOS</v>
      </c>
      <c r="B11" t="s">
        <v>31</v>
      </c>
      <c r="C11" s="26" t="s">
        <v>24</v>
      </c>
      <c r="D11" s="25">
        <v>0.08</v>
      </c>
    </row>
    <row r="12" spans="1:4" x14ac:dyDescent="0.35">
      <c r="A12" s="27" t="str">
        <f t="shared" si="1"/>
        <v>MODERADO-FOFs</v>
      </c>
      <c r="B12" t="s">
        <v>31</v>
      </c>
      <c r="C12" s="26" t="s">
        <v>25</v>
      </c>
      <c r="D12" s="25">
        <v>0.1</v>
      </c>
    </row>
    <row r="13" spans="1:4" x14ac:dyDescent="0.35">
      <c r="A13" s="27" t="str">
        <f t="shared" si="1"/>
        <v>MODERADO-DESENVOLVIMENTO</v>
      </c>
      <c r="B13" t="s">
        <v>31</v>
      </c>
      <c r="C13" s="26" t="s">
        <v>26</v>
      </c>
      <c r="D13" s="25">
        <v>0.05</v>
      </c>
    </row>
    <row r="14" spans="1:4" x14ac:dyDescent="0.35">
      <c r="A14" s="27" t="str">
        <f t="shared" si="1"/>
        <v>MODERADO-HOTELARIAS</v>
      </c>
      <c r="B14" s="27" t="s">
        <v>31</v>
      </c>
      <c r="C14" s="28" t="s">
        <v>27</v>
      </c>
      <c r="D14" s="29">
        <v>0.05</v>
      </c>
    </row>
    <row r="15" spans="1:4" x14ac:dyDescent="0.35">
      <c r="A15" s="27" t="str">
        <f>$B$15&amp;"-"&amp;C15</f>
        <v>AGRESSIVO-PAPEL</v>
      </c>
      <c r="B15" t="s">
        <v>15</v>
      </c>
      <c r="C15" s="26" t="s">
        <v>22</v>
      </c>
      <c r="D15" s="25">
        <v>0.5</v>
      </c>
    </row>
    <row r="16" spans="1:4" x14ac:dyDescent="0.35">
      <c r="A16" s="27" t="str">
        <f>$B$15&amp;"-"&amp;C16</f>
        <v>AGRESSIVO-TIJOLO</v>
      </c>
      <c r="B16" t="s">
        <v>15</v>
      </c>
      <c r="C16" s="26" t="s">
        <v>23</v>
      </c>
      <c r="D16" s="25">
        <v>0.1</v>
      </c>
    </row>
    <row r="17" spans="1:4" x14ac:dyDescent="0.35">
      <c r="A17" s="27" t="str">
        <f t="shared" ref="A16:A20" si="2">$B$15&amp;"-"&amp;C17</f>
        <v>AGRESSIVO-HIBRIDOS</v>
      </c>
      <c r="B17" t="s">
        <v>15</v>
      </c>
      <c r="C17" s="26" t="s">
        <v>24</v>
      </c>
      <c r="D17" s="25">
        <v>0.05</v>
      </c>
    </row>
    <row r="18" spans="1:4" x14ac:dyDescent="0.35">
      <c r="A18" s="27" t="str">
        <f t="shared" si="2"/>
        <v>AGRESSIVO-FOFs</v>
      </c>
      <c r="B18" t="s">
        <v>15</v>
      </c>
      <c r="C18" s="26" t="s">
        <v>25</v>
      </c>
      <c r="D18" s="25">
        <v>0.05</v>
      </c>
    </row>
    <row r="19" spans="1:4" x14ac:dyDescent="0.35">
      <c r="A19" s="27" t="str">
        <f t="shared" si="2"/>
        <v>AGRESSIVO-DESENVOLVIMENTO</v>
      </c>
      <c r="B19" t="s">
        <v>15</v>
      </c>
      <c r="C19" s="26" t="s">
        <v>26</v>
      </c>
      <c r="D19" s="25">
        <v>0.2</v>
      </c>
    </row>
    <row r="20" spans="1:4" x14ac:dyDescent="0.35">
      <c r="A20" s="27" t="str">
        <f t="shared" si="2"/>
        <v>AGRESSIVO-HOTELARIAS</v>
      </c>
      <c r="B20" t="s">
        <v>15</v>
      </c>
      <c r="C20" s="26" t="s">
        <v>27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2025-06-14T00:11:23Z</dcterms:created>
  <dcterms:modified xsi:type="dcterms:W3CDTF">2025-06-14T03:53:27Z</dcterms:modified>
</cp:coreProperties>
</file>