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hats up\"/>
    </mc:Choice>
  </mc:AlternateContent>
  <bookViews>
    <workbookView xWindow="-15" yWindow="-15" windowWidth="15030" windowHeight="8310" tabRatio="799" firstSheet="3" activeTab="8"/>
  </bookViews>
  <sheets>
    <sheet name="Messier Objects" sheetId="1" r:id="rId1"/>
    <sheet name="Imported Messier" sheetId="6" state="hidden" r:id="rId2"/>
    <sheet name="Old Caldwell - NGC Objects" sheetId="5" state="hidden" r:id="rId3"/>
    <sheet name="Caldwell List" sheetId="7" r:id="rId4"/>
    <sheet name="Red Stars" sheetId="8" r:id="rId5"/>
    <sheet name="Double Stars" sheetId="9" r:id="rId6"/>
    <sheet name="Alignment Stars" sheetId="11" r:id="rId7"/>
    <sheet name="Stars" sheetId="2" r:id="rId8"/>
    <sheet name="New Additions" sheetId="12" r:id="rId9"/>
    <sheet name="Chart" sheetId="10" r:id="rId10"/>
    <sheet name="Objects" sheetId="4" r:id="rId11"/>
    <sheet name="Other Objects" sheetId="3" r:id="rId12"/>
  </sheets>
  <definedNames>
    <definedName name="Messier" localSheetId="1">'Imported Messier'!$A$3:$H$111</definedName>
  </definedNames>
  <calcPr calcId="171027"/>
</workbook>
</file>

<file path=xl/calcChain.xml><?xml version="1.0" encoding="utf-8"?>
<calcChain xmlns="http://schemas.openxmlformats.org/spreadsheetml/2006/main">
  <c r="K18" i="3" l="1"/>
  <c r="F18" i="3"/>
  <c r="K17" i="3"/>
  <c r="F17" i="3"/>
  <c r="K16" i="3"/>
  <c r="F16" i="3"/>
  <c r="K15" i="3"/>
  <c r="F15" i="3"/>
  <c r="K14" i="3"/>
  <c r="F14" i="3"/>
  <c r="K13" i="3"/>
  <c r="F13" i="3"/>
  <c r="K12" i="3"/>
  <c r="F12" i="3"/>
  <c r="K11" i="3"/>
  <c r="F11" i="3"/>
  <c r="K10" i="3"/>
  <c r="F10" i="3"/>
  <c r="L137" i="9"/>
  <c r="G137" i="9"/>
  <c r="L136" i="9"/>
  <c r="G136" i="9"/>
  <c r="L135" i="9"/>
  <c r="G135" i="9"/>
  <c r="L134" i="9"/>
  <c r="G134" i="9"/>
  <c r="L133" i="9"/>
  <c r="G133" i="9"/>
  <c r="L132" i="9"/>
  <c r="G132" i="9"/>
  <c r="K21" i="12"/>
  <c r="F21" i="12"/>
  <c r="K19" i="12"/>
  <c r="K40" i="12"/>
  <c r="F40" i="12"/>
  <c r="K39" i="12"/>
  <c r="F39" i="12"/>
  <c r="K38" i="12"/>
  <c r="F38" i="12"/>
  <c r="K37" i="12"/>
  <c r="F37" i="12"/>
  <c r="K36" i="12"/>
  <c r="F36" i="12"/>
  <c r="K35" i="12"/>
  <c r="F35" i="12"/>
  <c r="K34" i="12"/>
  <c r="F34" i="12"/>
  <c r="K33" i="12"/>
  <c r="F33" i="12"/>
  <c r="K32" i="12"/>
  <c r="F32" i="12"/>
  <c r="K31" i="12"/>
  <c r="F31" i="12"/>
  <c r="K30" i="12"/>
  <c r="F30" i="12"/>
  <c r="K29" i="12"/>
  <c r="F29" i="12"/>
  <c r="K28" i="12"/>
  <c r="F28" i="12"/>
  <c r="K26" i="12"/>
  <c r="F26" i="12"/>
  <c r="K25" i="12"/>
  <c r="F25" i="12"/>
  <c r="K24" i="12"/>
  <c r="F24" i="12"/>
  <c r="K23" i="12"/>
  <c r="F23" i="12"/>
  <c r="K22" i="12"/>
  <c r="F22" i="12"/>
  <c r="K16" i="12"/>
  <c r="F16" i="12"/>
  <c r="K14" i="12"/>
  <c r="F14" i="12"/>
  <c r="K10" i="12"/>
  <c r="K9" i="12"/>
  <c r="K8" i="12"/>
  <c r="K3" i="12"/>
  <c r="F3" i="12"/>
  <c r="K20" i="12"/>
  <c r="K18" i="12"/>
  <c r="K17" i="12"/>
  <c r="K15" i="12"/>
  <c r="K13" i="12"/>
  <c r="K12" i="12"/>
  <c r="K11" i="12"/>
  <c r="K7" i="12"/>
  <c r="K6" i="12"/>
  <c r="K5" i="12"/>
  <c r="K4" i="12"/>
  <c r="F20" i="12"/>
  <c r="F19" i="12"/>
  <c r="F18" i="12"/>
  <c r="F17" i="12"/>
  <c r="F15" i="12"/>
  <c r="F13" i="12"/>
  <c r="F12" i="12"/>
  <c r="F11" i="12"/>
  <c r="F10" i="12"/>
  <c r="F9" i="12"/>
  <c r="F8" i="12"/>
  <c r="F7" i="12"/>
  <c r="F6" i="12"/>
  <c r="F5" i="12"/>
  <c r="F4" i="12"/>
  <c r="O61" i="11"/>
  <c r="O60" i="11"/>
  <c r="O57" i="11"/>
  <c r="O55" i="11"/>
  <c r="O8" i="11"/>
  <c r="M8" i="11"/>
  <c r="O11" i="11"/>
  <c r="M11" i="11"/>
  <c r="O62" i="11"/>
  <c r="M62" i="11"/>
  <c r="M61" i="11"/>
  <c r="M60" i="11"/>
  <c r="O59" i="11"/>
  <c r="M59" i="11"/>
  <c r="O58" i="11"/>
  <c r="M58" i="11"/>
  <c r="M57" i="11"/>
  <c r="O56" i="11"/>
  <c r="M56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2" i="11"/>
  <c r="M42" i="11"/>
  <c r="O43" i="11"/>
  <c r="M43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O32" i="11"/>
  <c r="O31" i="11"/>
  <c r="M33" i="11"/>
  <c r="M32" i="11"/>
  <c r="M31" i="11"/>
  <c r="O30" i="11"/>
  <c r="M30" i="11"/>
  <c r="O29" i="11"/>
  <c r="M29" i="11"/>
  <c r="O28" i="11"/>
  <c r="M28" i="11"/>
  <c r="M27" i="11"/>
  <c r="O27" i="11"/>
  <c r="O26" i="11"/>
  <c r="M26" i="11"/>
  <c r="O25" i="11"/>
  <c r="M25" i="11"/>
  <c r="O23" i="11"/>
  <c r="O24" i="11"/>
  <c r="M24" i="11"/>
  <c r="M23" i="11"/>
  <c r="O22" i="11"/>
  <c r="M22" i="11"/>
  <c r="O20" i="11"/>
  <c r="O16" i="11"/>
  <c r="O21" i="11"/>
  <c r="M21" i="11"/>
  <c r="M20" i="11"/>
  <c r="O19" i="11"/>
  <c r="M19" i="11"/>
  <c r="O18" i="11"/>
  <c r="M18" i="11"/>
  <c r="O17" i="11"/>
  <c r="M17" i="11"/>
  <c r="M16" i="11"/>
  <c r="O15" i="11"/>
  <c r="M15" i="11"/>
  <c r="O14" i="11"/>
  <c r="M14" i="11"/>
  <c r="O13" i="11"/>
  <c r="M13" i="11"/>
  <c r="O12" i="11"/>
  <c r="M12" i="11"/>
  <c r="O10" i="11"/>
  <c r="M10" i="11"/>
  <c r="O9" i="11"/>
  <c r="M9" i="11"/>
  <c r="O7" i="11"/>
  <c r="M7" i="11"/>
  <c r="O6" i="11"/>
  <c r="M6" i="11"/>
  <c r="O5" i="11"/>
  <c r="M5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O4" i="11"/>
  <c r="M4" i="11"/>
  <c r="G50" i="9"/>
  <c r="L50" i="9"/>
  <c r="L21" i="9"/>
  <c r="G21" i="9"/>
  <c r="L76" i="9"/>
  <c r="G76" i="9"/>
  <c r="G59" i="9"/>
  <c r="L59" i="9"/>
  <c r="G26" i="9"/>
  <c r="L26" i="9"/>
  <c r="L54" i="9"/>
  <c r="G54" i="9"/>
  <c r="G15" i="9"/>
  <c r="L15" i="9"/>
  <c r="G69" i="9"/>
  <c r="L69" i="9"/>
  <c r="G49" i="9"/>
  <c r="L49" i="9"/>
  <c r="L57" i="9"/>
  <c r="L56" i="9"/>
  <c r="G57" i="9"/>
  <c r="G56" i="9"/>
  <c r="L120" i="9"/>
  <c r="G120" i="9"/>
  <c r="L8" i="9"/>
  <c r="G8" i="9"/>
  <c r="L12" i="9"/>
  <c r="G12" i="9"/>
  <c r="G103" i="9"/>
  <c r="G102" i="9"/>
  <c r="L103" i="9"/>
  <c r="L102" i="9"/>
  <c r="L128" i="9"/>
  <c r="G128" i="9"/>
  <c r="L51" i="9"/>
  <c r="G51" i="9"/>
  <c r="L106" i="9"/>
  <c r="G106" i="9"/>
  <c r="L112" i="9"/>
  <c r="L111" i="9"/>
  <c r="G112" i="9"/>
  <c r="G111" i="9"/>
  <c r="L38" i="9"/>
  <c r="G38" i="9"/>
  <c r="G90" i="9"/>
  <c r="L90" i="9"/>
  <c r="L117" i="9"/>
  <c r="G117" i="9"/>
  <c r="L67" i="9"/>
  <c r="G67" i="9"/>
  <c r="L113" i="9"/>
  <c r="G113" i="9"/>
  <c r="L99" i="9"/>
  <c r="G99" i="9"/>
  <c r="G20" i="9"/>
  <c r="L20" i="9"/>
  <c r="L93" i="9"/>
  <c r="L92" i="9"/>
  <c r="L85" i="9"/>
  <c r="L83" i="9"/>
  <c r="L74" i="9"/>
  <c r="L61" i="9"/>
  <c r="L60" i="9"/>
  <c r="L46" i="9"/>
  <c r="L42" i="9"/>
  <c r="L36" i="9"/>
  <c r="L130" i="9"/>
  <c r="L118" i="9"/>
  <c r="L116" i="9"/>
  <c r="L114" i="9"/>
  <c r="L82" i="9"/>
  <c r="L81" i="9"/>
  <c r="L64" i="9"/>
  <c r="L40" i="9"/>
  <c r="L35" i="9"/>
  <c r="L34" i="9"/>
  <c r="L33" i="9"/>
  <c r="L32" i="9"/>
  <c r="L31" i="9"/>
  <c r="L29" i="9"/>
  <c r="L131" i="9"/>
  <c r="L129" i="9"/>
  <c r="L127" i="9"/>
  <c r="L126" i="9"/>
  <c r="L125" i="9"/>
  <c r="L124" i="9"/>
  <c r="L123" i="9"/>
  <c r="L122" i="9"/>
  <c r="L121" i="9"/>
  <c r="L119" i="9"/>
  <c r="L115" i="9"/>
  <c r="L110" i="9"/>
  <c r="L109" i="9"/>
  <c r="L108" i="9"/>
  <c r="L107" i="9"/>
  <c r="L105" i="9"/>
  <c r="L104" i="9"/>
  <c r="L101" i="9"/>
  <c r="L100" i="9"/>
  <c r="L98" i="9"/>
  <c r="L97" i="9"/>
  <c r="L96" i="9"/>
  <c r="L95" i="9"/>
  <c r="L94" i="9"/>
  <c r="L91" i="9"/>
  <c r="L89" i="9"/>
  <c r="L88" i="9"/>
  <c r="L87" i="9"/>
  <c r="L86" i="9"/>
  <c r="L84" i="9"/>
  <c r="L80" i="9"/>
  <c r="L79" i="9"/>
  <c r="L78" i="9"/>
  <c r="L77" i="9"/>
  <c r="L75" i="9"/>
  <c r="L73" i="9"/>
  <c r="L72" i="9"/>
  <c r="L71" i="9"/>
  <c r="L70" i="9"/>
  <c r="L68" i="9"/>
  <c r="L66" i="9"/>
  <c r="L65" i="9"/>
  <c r="L62" i="9"/>
  <c r="L58" i="9"/>
  <c r="L55" i="9"/>
  <c r="L53" i="9"/>
  <c r="L52" i="9"/>
  <c r="L48" i="9"/>
  <c r="L47" i="9"/>
  <c r="L45" i="9"/>
  <c r="L44" i="9"/>
  <c r="L43" i="9"/>
  <c r="L41" i="9"/>
  <c r="L39" i="9"/>
  <c r="L37" i="9"/>
  <c r="L30" i="9"/>
  <c r="L28" i="9"/>
  <c r="L27" i="9"/>
  <c r="L23" i="9"/>
  <c r="L22" i="9"/>
  <c r="L25" i="9"/>
  <c r="L24" i="9"/>
  <c r="L19" i="9"/>
  <c r="L18" i="9"/>
  <c r="L17" i="9"/>
  <c r="L16" i="9"/>
  <c r="L14" i="9"/>
  <c r="L13" i="9"/>
  <c r="L11" i="9"/>
  <c r="L10" i="9"/>
  <c r="L9" i="9"/>
  <c r="L7" i="9"/>
  <c r="L6" i="9"/>
  <c r="L5" i="9"/>
  <c r="L4" i="9"/>
  <c r="G131" i="9"/>
  <c r="G130" i="9"/>
  <c r="G129" i="9"/>
  <c r="G127" i="9"/>
  <c r="G126" i="9"/>
  <c r="G125" i="9"/>
  <c r="G124" i="9"/>
  <c r="G123" i="9"/>
  <c r="G122" i="9"/>
  <c r="G121" i="9"/>
  <c r="G119" i="9"/>
  <c r="G118" i="9"/>
  <c r="G116" i="9"/>
  <c r="G115" i="9"/>
  <c r="G114" i="9"/>
  <c r="G110" i="9"/>
  <c r="G109" i="9"/>
  <c r="G108" i="9"/>
  <c r="G107" i="9"/>
  <c r="G105" i="9"/>
  <c r="G104" i="9"/>
  <c r="G101" i="9"/>
  <c r="G100" i="9"/>
  <c r="G98" i="9"/>
  <c r="G97" i="9"/>
  <c r="G96" i="9"/>
  <c r="G95" i="9"/>
  <c r="G94" i="9"/>
  <c r="G93" i="9"/>
  <c r="G92" i="9"/>
  <c r="G91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5" i="9"/>
  <c r="G74" i="9"/>
  <c r="G73" i="9"/>
  <c r="G72" i="9"/>
  <c r="G71" i="9"/>
  <c r="G70" i="9"/>
  <c r="G68" i="9"/>
  <c r="G66" i="9"/>
  <c r="G65" i="9"/>
  <c r="G64" i="9"/>
  <c r="G62" i="9"/>
  <c r="G61" i="9"/>
  <c r="G60" i="9"/>
  <c r="G58" i="9"/>
  <c r="G55" i="9"/>
  <c r="G53" i="9"/>
  <c r="G52" i="9"/>
  <c r="G48" i="9"/>
  <c r="G47" i="9"/>
  <c r="G46" i="9"/>
  <c r="G45" i="9"/>
  <c r="G44" i="9"/>
  <c r="G43" i="9"/>
  <c r="G42" i="9"/>
  <c r="G41" i="9"/>
  <c r="G40" i="9"/>
  <c r="G39" i="9"/>
  <c r="G37" i="9"/>
  <c r="G36" i="9"/>
  <c r="G35" i="9"/>
  <c r="G34" i="9"/>
  <c r="G33" i="9"/>
  <c r="G32" i="9"/>
  <c r="G31" i="9"/>
  <c r="G30" i="9"/>
  <c r="G29" i="9"/>
  <c r="G28" i="9"/>
  <c r="G27" i="9"/>
  <c r="G25" i="9"/>
  <c r="G24" i="9"/>
  <c r="G23" i="9"/>
  <c r="G22" i="9"/>
  <c r="G19" i="9"/>
  <c r="G18" i="9"/>
  <c r="G17" i="9"/>
  <c r="G16" i="9"/>
  <c r="G14" i="9"/>
  <c r="G13" i="9"/>
  <c r="G11" i="9"/>
  <c r="G10" i="9"/>
  <c r="G9" i="9"/>
  <c r="G7" i="9"/>
  <c r="G6" i="9"/>
  <c r="G5" i="9"/>
  <c r="G4" i="9"/>
  <c r="L63" i="9"/>
  <c r="G63" i="9"/>
  <c r="L3" i="9"/>
  <c r="G3" i="9"/>
  <c r="I22" i="2"/>
  <c r="J22" i="2"/>
  <c r="E22" i="2"/>
  <c r="F22" i="2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0" i="8"/>
  <c r="M60" i="8"/>
  <c r="O59" i="8"/>
  <c r="M59" i="8"/>
  <c r="O58" i="8"/>
  <c r="M58" i="8"/>
  <c r="O57" i="8"/>
  <c r="M57" i="8"/>
  <c r="O56" i="8"/>
  <c r="M56" i="8"/>
  <c r="O54" i="8"/>
  <c r="M54" i="8"/>
  <c r="O51" i="8"/>
  <c r="M51" i="8"/>
  <c r="O49" i="8"/>
  <c r="M49" i="8"/>
  <c r="O48" i="8"/>
  <c r="M48" i="8"/>
  <c r="O45" i="8"/>
  <c r="M45" i="8"/>
  <c r="O42" i="8"/>
  <c r="M42" i="8"/>
  <c r="O41" i="8"/>
  <c r="M41" i="8"/>
  <c r="O40" i="8"/>
  <c r="M40" i="8"/>
  <c r="O38" i="8"/>
  <c r="M38" i="8"/>
  <c r="O34" i="8"/>
  <c r="M34" i="8"/>
  <c r="O33" i="8"/>
  <c r="M33" i="8"/>
  <c r="O32" i="8"/>
  <c r="M32" i="8"/>
  <c r="O61" i="8"/>
  <c r="M61" i="8"/>
  <c r="O55" i="8"/>
  <c r="M55" i="8"/>
  <c r="O53" i="8"/>
  <c r="M53" i="8"/>
  <c r="O52" i="8"/>
  <c r="M52" i="8"/>
  <c r="O50" i="8"/>
  <c r="M50" i="8"/>
  <c r="O47" i="8"/>
  <c r="M47" i="8"/>
  <c r="O46" i="8"/>
  <c r="M46" i="8"/>
  <c r="O44" i="8"/>
  <c r="M44" i="8"/>
  <c r="O43" i="8"/>
  <c r="M43" i="8"/>
  <c r="O39" i="8"/>
  <c r="M39" i="8"/>
  <c r="O37" i="8"/>
  <c r="M37" i="8"/>
  <c r="O36" i="8"/>
  <c r="M36" i="8"/>
  <c r="O35" i="8"/>
  <c r="M35" i="8"/>
  <c r="O31" i="8"/>
  <c r="M31" i="8"/>
  <c r="O30" i="8"/>
  <c r="M30" i="8"/>
  <c r="O29" i="8"/>
  <c r="M29" i="8"/>
  <c r="M8" i="8"/>
  <c r="O8" i="8"/>
  <c r="M15" i="8"/>
  <c r="M12" i="8"/>
  <c r="O12" i="8"/>
  <c r="O15" i="8"/>
  <c r="O21" i="8"/>
  <c r="O25" i="8"/>
  <c r="O28" i="8"/>
  <c r="M28" i="8"/>
  <c r="O27" i="8"/>
  <c r="M27" i="8"/>
  <c r="O26" i="8"/>
  <c r="M26" i="8"/>
  <c r="M25" i="8"/>
  <c r="O24" i="8"/>
  <c r="M24" i="8"/>
  <c r="O23" i="8"/>
  <c r="M23" i="8"/>
  <c r="O22" i="8"/>
  <c r="M22" i="8"/>
  <c r="M21" i="8"/>
  <c r="O20" i="8"/>
  <c r="M20" i="8"/>
  <c r="O19" i="8"/>
  <c r="M19" i="8"/>
  <c r="O18" i="8"/>
  <c r="M18" i="8"/>
  <c r="O17" i="8"/>
  <c r="O16" i="8"/>
  <c r="O14" i="8"/>
  <c r="O13" i="8"/>
  <c r="O11" i="8"/>
  <c r="M17" i="8"/>
  <c r="M16" i="8"/>
  <c r="M14" i="8"/>
  <c r="M13" i="8"/>
  <c r="M11" i="8"/>
  <c r="M10" i="8"/>
  <c r="M9" i="8"/>
  <c r="O10" i="8"/>
  <c r="O9" i="8"/>
  <c r="O7" i="8"/>
  <c r="O6" i="8"/>
  <c r="O5" i="8"/>
  <c r="O4" i="8"/>
  <c r="M7" i="8"/>
  <c r="M6" i="8"/>
  <c r="M5" i="8"/>
  <c r="M4" i="8"/>
  <c r="O3" i="8"/>
  <c r="M3" i="8"/>
  <c r="O112" i="7"/>
  <c r="M112" i="7"/>
  <c r="O111" i="7"/>
  <c r="M111" i="7"/>
  <c r="O110" i="7"/>
  <c r="M110" i="7"/>
  <c r="O109" i="7"/>
  <c r="M109" i="7"/>
  <c r="O108" i="7"/>
  <c r="M108" i="7"/>
  <c r="O107" i="7"/>
  <c r="M107" i="7"/>
  <c r="O106" i="7"/>
  <c r="M106" i="7"/>
  <c r="O105" i="7"/>
  <c r="M105" i="7"/>
  <c r="O104" i="7"/>
  <c r="M104" i="7"/>
  <c r="O103" i="7"/>
  <c r="M103" i="7"/>
  <c r="O102" i="7"/>
  <c r="M102" i="7"/>
  <c r="O101" i="7"/>
  <c r="M101" i="7"/>
  <c r="O100" i="7"/>
  <c r="M100" i="7"/>
  <c r="O99" i="7"/>
  <c r="M99" i="7"/>
  <c r="O98" i="7"/>
  <c r="M98" i="7"/>
  <c r="O97" i="7"/>
  <c r="M97" i="7"/>
  <c r="O96" i="7"/>
  <c r="M96" i="7"/>
  <c r="O95" i="7"/>
  <c r="M95" i="7"/>
  <c r="O94" i="7"/>
  <c r="M94" i="7"/>
  <c r="O93" i="7"/>
  <c r="M93" i="7"/>
  <c r="O92" i="7"/>
  <c r="M92" i="7"/>
  <c r="O91" i="7"/>
  <c r="M91" i="7"/>
  <c r="O90" i="7"/>
  <c r="M90" i="7"/>
  <c r="O89" i="7"/>
  <c r="M89" i="7"/>
  <c r="O88" i="7"/>
  <c r="M88" i="7"/>
  <c r="O87" i="7"/>
  <c r="M87" i="7"/>
  <c r="O86" i="7"/>
  <c r="M86" i="7"/>
  <c r="O85" i="7"/>
  <c r="M85" i="7"/>
  <c r="O84" i="7"/>
  <c r="M84" i="7"/>
  <c r="O83" i="7"/>
  <c r="M83" i="7"/>
  <c r="O82" i="7"/>
  <c r="M82" i="7"/>
  <c r="O81" i="7"/>
  <c r="M81" i="7"/>
  <c r="O80" i="7"/>
  <c r="M80" i="7"/>
  <c r="O79" i="7"/>
  <c r="M79" i="7"/>
  <c r="O78" i="7"/>
  <c r="M78" i="7"/>
  <c r="O77" i="7"/>
  <c r="M77" i="7"/>
  <c r="O76" i="7"/>
  <c r="M76" i="7"/>
  <c r="O75" i="7"/>
  <c r="M75" i="7"/>
  <c r="O74" i="7"/>
  <c r="M74" i="7"/>
  <c r="O73" i="7"/>
  <c r="M73" i="7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M33" i="7"/>
  <c r="J33" i="7"/>
  <c r="O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O4" i="7"/>
  <c r="M4" i="7"/>
  <c r="I31" i="5"/>
  <c r="E31" i="5"/>
  <c r="I17" i="4"/>
  <c r="E17" i="4"/>
  <c r="I29" i="4"/>
  <c r="E29" i="4"/>
  <c r="I7" i="4"/>
  <c r="E7" i="4"/>
  <c r="M115" i="1"/>
  <c r="L115" i="1"/>
  <c r="M109" i="1"/>
  <c r="M107" i="1"/>
  <c r="M106" i="1"/>
  <c r="M95" i="1"/>
  <c r="M85" i="1"/>
  <c r="M82" i="1"/>
  <c r="M81" i="1"/>
  <c r="M77" i="1"/>
  <c r="M75" i="1"/>
  <c r="M74" i="1"/>
  <c r="M72" i="1"/>
  <c r="M71" i="1"/>
  <c r="M70" i="1"/>
  <c r="M64" i="1"/>
  <c r="M57" i="1"/>
  <c r="M56" i="1"/>
  <c r="M52" i="1"/>
  <c r="M50" i="1"/>
  <c r="M45" i="1"/>
  <c r="M44" i="1"/>
  <c r="M43" i="1"/>
  <c r="M32" i="1"/>
  <c r="M30" i="1"/>
  <c r="M28" i="1"/>
  <c r="M27" i="1"/>
  <c r="M26" i="1"/>
  <c r="M25" i="1"/>
  <c r="M24" i="1"/>
  <c r="M23" i="1"/>
  <c r="M22" i="1"/>
  <c r="M21" i="1"/>
  <c r="M20" i="1"/>
  <c r="M19" i="1"/>
  <c r="M18" i="1"/>
  <c r="M16" i="1"/>
  <c r="M14" i="1"/>
  <c r="M13" i="1"/>
  <c r="M12" i="1"/>
  <c r="M11" i="1"/>
  <c r="M10" i="1"/>
  <c r="M9" i="1"/>
  <c r="M8" i="1"/>
  <c r="L7" i="1"/>
  <c r="M6" i="1"/>
  <c r="M112" i="1"/>
  <c r="L112" i="1"/>
  <c r="M111" i="1"/>
  <c r="L111" i="1"/>
  <c r="M110" i="1"/>
  <c r="L110" i="1"/>
  <c r="L109" i="1"/>
  <c r="M108" i="1"/>
  <c r="L108" i="1"/>
  <c r="L107" i="1"/>
  <c r="L106" i="1"/>
  <c r="M105" i="1"/>
  <c r="L105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L85" i="1"/>
  <c r="M84" i="1"/>
  <c r="L84" i="1"/>
  <c r="M83" i="1"/>
  <c r="L83" i="1"/>
  <c r="L82" i="1"/>
  <c r="L81" i="1"/>
  <c r="M80" i="1"/>
  <c r="L80" i="1"/>
  <c r="M79" i="1"/>
  <c r="L79" i="1"/>
  <c r="M78" i="1"/>
  <c r="L78" i="1"/>
  <c r="L77" i="1"/>
  <c r="M76" i="1"/>
  <c r="L76" i="1"/>
  <c r="L75" i="1"/>
  <c r="L74" i="1"/>
  <c r="M73" i="1"/>
  <c r="L73" i="1"/>
  <c r="L72" i="1"/>
  <c r="L71" i="1"/>
  <c r="L70" i="1"/>
  <c r="M69" i="1"/>
  <c r="L69" i="1"/>
  <c r="M68" i="1"/>
  <c r="L68" i="1"/>
  <c r="M67" i="1"/>
  <c r="L67" i="1"/>
  <c r="M66" i="1"/>
  <c r="L66" i="1"/>
  <c r="M65" i="1"/>
  <c r="L65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L57" i="1"/>
  <c r="L56" i="1"/>
  <c r="M55" i="1"/>
  <c r="L55" i="1"/>
  <c r="M54" i="1"/>
  <c r="L54" i="1"/>
  <c r="M53" i="1"/>
  <c r="L53" i="1"/>
  <c r="L52" i="1"/>
  <c r="M51" i="1"/>
  <c r="L51" i="1"/>
  <c r="L50" i="1"/>
  <c r="M49" i="1"/>
  <c r="L49" i="1"/>
  <c r="M48" i="1"/>
  <c r="L48" i="1"/>
  <c r="M47" i="1"/>
  <c r="L47" i="1"/>
  <c r="M46" i="1"/>
  <c r="L46" i="1"/>
  <c r="L45" i="1"/>
  <c r="L44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L32" i="1"/>
  <c r="M31" i="1"/>
  <c r="L31" i="1"/>
  <c r="L30" i="1"/>
  <c r="M29" i="1"/>
  <c r="L29" i="1"/>
  <c r="L28" i="1"/>
  <c r="L27" i="1"/>
  <c r="L26" i="1"/>
  <c r="L25" i="1"/>
  <c r="L24" i="1"/>
  <c r="L23" i="1"/>
  <c r="L22" i="1"/>
  <c r="L21" i="1"/>
  <c r="L20" i="1"/>
  <c r="L19" i="1"/>
  <c r="L18" i="1"/>
  <c r="M17" i="1"/>
  <c r="L17" i="1"/>
  <c r="L16" i="1"/>
  <c r="M15" i="1"/>
  <c r="L15" i="1"/>
  <c r="L14" i="1"/>
  <c r="L13" i="1"/>
  <c r="L12" i="1"/>
  <c r="L11" i="1"/>
  <c r="L10" i="1"/>
  <c r="L9" i="1"/>
  <c r="L8" i="1"/>
  <c r="M7" i="1"/>
  <c r="L6" i="1"/>
  <c r="M5" i="1"/>
  <c r="L5" i="1"/>
  <c r="M4" i="1"/>
  <c r="L4" i="1"/>
  <c r="M3" i="1"/>
  <c r="L3" i="1"/>
</calcChain>
</file>

<file path=xl/connections.xml><?xml version="1.0" encoding="utf-8"?>
<connections xmlns="http://schemas.openxmlformats.org/spreadsheetml/2006/main">
  <connection id="1" name="Messier" type="6" refreshedVersion="3" background="1" saveData="1">
    <textPr codePage="10006" sourceFile="C:\Documents and Settings\Harold Henderson\Harold's Documents\LAPO Exhibit Stuff\Telescope\Messier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<sst xmlns="http://schemas.openxmlformats.org/spreadsheetml/2006/main" count="2861" uniqueCount="1522">
  <si>
    <t>Filename</t>
  </si>
  <si>
    <t>Extension</t>
  </si>
  <si>
    <t>BTL</t>
  </si>
  <si>
    <t>M1</t>
  </si>
  <si>
    <t>RA</t>
  </si>
  <si>
    <t>DEC</t>
  </si>
  <si>
    <t>min</t>
  </si>
  <si>
    <t>sec</t>
  </si>
  <si>
    <t>05</t>
  </si>
  <si>
    <t>Deg</t>
  </si>
  <si>
    <t>H</t>
  </si>
  <si>
    <t>M2</t>
  </si>
  <si>
    <t>M3</t>
  </si>
  <si>
    <t>M4</t>
  </si>
  <si>
    <t>M11</t>
  </si>
  <si>
    <t>M13</t>
  </si>
  <si>
    <t>M15</t>
  </si>
  <si>
    <t>M17</t>
  </si>
  <si>
    <t>M25</t>
  </si>
  <si>
    <t>M27</t>
  </si>
  <si>
    <t>M31</t>
  </si>
  <si>
    <t>M35</t>
  </si>
  <si>
    <t>M37</t>
  </si>
  <si>
    <t>M42</t>
  </si>
  <si>
    <t>M5</t>
  </si>
  <si>
    <t>M7</t>
  </si>
  <si>
    <t>M8</t>
  </si>
  <si>
    <t>M9</t>
  </si>
  <si>
    <t>M10</t>
  </si>
  <si>
    <t>M12</t>
  </si>
  <si>
    <t>M14</t>
  </si>
  <si>
    <t>M16</t>
  </si>
  <si>
    <t>M18</t>
  </si>
  <si>
    <t>M19</t>
  </si>
  <si>
    <t>M20</t>
  </si>
  <si>
    <t>M21</t>
  </si>
  <si>
    <t>M22</t>
  </si>
  <si>
    <t>M23</t>
  </si>
  <si>
    <t>M24</t>
  </si>
  <si>
    <t>M26</t>
  </si>
  <si>
    <t>M28</t>
  </si>
  <si>
    <t>M29</t>
  </si>
  <si>
    <t>M30</t>
  </si>
  <si>
    <t>M32</t>
  </si>
  <si>
    <t>M33</t>
  </si>
  <si>
    <t>M34</t>
  </si>
  <si>
    <t>M36</t>
  </si>
  <si>
    <t>M38</t>
  </si>
  <si>
    <t>M39</t>
  </si>
  <si>
    <t>M40</t>
  </si>
  <si>
    <t>M41</t>
  </si>
  <si>
    <t>M43</t>
  </si>
  <si>
    <t>M44</t>
  </si>
  <si>
    <t>M45</t>
  </si>
  <si>
    <t>M46</t>
  </si>
  <si>
    <t>M6</t>
  </si>
  <si>
    <t>M47</t>
  </si>
  <si>
    <t>M48</t>
  </si>
  <si>
    <t>M49</t>
  </si>
  <si>
    <t>M50</t>
  </si>
  <si>
    <t>M51</t>
  </si>
  <si>
    <t>M</t>
  </si>
  <si>
    <t>M52</t>
  </si>
  <si>
    <t>M53</t>
  </si>
  <si>
    <t>M55</t>
  </si>
  <si>
    <t>M56</t>
  </si>
  <si>
    <t>M57</t>
  </si>
  <si>
    <t>M59</t>
  </si>
  <si>
    <t>M58</t>
  </si>
  <si>
    <t>M54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</si>
  <si>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</si>
  <si>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</si>
  <si>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</si>
  <si>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</si>
  <si>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</si>
  <si>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</si>
  <si>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</si>
  <si>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</si>
  <si>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</si>
  <si>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</si>
  <si>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</si>
  <si>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</si>
  <si>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</si>
  <si>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</si>
  <si>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</si>
  <si>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</si>
  <si>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</si>
  <si>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</si>
  <si>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</si>
  <si>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</si>
  <si>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</si>
  <si>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</si>
  <si>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</si>
  <si>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</si>
  <si>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</si>
  <si>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</si>
  <si>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</si>
  <si>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</si>
  <si>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</si>
  <si>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</si>
  <si>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</si>
  <si>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</si>
  <si>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</si>
  <si>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</si>
  <si>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</si>
  <si>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</si>
  <si>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</si>
  <si>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</si>
  <si>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</si>
  <si>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</si>
  <si>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</si>
  <si>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</si>
  <si>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</si>
  <si>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</si>
  <si>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</si>
  <si>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</si>
  <si>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</si>
  <si>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</si>
  <si>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</si>
  <si>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</si>
  <si>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</si>
  <si>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MIZAR</t>
  </si>
  <si>
    <t>Unknown Object</t>
  </si>
  <si>
    <t>#24COMAB</t>
  </si>
  <si>
    <t>Other Name</t>
  </si>
  <si>
    <t>#32ERIDAN</t>
  </si>
  <si>
    <t>#24 Coma Bernice</t>
  </si>
  <si>
    <t>#95HERCU</t>
  </si>
  <si>
    <t>ALBERIO</t>
  </si>
  <si>
    <t>ALPHACAN</t>
  </si>
  <si>
    <t>ALPHACAP</t>
  </si>
  <si>
    <t>ALPHAHER</t>
  </si>
  <si>
    <t>ALTAIR</t>
  </si>
  <si>
    <t>ANTARES</t>
  </si>
  <si>
    <t>ARCTURUS</t>
  </si>
  <si>
    <t>BETAAURI</t>
  </si>
  <si>
    <t>BETACANE</t>
  </si>
  <si>
    <t>BETACYG</t>
  </si>
  <si>
    <t>BETACYGN</t>
  </si>
  <si>
    <t>BETELGEU</t>
  </si>
  <si>
    <t>BETELGUE</t>
  </si>
  <si>
    <t>BIRD</t>
  </si>
  <si>
    <t>C8</t>
  </si>
  <si>
    <t>CATSEYE</t>
  </si>
  <si>
    <t>COW</t>
  </si>
  <si>
    <t>DELTACEP</t>
  </si>
  <si>
    <t>DENEB</t>
  </si>
  <si>
    <t>DUMBBELL</t>
  </si>
  <si>
    <t>DUMBELL</t>
  </si>
  <si>
    <t>ELYRA</t>
  </si>
  <si>
    <t>EPSILONL</t>
  </si>
  <si>
    <t>ESKIMO</t>
  </si>
  <si>
    <t>FOUCAULT</t>
  </si>
  <si>
    <t>#32 Eridandus</t>
  </si>
  <si>
    <t>#95 Herculis</t>
  </si>
  <si>
    <t>GAMMAAND</t>
  </si>
  <si>
    <t>GAMMAARI</t>
  </si>
  <si>
    <t>GAMMADEL</t>
  </si>
  <si>
    <t>GAMMALEO</t>
  </si>
  <si>
    <t>GLEO</t>
  </si>
  <si>
    <t>GREG</t>
  </si>
  <si>
    <t>H3780</t>
  </si>
  <si>
    <t>IOTACANC</t>
  </si>
  <si>
    <t>NGC457</t>
  </si>
  <si>
    <t>NGC2017</t>
  </si>
  <si>
    <t>NGC2392</t>
  </si>
  <si>
    <t>NGC3115</t>
  </si>
  <si>
    <t>NGC3242</t>
  </si>
  <si>
    <t>NGC6530</t>
  </si>
  <si>
    <t>NGC6543</t>
  </si>
  <si>
    <t>NGC6826</t>
  </si>
  <si>
    <t>OMEGA</t>
  </si>
  <si>
    <t>ONE</t>
  </si>
  <si>
    <t>OIRIONNEB</t>
  </si>
  <si>
    <t>POLARIS</t>
  </si>
  <si>
    <t>REGULUS</t>
  </si>
  <si>
    <t>RING</t>
  </si>
  <si>
    <t>SIRIUS</t>
  </si>
  <si>
    <t>SIRUS</t>
  </si>
  <si>
    <t>SN1995D</t>
  </si>
  <si>
    <t>SPICA</t>
  </si>
  <si>
    <t>STAR</t>
  </si>
  <si>
    <t>VEGA</t>
  </si>
  <si>
    <t>XIURSAMA</t>
  </si>
  <si>
    <t>ZETABOO</t>
  </si>
  <si>
    <t>00</t>
  </si>
  <si>
    <t>06</t>
  </si>
  <si>
    <t>03</t>
  </si>
  <si>
    <t>07</t>
  </si>
  <si>
    <t>09</t>
  </si>
  <si>
    <t>? Unknown Object</t>
  </si>
  <si>
    <t>MUCEP</t>
  </si>
  <si>
    <t>RIGEL</t>
  </si>
  <si>
    <t>CAPELLA</t>
  </si>
  <si>
    <t>BETALYR</t>
  </si>
  <si>
    <t>CAN55</t>
  </si>
  <si>
    <t>UMA47</t>
  </si>
  <si>
    <t>IOTADRA</t>
  </si>
  <si>
    <t>ALDEBARA</t>
  </si>
  <si>
    <t>FZORI</t>
  </si>
  <si>
    <t>VORI</t>
  </si>
  <si>
    <t>SCEP</t>
  </si>
  <si>
    <t>ASTER</t>
  </si>
  <si>
    <t>DOUBLE</t>
  </si>
  <si>
    <t>PSI</t>
  </si>
  <si>
    <t>STARGATE</t>
  </si>
  <si>
    <t>Alpha Capricorni</t>
  </si>
  <si>
    <t>Alpha Herculis</t>
  </si>
  <si>
    <t>Alpha Aquilae</t>
  </si>
  <si>
    <t>Alpha Scorpii</t>
  </si>
  <si>
    <t>Alpha Bootis</t>
  </si>
  <si>
    <t>Beta Aurigae</t>
  </si>
  <si>
    <t>Beta Canum Venaticorum</t>
  </si>
  <si>
    <t>Alberio (Beta Cygnii)</t>
  </si>
  <si>
    <t>Alpha Orionis</t>
  </si>
  <si>
    <t>Delta Cephei</t>
  </si>
  <si>
    <t>Alpha Cygni</t>
  </si>
  <si>
    <t>Epsilon Lyrae</t>
  </si>
  <si>
    <t>Gamma Andromedae</t>
  </si>
  <si>
    <t>Gamma Arietis</t>
  </si>
  <si>
    <t>Gamma Dephini</t>
  </si>
  <si>
    <t>Gamma Leonis</t>
  </si>
  <si>
    <t>Iota Cancri</t>
  </si>
  <si>
    <t>Mu Cephei</t>
  </si>
  <si>
    <t>Mizar (quad) and Alcor (double)</t>
  </si>
  <si>
    <t>Our "North Star"</t>
  </si>
  <si>
    <t>Alpha Leonis</t>
  </si>
  <si>
    <t>Alpha Canis Majoris</t>
  </si>
  <si>
    <t>Zeta Ursae Majoris</t>
  </si>
  <si>
    <t>Herschel's Garnet Star</t>
  </si>
  <si>
    <t>Alpha Virginis</t>
  </si>
  <si>
    <t>Alpha Lyrae</t>
  </si>
  <si>
    <t>Zeta Bootis</t>
  </si>
  <si>
    <t>Xi Ursae Majoris</t>
  </si>
  <si>
    <t>Beta Orionis</t>
  </si>
  <si>
    <t>Alpha Aurigae</t>
  </si>
  <si>
    <t>Beta Lyrae</t>
  </si>
  <si>
    <t>55 Cancri</t>
  </si>
  <si>
    <t>47 Ursae Majoris</t>
  </si>
  <si>
    <t>Iota Draconis</t>
  </si>
  <si>
    <t>Alpha Tauri (Aldebaran)</t>
  </si>
  <si>
    <t>Owl Cluster - ET Cluster</t>
  </si>
  <si>
    <t>Open Cluster in Lepus</t>
  </si>
  <si>
    <t>(Possibly M42)</t>
  </si>
  <si>
    <t>NGC 2392 - Eskimo Nebula</t>
  </si>
  <si>
    <t>Open Cluster in Sagittaurius, next to M8</t>
  </si>
  <si>
    <t>Cat's Eye Nebula in Draco</t>
  </si>
  <si>
    <t>Blinking Planetary Nebula in Cygnus</t>
  </si>
  <si>
    <t>Location of Supernova 1999D ?</t>
  </si>
  <si>
    <t>Open Cluster in Cassiopeia (NGC 559)</t>
  </si>
  <si>
    <t>C6</t>
  </si>
  <si>
    <t>C13</t>
  </si>
  <si>
    <t>C15</t>
  </si>
  <si>
    <t>C22</t>
  </si>
  <si>
    <t>C23</t>
  </si>
  <si>
    <t>C30</t>
  </si>
  <si>
    <t>C39</t>
  </si>
  <si>
    <t>C53</t>
  </si>
  <si>
    <t>C59</t>
  </si>
  <si>
    <t>Blue Snowball Nebula in Andromeda (NGC 7662)</t>
  </si>
  <si>
    <t>Cat's Eye Nebula in Draco (NGC 6543)</t>
  </si>
  <si>
    <t>Owl Cluster - ET Cluster (NGC 457)</t>
  </si>
  <si>
    <t>Blinking Planetary Nebula in Cygnus (NGC 6826)</t>
  </si>
  <si>
    <t>Spiral Galaxy in Andromeda (NGC 891)</t>
  </si>
  <si>
    <t>Spiral Galaxy in Pegasus (NGC 7331)</t>
  </si>
  <si>
    <t>Eskimo Nebula in Gemini (NGC 2392)</t>
  </si>
  <si>
    <t>Spindle Galaxy - in Sextans (NGC 3115)</t>
  </si>
  <si>
    <t>Ghost of Jupiter Nebula - in Hydra (NGC 3242)</t>
  </si>
  <si>
    <t>NGC7662</t>
  </si>
  <si>
    <t>Possibly an asterism in Corvus</t>
  </si>
  <si>
    <t>Alpha Cancri</t>
  </si>
  <si>
    <t>NGC 2392 - Eskimo Nebula (C39)</t>
  </si>
  <si>
    <t>Owl Cluster - ET Cluster (C13)</t>
  </si>
  <si>
    <t>Cat's Eye Nebula in Draco (C6)</t>
  </si>
  <si>
    <t>Blinking Planetary Nebula in Cygnus (C15)</t>
  </si>
  <si>
    <t>Blue Snowball Nebula in Andromeda (C22)</t>
  </si>
  <si>
    <t>Spindle Galaxy - in Sextans (C53)</t>
  </si>
  <si>
    <t>Eskimo Nebula in Gemini (C39)</t>
  </si>
  <si>
    <t>Ghost of Jupiter Nebula - in Hydra (C59)</t>
  </si>
  <si>
    <t>NGC559</t>
  </si>
  <si>
    <t>Open Cluster in Cassiopeia (C8)</t>
  </si>
  <si>
    <t>Decimal</t>
  </si>
  <si>
    <t>Urban Deep Sky</t>
  </si>
  <si>
    <t>Comments</t>
  </si>
  <si>
    <t>Supernova Remnant</t>
  </si>
  <si>
    <t>Type</t>
  </si>
  <si>
    <t>Globular</t>
  </si>
  <si>
    <t>Open</t>
  </si>
  <si>
    <t>Nebula (Star forming)</t>
  </si>
  <si>
    <t>Star Cloud</t>
  </si>
  <si>
    <t>Planetary Nebula</t>
  </si>
  <si>
    <t>Galaxy</t>
  </si>
  <si>
    <t>Double Star</t>
  </si>
  <si>
    <t>Asterism</t>
  </si>
  <si>
    <t>Reflection Nebula</t>
  </si>
  <si>
    <t>?</t>
  </si>
  <si>
    <t>Duplicate</t>
  </si>
  <si>
    <t>HANDXPER</t>
  </si>
  <si>
    <t>h and x Persei (Double Cluster)</t>
  </si>
  <si>
    <t>Star  - S Cep</t>
  </si>
  <si>
    <t>NGC1952</t>
  </si>
  <si>
    <t>Taurus</t>
  </si>
  <si>
    <t>Crab Nebula</t>
  </si>
  <si>
    <t>NGC7089</t>
  </si>
  <si>
    <t>Aquarius</t>
  </si>
  <si>
    <t>Globular Cluster</t>
  </si>
  <si>
    <t>NGC5272</t>
  </si>
  <si>
    <t>Canes Venaciti</t>
  </si>
  <si>
    <t>NGC6121</t>
  </si>
  <si>
    <t>Scorpius</t>
  </si>
  <si>
    <t>NGC5904</t>
  </si>
  <si>
    <t>Serpens</t>
  </si>
  <si>
    <t>NGC6405</t>
  </si>
  <si>
    <t>Open Cluster</t>
  </si>
  <si>
    <t>Butterfly Cluster</t>
  </si>
  <si>
    <t>NGC6475</t>
  </si>
  <si>
    <t>The Scorpion's Tail</t>
  </si>
  <si>
    <t>NGC6523</t>
  </si>
  <si>
    <t>Sagittarius</t>
  </si>
  <si>
    <t>Diffuse Nebula</t>
  </si>
  <si>
    <t>Lagoon Nebula</t>
  </si>
  <si>
    <t>NGC6333</t>
  </si>
  <si>
    <t>Ophiuchus</t>
  </si>
  <si>
    <t>NGC6254</t>
  </si>
  <si>
    <t>NGC6705</t>
  </si>
  <si>
    <t>Scutum</t>
  </si>
  <si>
    <t>Wild Duck Cluster</t>
  </si>
  <si>
    <t>NGC6218</t>
  </si>
  <si>
    <t>NGC6205</t>
  </si>
  <si>
    <t>Hercules</t>
  </si>
  <si>
    <t>Hercules Globular Cluster</t>
  </si>
  <si>
    <t>NGC6402</t>
  </si>
  <si>
    <t>NGC7078</t>
  </si>
  <si>
    <t>Pegasus</t>
  </si>
  <si>
    <t>NGC6611</t>
  </si>
  <si>
    <t>Associated with the Eagle Nebula</t>
  </si>
  <si>
    <t>NGC6618</t>
  </si>
  <si>
    <t>Omega Swan Horseshoe or Lobster Nebula</t>
  </si>
  <si>
    <t>NGC6613</t>
  </si>
  <si>
    <t>NGC6273</t>
  </si>
  <si>
    <t>NGC6514</t>
  </si>
  <si>
    <t>Trifid Nebula</t>
  </si>
  <si>
    <t>NGC6531</t>
  </si>
  <si>
    <t>NGC6656</t>
  </si>
  <si>
    <t>NGC6494</t>
  </si>
  <si>
    <t>NGC6603</t>
  </si>
  <si>
    <t>Milky Way Patch</t>
  </si>
  <si>
    <t>Sagittarius Star Cloud</t>
  </si>
  <si>
    <t>NGC0000</t>
  </si>
  <si>
    <t>NGC6694</t>
  </si>
  <si>
    <t>NGC6853</t>
  </si>
  <si>
    <t>Vulpecula</t>
  </si>
  <si>
    <t>Dumbbell Nebula</t>
  </si>
  <si>
    <t>NGC6626</t>
  </si>
  <si>
    <t>NGC6913</t>
  </si>
  <si>
    <t>Cygnus</t>
  </si>
  <si>
    <t>NGC7099</t>
  </si>
  <si>
    <t>Capricornus</t>
  </si>
  <si>
    <t>NGC224</t>
  </si>
  <si>
    <t>Andromeda</t>
  </si>
  <si>
    <t>Spiral Galaxy</t>
  </si>
  <si>
    <t>Andromeda Galaxy</t>
  </si>
  <si>
    <t>NGC221</t>
  </si>
  <si>
    <t>Elliptical Galaxy</t>
  </si>
  <si>
    <t>A Satellite of the Andromeda Galaxy M31</t>
  </si>
  <si>
    <t>NGC598</t>
  </si>
  <si>
    <t>Triangulum</t>
  </si>
  <si>
    <t>Triangulum Galaxy</t>
  </si>
  <si>
    <t>NGC1039</t>
  </si>
  <si>
    <t>Perseus</t>
  </si>
  <si>
    <t>NGC2168</t>
  </si>
  <si>
    <t>Gemini</t>
  </si>
  <si>
    <t>NGC1960</t>
  </si>
  <si>
    <t>Auriga</t>
  </si>
  <si>
    <t>NGC2099</t>
  </si>
  <si>
    <t>NGC1912</t>
  </si>
  <si>
    <t>NGC7092</t>
  </si>
  <si>
    <t>Ursa Major</t>
  </si>
  <si>
    <t>Binary Star</t>
  </si>
  <si>
    <t>Winnecke 4</t>
  </si>
  <si>
    <t>NGC2287</t>
  </si>
  <si>
    <t>Canis Major</t>
  </si>
  <si>
    <t>NGC1976</t>
  </si>
  <si>
    <t>Orion</t>
  </si>
  <si>
    <t>Orion Nebula</t>
  </si>
  <si>
    <t>NGC1982</t>
  </si>
  <si>
    <t>DeMairan's Nebula part of Orion Nebula</t>
  </si>
  <si>
    <t>NGC2632</t>
  </si>
  <si>
    <t>Cancer</t>
  </si>
  <si>
    <t>Beehive Cluster Praesepe</t>
  </si>
  <si>
    <t>Pleiades</t>
  </si>
  <si>
    <t>NGC2437</t>
  </si>
  <si>
    <t>Puppis</t>
  </si>
  <si>
    <t>NGC2422</t>
  </si>
  <si>
    <t>NGC2548</t>
  </si>
  <si>
    <t>Hydra</t>
  </si>
  <si>
    <t>NGC4472</t>
  </si>
  <si>
    <t>Virgo</t>
  </si>
  <si>
    <t>NGC2323</t>
  </si>
  <si>
    <t>Monoceros</t>
  </si>
  <si>
    <t>NGC5194</t>
  </si>
  <si>
    <t>Whirlpool Galaxy</t>
  </si>
  <si>
    <t>NGC7654</t>
  </si>
  <si>
    <t>Cassiopeia</t>
  </si>
  <si>
    <t>NGC5024</t>
  </si>
  <si>
    <t>Coma Berenices</t>
  </si>
  <si>
    <t>NGC6715</t>
  </si>
  <si>
    <t>NGC6809</t>
  </si>
  <si>
    <t>NGC6779</t>
  </si>
  <si>
    <t>Lyra</t>
  </si>
  <si>
    <t>NGC6720</t>
  </si>
  <si>
    <t>Ring Nebula</t>
  </si>
  <si>
    <t>NGC4579</t>
  </si>
  <si>
    <t>NGC4621</t>
  </si>
  <si>
    <t>NGC4649</t>
  </si>
  <si>
    <t>NGC4303</t>
  </si>
  <si>
    <t>NGC6266</t>
  </si>
  <si>
    <t>NGC5055</t>
  </si>
  <si>
    <t>Sunflower Galaxy</t>
  </si>
  <si>
    <t>NGC4826</t>
  </si>
  <si>
    <t>Blackeye Galaxy</t>
  </si>
  <si>
    <t>NGC3623</t>
  </si>
  <si>
    <t>Leo</t>
  </si>
  <si>
    <t>In the Leo Triplett</t>
  </si>
  <si>
    <t>NGC3627</t>
  </si>
  <si>
    <t>NGC2682</t>
  </si>
  <si>
    <t>NGC4590</t>
  </si>
  <si>
    <t>NGC6637</t>
  </si>
  <si>
    <t>NGC6681</t>
  </si>
  <si>
    <t>NGC6838</t>
  </si>
  <si>
    <t>Sagitta</t>
  </si>
  <si>
    <t>NGC6981</t>
  </si>
  <si>
    <t>NGC6994</t>
  </si>
  <si>
    <t>NGC628</t>
  </si>
  <si>
    <t>Pisces</t>
  </si>
  <si>
    <t>NGC6864</t>
  </si>
  <si>
    <t>NGC650</t>
  </si>
  <si>
    <t>Little Dumbbell Nebula</t>
  </si>
  <si>
    <t>NGC1068</t>
  </si>
  <si>
    <t>Cetus</t>
  </si>
  <si>
    <t>Cetus A</t>
  </si>
  <si>
    <t>NGC2068</t>
  </si>
  <si>
    <t>NGC1904</t>
  </si>
  <si>
    <t>Lepus</t>
  </si>
  <si>
    <t>NGC6093</t>
  </si>
  <si>
    <t>NGC3031</t>
  </si>
  <si>
    <t>Bode's Galaxy</t>
  </si>
  <si>
    <t>NGC3034</t>
  </si>
  <si>
    <t>Irregular Galaxy</t>
  </si>
  <si>
    <t>Cigar Galaxy</t>
  </si>
  <si>
    <t>NGC5236</t>
  </si>
  <si>
    <t>Southern Pinwheel</t>
  </si>
  <si>
    <t>NGC4374</t>
  </si>
  <si>
    <t>Lenticular Galaxy</t>
  </si>
  <si>
    <t>NGC4382</t>
  </si>
  <si>
    <t>NGC4406</t>
  </si>
  <si>
    <t>NGC4486</t>
  </si>
  <si>
    <t>Virgo A</t>
  </si>
  <si>
    <t>NGC4501</t>
  </si>
  <si>
    <t>NGC4552</t>
  </si>
  <si>
    <t>NGC4569</t>
  </si>
  <si>
    <t>NGC4548</t>
  </si>
  <si>
    <t>NGC6341</t>
  </si>
  <si>
    <t>NGC2447</t>
  </si>
  <si>
    <t>NGC4736</t>
  </si>
  <si>
    <t>NGC3351</t>
  </si>
  <si>
    <t>NGC3368</t>
  </si>
  <si>
    <t>NGC3587</t>
  </si>
  <si>
    <t>Owl Nebula</t>
  </si>
  <si>
    <t>NGC4192</t>
  </si>
  <si>
    <t>NGC4254</t>
  </si>
  <si>
    <t>NGC4321</t>
  </si>
  <si>
    <t>NGC5457</t>
  </si>
  <si>
    <t>Pinwheel Galaxy</t>
  </si>
  <si>
    <t>May duplicate M101</t>
  </si>
  <si>
    <t>NGC581</t>
  </si>
  <si>
    <t>NGC4594</t>
  </si>
  <si>
    <t>Sombrero Galaxy</t>
  </si>
  <si>
    <t>NGC3379</t>
  </si>
  <si>
    <t>NGC4258</t>
  </si>
  <si>
    <t>NGC6171</t>
  </si>
  <si>
    <t>NGC3556</t>
  </si>
  <si>
    <t>NGC3992</t>
  </si>
  <si>
    <t>Messier #</t>
  </si>
  <si>
    <t>Mag.</t>
  </si>
  <si>
    <t>Alt. Designation</t>
  </si>
  <si>
    <t>Constellation</t>
  </si>
  <si>
    <t>Name of object</t>
  </si>
  <si>
    <t>Location of Supernova 1995D ?</t>
  </si>
  <si>
    <t>Caldwell Objects</t>
  </si>
  <si>
    <t>Caldwell #</t>
  </si>
  <si>
    <t>Alternate</t>
  </si>
  <si>
    <t>Name</t>
  </si>
  <si>
    <t>Dec</t>
  </si>
  <si>
    <t>D RA</t>
  </si>
  <si>
    <t>D Dec</t>
  </si>
  <si>
    <t>NGC188</t>
  </si>
  <si>
    <t>NGC40</t>
  </si>
  <si>
    <t>Bow Tie Nebula</t>
  </si>
  <si>
    <t>NGC4236</t>
  </si>
  <si>
    <t>NGC7023</t>
  </si>
  <si>
    <t>Iris Nebula</t>
  </si>
  <si>
    <t>IC 342</t>
  </si>
  <si>
    <t>Cat's Eye Nebula</t>
  </si>
  <si>
    <t>NGC2403</t>
  </si>
  <si>
    <t>Sh2-155</t>
  </si>
  <si>
    <t>Cave Nebula</t>
  </si>
  <si>
    <t>NGC663</t>
  </si>
  <si>
    <t>NGC7635</t>
  </si>
  <si>
    <t>Bubble Nebula</t>
  </si>
  <si>
    <t>NGC6946</t>
  </si>
  <si>
    <t>Fireworks Galaxy</t>
  </si>
  <si>
    <t>Owl Cluster / ET Cluster</t>
  </si>
  <si>
    <t>NGC869 / 884</t>
  </si>
  <si>
    <t>Double Cluster / H and X Persei</t>
  </si>
  <si>
    <t>Blinking Planetary</t>
  </si>
  <si>
    <t>NGC7243</t>
  </si>
  <si>
    <t>NGC147</t>
  </si>
  <si>
    <t>NGC185</t>
  </si>
  <si>
    <t>IC 5146</t>
  </si>
  <si>
    <t>Cocoon Nebula</t>
  </si>
  <si>
    <t>NGC7000</t>
  </si>
  <si>
    <t>North American Nebula</t>
  </si>
  <si>
    <t>NGC4449</t>
  </si>
  <si>
    <t>Blue Snowball</t>
  </si>
  <si>
    <t>NGC891</t>
  </si>
  <si>
    <t>NGC1275</t>
  </si>
  <si>
    <t>Perseus A</t>
  </si>
  <si>
    <t>NGC2419</t>
  </si>
  <si>
    <t>NGC4244</t>
  </si>
  <si>
    <t>NGC6888</t>
  </si>
  <si>
    <t>Crescent Nebula</t>
  </si>
  <si>
    <t>NGC752</t>
  </si>
  <si>
    <t>NGC5005</t>
  </si>
  <si>
    <t>NGC7331</t>
  </si>
  <si>
    <t>IC 405</t>
  </si>
  <si>
    <t>Flaming Star Nebula</t>
  </si>
  <si>
    <t>NGC4631</t>
  </si>
  <si>
    <t>Whale Galaxy</t>
  </si>
  <si>
    <t>NGC6992</t>
  </si>
  <si>
    <t>East Veil Nebula</t>
  </si>
  <si>
    <t>NGC6990</t>
  </si>
  <si>
    <t>West Veil Nebula</t>
  </si>
  <si>
    <t>NGC4889</t>
  </si>
  <si>
    <t>NGC4559</t>
  </si>
  <si>
    <t>NGC6885</t>
  </si>
  <si>
    <t>NGC4565</t>
  </si>
  <si>
    <t>Needle Galaxy</t>
  </si>
  <si>
    <t>Eskimo / Clown Nebula</t>
  </si>
  <si>
    <t>NGC3626</t>
  </si>
  <si>
    <t>Mel 25</t>
  </si>
  <si>
    <t>NGC7006</t>
  </si>
  <si>
    <t>NGC7814</t>
  </si>
  <si>
    <t>NGC7479</t>
  </si>
  <si>
    <t>NGC5248</t>
  </si>
  <si>
    <t>NGC2261</t>
  </si>
  <si>
    <t>Hubble's Variable Nebula</t>
  </si>
  <si>
    <t>NGC6934</t>
  </si>
  <si>
    <t>NGC2775</t>
  </si>
  <si>
    <t>NGC2237</t>
  </si>
  <si>
    <t>Rosette Nebula</t>
  </si>
  <si>
    <t>NGC2244</t>
  </si>
  <si>
    <t>IC 1613</t>
  </si>
  <si>
    <t>NGC 4697</t>
  </si>
  <si>
    <t>Spindle Galaxy</t>
  </si>
  <si>
    <t>NGC2506</t>
  </si>
  <si>
    <t>NGC7009</t>
  </si>
  <si>
    <t>Saturn Nebula</t>
  </si>
  <si>
    <t>NGC246</t>
  </si>
  <si>
    <t>NGC6822</t>
  </si>
  <si>
    <t>Barnard's Galaxy</t>
  </si>
  <si>
    <t>NGC2360</t>
  </si>
  <si>
    <t>Ghost of Jupiter</t>
  </si>
  <si>
    <t>NGC4038</t>
  </si>
  <si>
    <t>Antenna Galaxies</t>
  </si>
  <si>
    <t>NGC4039</t>
  </si>
  <si>
    <t>NGC247</t>
  </si>
  <si>
    <t>NGC7293</t>
  </si>
  <si>
    <t>Helix Nebula</t>
  </si>
  <si>
    <t>NGC2362</t>
  </si>
  <si>
    <t>NGC253</t>
  </si>
  <si>
    <t>Sculptor Galaxy</t>
  </si>
  <si>
    <t>NGC5694</t>
  </si>
  <si>
    <t>NGC1097</t>
  </si>
  <si>
    <t>NGC6729</t>
  </si>
  <si>
    <t>R CrA Nebula</t>
  </si>
  <si>
    <t>NGC6302</t>
  </si>
  <si>
    <t>Bug Nebula</t>
  </si>
  <si>
    <t>NGC300</t>
  </si>
  <si>
    <t>NGC2477</t>
  </si>
  <si>
    <t>NGC55</t>
  </si>
  <si>
    <t>NGC1851</t>
  </si>
  <si>
    <t>NGC3132</t>
  </si>
  <si>
    <t>Eight Burst Nebula</t>
  </si>
  <si>
    <t>NGC6124</t>
  </si>
  <si>
    <t>NGC6231</t>
  </si>
  <si>
    <t>NGC5128</t>
  </si>
  <si>
    <t>Centaurus A</t>
  </si>
  <si>
    <t>NGC6541</t>
  </si>
  <si>
    <t>NGC3201</t>
  </si>
  <si>
    <t>NGC5136</t>
  </si>
  <si>
    <t>Omega Centauri</t>
  </si>
  <si>
    <t>NGC6352</t>
  </si>
  <si>
    <t>NGC6193</t>
  </si>
  <si>
    <t>NGC4945</t>
  </si>
  <si>
    <t>NGC5286</t>
  </si>
  <si>
    <t>IC 2391</t>
  </si>
  <si>
    <t>Omicron Velorum Cluster</t>
  </si>
  <si>
    <t>NGC6397</t>
  </si>
  <si>
    <t>NGC1261</t>
  </si>
  <si>
    <t>NGC5823</t>
  </si>
  <si>
    <t>NGC6087</t>
  </si>
  <si>
    <t>S Norma Cluster</t>
  </si>
  <si>
    <t>NGC2867</t>
  </si>
  <si>
    <t>NGC3532</t>
  </si>
  <si>
    <t>Wishing Well Cluster</t>
  </si>
  <si>
    <t>NGC3372</t>
  </si>
  <si>
    <t>Eta Carinae Nebula</t>
  </si>
  <si>
    <t>NGC6752</t>
  </si>
  <si>
    <t>NGC4755</t>
  </si>
  <si>
    <t>Jewel Box</t>
  </si>
  <si>
    <t>NGC6025</t>
  </si>
  <si>
    <t>NGC2516</t>
  </si>
  <si>
    <t>NGC3766</t>
  </si>
  <si>
    <t>Pearl Cluster</t>
  </si>
  <si>
    <t>NGC4609</t>
  </si>
  <si>
    <t>- none -</t>
  </si>
  <si>
    <t>Coalsack Nebula</t>
  </si>
  <si>
    <t>Dark Nebula</t>
  </si>
  <si>
    <t>IC 2944</t>
  </si>
  <si>
    <t>Lambda Centauri Nebula</t>
  </si>
  <si>
    <t>NGC6744</t>
  </si>
  <si>
    <t>IC 2602</t>
  </si>
  <si>
    <t>Theta Car Cluster</t>
  </si>
  <si>
    <t>NGC2070</t>
  </si>
  <si>
    <t>Tarantula Nebula</t>
  </si>
  <si>
    <t>NGC362</t>
  </si>
  <si>
    <t>NGC4833</t>
  </si>
  <si>
    <t>NGC104</t>
  </si>
  <si>
    <t>47 Tucanae</t>
  </si>
  <si>
    <t>NGC6101</t>
  </si>
  <si>
    <t>NGC4372</t>
  </si>
  <si>
    <t>NGC3195</t>
  </si>
  <si>
    <t>SU And</t>
  </si>
  <si>
    <t>Irregular</t>
  </si>
  <si>
    <t>SUAND</t>
  </si>
  <si>
    <t>VXAND</t>
  </si>
  <si>
    <t>VX And</t>
  </si>
  <si>
    <t>ST Cas</t>
  </si>
  <si>
    <t>STCAS</t>
  </si>
  <si>
    <t>Colored double (orange &amp; Blue-white)</t>
  </si>
  <si>
    <t>Colored double (yellow &amp; Blue-green)</t>
  </si>
  <si>
    <t>Double star (close in brightness)</t>
  </si>
  <si>
    <t>Colored double (optical double - not binary)</t>
  </si>
  <si>
    <t>Orange giant</t>
  </si>
  <si>
    <t>Binary star A5m (4th mag) + 11th mag</t>
  </si>
  <si>
    <t>Optical double (resolvable by eye)</t>
  </si>
  <si>
    <t>Triple star (Red giant + Yellow giant + yellow)</t>
  </si>
  <si>
    <t>Fast spinning A-type, part of the Summer Triangle</t>
  </si>
  <si>
    <t>Red supergiant, one of the largest and most luminous visible stars</t>
  </si>
  <si>
    <t>Red giant, the brightest star in the northern hemisphere</t>
  </si>
  <si>
    <t>Pair of A-type stars, eclipsing binary</t>
  </si>
  <si>
    <t>Sun-like star</t>
  </si>
  <si>
    <t>Contact binary</t>
  </si>
  <si>
    <t>TLYRAE</t>
  </si>
  <si>
    <t>RSCYGNI</t>
  </si>
  <si>
    <t>UCYGNI</t>
  </si>
  <si>
    <t>RVCYGNI</t>
  </si>
  <si>
    <t>LWCYGNI</t>
  </si>
  <si>
    <t>LW Cygni</t>
  </si>
  <si>
    <t>RV Cygni</t>
  </si>
  <si>
    <t>U Cygni</t>
  </si>
  <si>
    <t>RS Cygni</t>
  </si>
  <si>
    <t>T Lyrae</t>
  </si>
  <si>
    <t>Carbon Star, variable mag. 9.7 to 16.2</t>
  </si>
  <si>
    <t>Carbon Star, variable mag. 10.8 to 12.4</t>
  </si>
  <si>
    <t>Carbon Star, variable mag. 5 to 12.1</t>
  </si>
  <si>
    <t>Carbon Star, variable mag. 6.5 to 9.5</t>
  </si>
  <si>
    <t>Carbon Star, variable mag. 7.5 to 9.2</t>
  </si>
  <si>
    <t>Irregular variable, mag. 3.4 to 5.1</t>
  </si>
  <si>
    <t>Double</t>
  </si>
  <si>
    <t>Binary star</t>
  </si>
  <si>
    <t>binary star</t>
  </si>
  <si>
    <t>AQ And</t>
  </si>
  <si>
    <t>AQAND</t>
  </si>
  <si>
    <t>ZPSC</t>
  </si>
  <si>
    <t>Z Psc</t>
  </si>
  <si>
    <t>R Scl</t>
  </si>
  <si>
    <t>RSCL</t>
  </si>
  <si>
    <t>Too far south!</t>
  </si>
  <si>
    <t>YPER</t>
  </si>
  <si>
    <t>Y Per</t>
  </si>
  <si>
    <t>STCAM</t>
  </si>
  <si>
    <t>ST Cam</t>
  </si>
  <si>
    <t>TTTAU</t>
  </si>
  <si>
    <t>TT Tau</t>
  </si>
  <si>
    <t>Min.</t>
  </si>
  <si>
    <t>RLEP</t>
  </si>
  <si>
    <t>R Lep</t>
  </si>
  <si>
    <t>WORI</t>
  </si>
  <si>
    <t>W Ori</t>
  </si>
  <si>
    <t>TXAUR</t>
  </si>
  <si>
    <t>SYERI</t>
  </si>
  <si>
    <t>UVAUR</t>
  </si>
  <si>
    <t>RTORI</t>
  </si>
  <si>
    <t>TX Aur</t>
  </si>
  <si>
    <t>SY Eri</t>
  </si>
  <si>
    <t>UV Aur</t>
  </si>
  <si>
    <t>RT Ori</t>
  </si>
  <si>
    <t>TUGEM</t>
  </si>
  <si>
    <t>TU Gem</t>
  </si>
  <si>
    <t>KSMON</t>
  </si>
  <si>
    <t>KS Mon</t>
  </si>
  <si>
    <t>Too Dim</t>
  </si>
  <si>
    <t>UCAM</t>
  </si>
  <si>
    <t>YTAU</t>
  </si>
  <si>
    <t>U Cam</t>
  </si>
  <si>
    <t>Y Tau</t>
  </si>
  <si>
    <t>BLORI</t>
  </si>
  <si>
    <t>BL Ori</t>
  </si>
  <si>
    <t>Irregular - Too Dim</t>
  </si>
  <si>
    <t>144 day</t>
  </si>
  <si>
    <t>195 day</t>
  </si>
  <si>
    <t>Too Dim          166 day</t>
  </si>
  <si>
    <t>Too Dim          210 day</t>
  </si>
  <si>
    <t>Too Dim          393 day</t>
  </si>
  <si>
    <t>320 day</t>
  </si>
  <si>
    <t>412 day</t>
  </si>
  <si>
    <t>241 day</t>
  </si>
  <si>
    <t>230 day</t>
  </si>
  <si>
    <t>CRGEM</t>
  </si>
  <si>
    <t>CR Gem</t>
  </si>
  <si>
    <t>VWGEM</t>
  </si>
  <si>
    <t>VW Gem</t>
  </si>
  <si>
    <t>GYMON</t>
  </si>
  <si>
    <t>GY Mon</t>
  </si>
  <si>
    <t>RVMON</t>
  </si>
  <si>
    <t>BGMON</t>
  </si>
  <si>
    <t>WCMA</t>
  </si>
  <si>
    <t>RTPUP</t>
  </si>
  <si>
    <t>RUPUP</t>
  </si>
  <si>
    <t>ACPUP</t>
  </si>
  <si>
    <t>XCNC</t>
  </si>
  <si>
    <t>132 day</t>
  </si>
  <si>
    <t>RV Mon</t>
  </si>
  <si>
    <t>BG Mon</t>
  </si>
  <si>
    <t>30 day</t>
  </si>
  <si>
    <t>RT Pup</t>
  </si>
  <si>
    <t>RU Pup</t>
  </si>
  <si>
    <t>AC Pup</t>
  </si>
  <si>
    <t>X Cnc</t>
  </si>
  <si>
    <t>170 day</t>
  </si>
  <si>
    <t>RTUMA</t>
  </si>
  <si>
    <t>WSEX</t>
  </si>
  <si>
    <t>W Sex</t>
  </si>
  <si>
    <t>40 day</t>
  </si>
  <si>
    <t>YHYA</t>
  </si>
  <si>
    <t>UHYA</t>
  </si>
  <si>
    <t>UANT</t>
  </si>
  <si>
    <t>VYUMA</t>
  </si>
  <si>
    <t>SCEN</t>
  </si>
  <si>
    <t>SSVIR</t>
  </si>
  <si>
    <t>YCVN</t>
  </si>
  <si>
    <t>Y Hya</t>
  </si>
  <si>
    <t>U Hya</t>
  </si>
  <si>
    <t>U Ant</t>
  </si>
  <si>
    <t>VY UMa</t>
  </si>
  <si>
    <t>RT UMa</t>
  </si>
  <si>
    <t>S Cen</t>
  </si>
  <si>
    <t>SS Vir</t>
  </si>
  <si>
    <t>355 day</t>
  </si>
  <si>
    <t>Y CVn</t>
  </si>
  <si>
    <t>158 day</t>
  </si>
  <si>
    <t>RYDRA</t>
  </si>
  <si>
    <t>RY Dra</t>
  </si>
  <si>
    <t>SUSCO</t>
  </si>
  <si>
    <t>SU Sco</t>
  </si>
  <si>
    <t>SZSGR</t>
  </si>
  <si>
    <t>SZ Sgr</t>
  </si>
  <si>
    <t>100 day</t>
  </si>
  <si>
    <t>SXSCO</t>
  </si>
  <si>
    <t>VOPH</t>
  </si>
  <si>
    <t>SSSGR</t>
  </si>
  <si>
    <t>HKLYR</t>
  </si>
  <si>
    <t>SSCT</t>
  </si>
  <si>
    <t>UVAQL</t>
  </si>
  <si>
    <t>VAQL</t>
  </si>
  <si>
    <t>V1942SGR</t>
  </si>
  <si>
    <t>UXDRA</t>
  </si>
  <si>
    <t>AQSGR</t>
  </si>
  <si>
    <t>TTCYG</t>
  </si>
  <si>
    <t>XSGE</t>
  </si>
  <si>
    <t>BFSGE</t>
  </si>
  <si>
    <t>RYCYG</t>
  </si>
  <si>
    <t>RTCAP</t>
  </si>
  <si>
    <t>V460CYG</t>
  </si>
  <si>
    <t>RXPEG</t>
  </si>
  <si>
    <t>#19PSC</t>
  </si>
  <si>
    <t>WZCAS</t>
  </si>
  <si>
    <t>SX Sco</t>
  </si>
  <si>
    <t>298 day</t>
  </si>
  <si>
    <t>V Oph</t>
  </si>
  <si>
    <t>SS Sgr</t>
  </si>
  <si>
    <t>HK Lyr</t>
  </si>
  <si>
    <t>S Sct</t>
  </si>
  <si>
    <t>UV Aql</t>
  </si>
  <si>
    <t>V Aql</t>
  </si>
  <si>
    <t>V1942 Sgr</t>
  </si>
  <si>
    <t>UX Dra</t>
  </si>
  <si>
    <t>AQ Sgr</t>
  </si>
  <si>
    <t>TT Cyg</t>
  </si>
  <si>
    <t>X Sge</t>
  </si>
  <si>
    <t>BF Sge</t>
  </si>
  <si>
    <t>RY Cyg</t>
  </si>
  <si>
    <t>CT Cap</t>
  </si>
  <si>
    <t>S Cep</t>
  </si>
  <si>
    <t>V460 Cyg</t>
  </si>
  <si>
    <t>RX Peg</t>
  </si>
  <si>
    <t>19 Psc</t>
  </si>
  <si>
    <t>WZ Cas</t>
  </si>
  <si>
    <t>148 day</t>
  </si>
  <si>
    <t>340 day</t>
  </si>
  <si>
    <t>350 day</t>
  </si>
  <si>
    <t>200 day</t>
  </si>
  <si>
    <t>196 day</t>
  </si>
  <si>
    <t>487 day</t>
  </si>
  <si>
    <t>630 day</t>
  </si>
  <si>
    <t>186 day</t>
  </si>
  <si>
    <t>Too Far South- 303 day</t>
  </si>
  <si>
    <t>Too Far South- 170 day</t>
  </si>
  <si>
    <t>Too Far South- 65 day</t>
  </si>
  <si>
    <t>Too Far South- Irregular</t>
  </si>
  <si>
    <t>Too Far South- 395 day</t>
  </si>
  <si>
    <t>W CMa</t>
  </si>
  <si>
    <t>Carbon star (2520K) - 367 day</t>
  </si>
  <si>
    <t>Detached Dust Shells- 332 day</t>
  </si>
  <si>
    <t>Detached Dust Shells- 118 day</t>
  </si>
  <si>
    <t>Classical Cepheid variable (type name)</t>
  </si>
  <si>
    <t>Classical Cepheid variable</t>
  </si>
  <si>
    <t>Double Binary - 2 type G + 2 type M</t>
  </si>
  <si>
    <t>Binary (G + M) with planets</t>
  </si>
  <si>
    <t>S Cephii</t>
  </si>
  <si>
    <t>Alpha Cygnii variable (type name)</t>
  </si>
  <si>
    <t>Quadurple star system</t>
  </si>
  <si>
    <t>Binary with planets</t>
  </si>
  <si>
    <t>Binary (Yellow + White)</t>
  </si>
  <si>
    <t>Red giant with planet</t>
  </si>
  <si>
    <t>Blue star with a dwarf</t>
  </si>
  <si>
    <t>Triple star (Alpha Cygni variable + 2 others)</t>
  </si>
  <si>
    <t>Brightest star in the sky (has white dwarf companion)</t>
  </si>
  <si>
    <t>Nearby massive binary (contact binary?)</t>
  </si>
  <si>
    <t>Bright star - possible debris disk</t>
  </si>
  <si>
    <t>Sun-like star with planets?</t>
  </si>
  <si>
    <t>First binary star discovered by Wm Herschel in 1780</t>
  </si>
  <si>
    <t>Binary (two large - type A stars)</t>
  </si>
  <si>
    <t>Red variable star</t>
  </si>
  <si>
    <t>Eta Cassiopeia</t>
  </si>
  <si>
    <t>65 Piscium</t>
  </si>
  <si>
    <t>Zeta Piscium</t>
  </si>
  <si>
    <t>Lambda Arietis</t>
  </si>
  <si>
    <t>Alpha Piscium</t>
  </si>
  <si>
    <t>Iota Trianguli</t>
  </si>
  <si>
    <t>Alpha Ursa Minoris</t>
  </si>
  <si>
    <t>Gamma Ceti</t>
  </si>
  <si>
    <t>Eta Persei</t>
  </si>
  <si>
    <t>Struve 331</t>
  </si>
  <si>
    <t>32 Eridani</t>
  </si>
  <si>
    <t>1 Camelopardalis</t>
  </si>
  <si>
    <t>55 Eridani</t>
  </si>
  <si>
    <t>118 Tauri</t>
  </si>
  <si>
    <t>Struve 747</t>
  </si>
  <si>
    <t>Iota Orionis</t>
  </si>
  <si>
    <t>Theta 2 Orionis</t>
  </si>
  <si>
    <t>Sigma Orionis</t>
  </si>
  <si>
    <t>Gamma Leporis</t>
  </si>
  <si>
    <t>Theta Aurigae</t>
  </si>
  <si>
    <t>Epsilon Monocerotis</t>
  </si>
  <si>
    <t>Beta Monocerotis</t>
  </si>
  <si>
    <t>12 Lyncis</t>
  </si>
  <si>
    <t>Epsilon Canis Majoris</t>
  </si>
  <si>
    <t>19 Lyncis</t>
  </si>
  <si>
    <t>Kappa Puppis</t>
  </si>
  <si>
    <t>Zeta Cancri</t>
  </si>
  <si>
    <t>38 Lyncis</t>
  </si>
  <si>
    <t>54 Leonis</t>
  </si>
  <si>
    <t>N Hydrae</t>
  </si>
  <si>
    <t>Delta Corvi</t>
  </si>
  <si>
    <t>24 Comae Berenices</t>
  </si>
  <si>
    <t>Gamma Virginis</t>
  </si>
  <si>
    <t>32 Camelopardalis</t>
  </si>
  <si>
    <t>Alpha Canum Venaticorum</t>
  </si>
  <si>
    <t>Zeta Ursa Majoris</t>
  </si>
  <si>
    <t>Kappa Bootis</t>
  </si>
  <si>
    <t>Iota Bootis</t>
  </si>
  <si>
    <t>Pi Bootis</t>
  </si>
  <si>
    <t>Epsilon Bootis</t>
  </si>
  <si>
    <t>Alpha Librae</t>
  </si>
  <si>
    <t>Xi Bootis</t>
  </si>
  <si>
    <t>Delta Bootis</t>
  </si>
  <si>
    <t>Mu Bootis</t>
  </si>
  <si>
    <t>Delta Serpentis</t>
  </si>
  <si>
    <t>Zeta Corona Borealis</t>
  </si>
  <si>
    <t>Xi Scorpii</t>
  </si>
  <si>
    <t>Struve 1999</t>
  </si>
  <si>
    <t>Beta Scorpii</t>
  </si>
  <si>
    <t>Kappa Herculis</t>
  </si>
  <si>
    <t>Nu Scorpii</t>
  </si>
  <si>
    <t>Sigma Corona Borealis</t>
  </si>
  <si>
    <t>16/17 Draconis</t>
  </si>
  <si>
    <t>Mu Draconis</t>
  </si>
  <si>
    <t>Delta Herculis</t>
  </si>
  <si>
    <t>36 Ophiuchi</t>
  </si>
  <si>
    <t>Omicron Ophiuchi</t>
  </si>
  <si>
    <t>Rho Herculis</t>
  </si>
  <si>
    <t>Nu Draconis</t>
  </si>
  <si>
    <t>Psi Draconis</t>
  </si>
  <si>
    <t>40/41 Draconis</t>
  </si>
  <si>
    <t>95 Herculis</t>
  </si>
  <si>
    <t>70 Ophiuchi</t>
  </si>
  <si>
    <t>Zeta Lyrae</t>
  </si>
  <si>
    <t>Struve 2404</t>
  </si>
  <si>
    <t>Otto Struve 525</t>
  </si>
  <si>
    <t>Theta Serpentis</t>
  </si>
  <si>
    <t>Beta Cygni</t>
  </si>
  <si>
    <t>57 Aquilae</t>
  </si>
  <si>
    <t>31 Cygni</t>
  </si>
  <si>
    <t>Alpha Capricornus</t>
  </si>
  <si>
    <t>Beta Capricornus</t>
  </si>
  <si>
    <t>Gamma Delphinus</t>
  </si>
  <si>
    <t>61 Cygni</t>
  </si>
  <si>
    <t>Beta Cephei</t>
  </si>
  <si>
    <t>Struve 2816</t>
  </si>
  <si>
    <t>Epsilon Pegasi</t>
  </si>
  <si>
    <t>Xi Cephei</t>
  </si>
  <si>
    <t>Zeta Aquarii</t>
  </si>
  <si>
    <t>8 Lacerta</t>
  </si>
  <si>
    <t>94 Aquarii</t>
  </si>
  <si>
    <t>Sigma Cassiopeiae</t>
  </si>
  <si>
    <r>
      <t>00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.1</t>
    </r>
  </si>
  <si>
    <r>
      <t>00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</si>
  <si>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01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.6</t>
    </r>
  </si>
  <si>
    <r>
      <t>01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</si>
  <si>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01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.5</t>
    </r>
  </si>
  <si>
    <r>
      <t>01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57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</si>
  <si>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02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02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</si>
  <si>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r>
      <t>02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</si>
  <si>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02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12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.4</t>
    </r>
  </si>
  <si>
    <r>
      <t>02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31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.8</t>
    </r>
  </si>
  <si>
    <r>
      <t>02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.3</t>
    </r>
  </si>
  <si>
    <r>
      <t>02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</si>
  <si>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03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</si>
  <si>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04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22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.6</t>
    </r>
  </si>
  <si>
    <r>
      <t>04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32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</si>
  <si>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r>
      <t>05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.3</t>
    </r>
  </si>
  <si>
    <r>
      <t>05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32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</si>
  <si>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r>
      <t>05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.1</t>
    </r>
  </si>
  <si>
    <r>
      <t>05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</si>
  <si>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06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.8</t>
    </r>
  </si>
  <si>
    <r>
      <t>06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46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</si>
  <si>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07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.1</t>
    </r>
  </si>
  <si>
    <r>
      <t>07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22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</si>
  <si>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07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.6</t>
    </r>
  </si>
  <si>
    <r>
      <t>08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12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</si>
  <si>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08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46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</si>
  <si>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09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18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.8</t>
    </r>
  </si>
  <si>
    <r>
      <t>10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08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.4</t>
    </r>
  </si>
  <si>
    <r>
      <t>10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</si>
  <si>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r>
      <t>10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.6</t>
    </r>
  </si>
  <si>
    <r>
      <t>12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.1</t>
    </r>
  </si>
  <si>
    <r>
      <t>12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</si>
  <si>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12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56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</si>
  <si>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r>
      <t>13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</si>
  <si>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14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.5</t>
    </r>
  </si>
  <si>
    <r>
      <t>14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16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</si>
  <si>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14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</si>
  <si>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14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</si>
  <si>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r>
      <t>14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51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.4</t>
    </r>
  </si>
  <si>
    <r>
      <t>15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.5</t>
    </r>
  </si>
  <si>
    <r>
      <t>15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.5</t>
    </r>
  </si>
  <si>
    <r>
      <t>15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.8</t>
    </r>
  </si>
  <si>
    <r>
      <t>15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.4</t>
    </r>
  </si>
  <si>
    <r>
      <t>16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08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.1</t>
    </r>
  </si>
  <si>
    <r>
      <t>16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</si>
  <si>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16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36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</si>
  <si>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17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.3</t>
    </r>
  </si>
  <si>
    <r>
      <t>17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.6</t>
    </r>
  </si>
  <si>
    <r>
      <t>17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</si>
  <si>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r>
      <t>17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</si>
  <si>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17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32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</si>
  <si>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17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41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</si>
  <si>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</si>
  <si>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01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.5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</si>
  <si>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.5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</si>
  <si>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.3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</si>
  <si>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.8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</si>
  <si>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.1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</si>
  <si>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.8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</si>
  <si>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</si>
  <si>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18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56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</si>
  <si>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19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30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</si>
  <si>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20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13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.6</t>
    </r>
  </si>
  <si>
    <r>
      <t>20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46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</si>
  <si>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21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06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</si>
  <si>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21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28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.7</t>
    </r>
  </si>
  <si>
    <r>
      <t>21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</si>
  <si>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r>
      <t>21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44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</si>
  <si>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22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03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.8</t>
    </r>
  </si>
  <si>
    <r>
      <t>22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28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.8</t>
    </r>
  </si>
  <si>
    <r>
      <t>22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29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.2</t>
    </r>
  </si>
  <si>
    <r>
      <t>22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35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.9</t>
    </r>
  </si>
  <si>
    <r>
      <t>23</t>
    </r>
    <r>
      <rPr>
        <vertAlign val="super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59</t>
    </r>
    <r>
      <rPr>
        <vertAlign val="superscript"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>.0</t>
    </r>
  </si>
  <si>
    <t>+11° 58'</t>
  </si>
  <si>
    <t>+19° 51'</t>
  </si>
  <si>
    <t>+24° 45'</t>
  </si>
  <si>
    <t>-29° 16'</t>
  </si>
  <si>
    <t>-16° 31'</t>
  </si>
  <si>
    <t>+18° 23'</t>
  </si>
  <si>
    <t>-01° 27'</t>
  </si>
  <si>
    <t>+83° 25'</t>
  </si>
  <si>
    <t>+38° 19'</t>
  </si>
  <si>
    <t>+54° 56'</t>
  </si>
  <si>
    <t>+51° 47</t>
  </si>
  <si>
    <t>+51° 22'</t>
  </si>
  <si>
    <t>+16° 25'</t>
  </si>
  <si>
    <t>+27° 04'</t>
  </si>
  <si>
    <t>-16° 02'</t>
  </si>
  <si>
    <t>+19° 06'</t>
  </si>
  <si>
    <t>+33° 19'</t>
  </si>
  <si>
    <t>+37° 23'</t>
  </si>
  <si>
    <t>+10° 32'</t>
  </si>
  <si>
    <t>+36° 38'</t>
  </si>
  <si>
    <t>-11° 22'</t>
  </si>
  <si>
    <t>-11° 27'</t>
  </si>
  <si>
    <t>-19° 48'</t>
  </si>
  <si>
    <t>+17° 03'</t>
  </si>
  <si>
    <t>-19° 28'</t>
  </si>
  <si>
    <t>+33° 52'</t>
  </si>
  <si>
    <t>+52° 55'</t>
  </si>
  <si>
    <t>+54° 28'</t>
  </si>
  <si>
    <t>+14° 23'</t>
  </si>
  <si>
    <t>+24° 50'</t>
  </si>
  <si>
    <t>-26° 36'</t>
  </si>
  <si>
    <t>-24° 17'</t>
  </si>
  <si>
    <t>+37° 09'</t>
  </si>
  <si>
    <t>+55° 11'</t>
  </si>
  <si>
    <t>+72° 09'</t>
  </si>
  <si>
    <t>+80° 00'</t>
  </si>
  <si>
    <t>+21° 36'</t>
  </si>
  <si>
    <t>+02° 30'</t>
  </si>
  <si>
    <t>+39° 40'</t>
  </si>
  <si>
    <t>+37° 36'</t>
  </si>
  <si>
    <t>+33° 22'</t>
  </si>
  <si>
    <t>+10° 59'</t>
  </si>
  <si>
    <t>+33° 58'</t>
  </si>
  <si>
    <t>+04° 12'</t>
  </si>
  <si>
    <t>+27° 58'</t>
  </si>
  <si>
    <t>-08° 14'</t>
  </si>
  <si>
    <t>+46° 44'</t>
  </si>
  <si>
    <t>-12° 33'</t>
  </si>
  <si>
    <t>-14° 47'</t>
  </si>
  <si>
    <t>+16° 07'</t>
  </si>
  <si>
    <t>+38° 45'</t>
  </si>
  <si>
    <t>+70° 34'</t>
  </si>
  <si>
    <t>+57° 29'</t>
  </si>
  <si>
    <t>+09° 52'</t>
  </si>
  <si>
    <t>+64° 38'</t>
  </si>
  <si>
    <t>-00° 01'</t>
  </si>
  <si>
    <t>+58° 25'</t>
  </si>
  <si>
    <t>+39° 38'</t>
  </si>
  <si>
    <t>-13° 28'</t>
  </si>
  <si>
    <t>+55° 45'</t>
  </si>
  <si>
    <t>+57° 49'</t>
  </si>
  <si>
    <t>+27° 43'</t>
  </si>
  <si>
    <t>+21° 28'</t>
  </si>
  <si>
    <t>+07° 35'</t>
  </si>
  <si>
    <t>+19° 18'</t>
  </si>
  <si>
    <t>+23° 36'</t>
  </si>
  <si>
    <t>+02° 46'</t>
  </si>
  <si>
    <t>+42° 20'</t>
  </si>
  <si>
    <t>+30° 18'</t>
  </si>
  <si>
    <t>+89° 16'</t>
  </si>
  <si>
    <t>+03° 14'</t>
  </si>
  <si>
    <t>+55° 54'</t>
  </si>
  <si>
    <t>+52° 21'</t>
  </si>
  <si>
    <t>-02° 57'</t>
  </si>
  <si>
    <t>+25° 38'</t>
  </si>
  <si>
    <t>+53° 55'</t>
  </si>
  <si>
    <t>-08° 48'</t>
  </si>
  <si>
    <t>-08° 12'</t>
  </si>
  <si>
    <t>+25° 09'</t>
  </si>
  <si>
    <t>-00° 18'</t>
  </si>
  <si>
    <t>-06° 00'</t>
  </si>
  <si>
    <t>+09° 56'</t>
  </si>
  <si>
    <t>-05° 23'</t>
  </si>
  <si>
    <t>-05° 55'</t>
  </si>
  <si>
    <t>-05° 25'</t>
  </si>
  <si>
    <t>-02° 36'</t>
  </si>
  <si>
    <t>-01° 57'</t>
  </si>
  <si>
    <t>-22° 27'</t>
  </si>
  <si>
    <t>+37° 13'</t>
  </si>
  <si>
    <t>+04° 36'</t>
  </si>
  <si>
    <t>-07° 02'</t>
  </si>
  <si>
    <t>+59° 27'</t>
  </si>
  <si>
    <t>-28° 58'</t>
  </si>
  <si>
    <t>+21° 59'</t>
  </si>
  <si>
    <t>+55° 17'</t>
  </si>
  <si>
    <t>+31° 53'</t>
  </si>
  <si>
    <t>-26° 48'</t>
  </si>
  <si>
    <t>+17° 39'</t>
  </si>
  <si>
    <t>+28° 46'</t>
  </si>
  <si>
    <t>+36° 48'</t>
  </si>
  <si>
    <r>
      <t>03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54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.3</t>
    </r>
  </si>
  <si>
    <r>
      <t>04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43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.6</t>
    </r>
  </si>
  <si>
    <r>
      <t>05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14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.5</t>
    </r>
  </si>
  <si>
    <r>
      <t>05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35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.0</t>
    </r>
  </si>
  <si>
    <r>
      <t>05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35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.3</t>
    </r>
  </si>
  <si>
    <r>
      <t>05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35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.4</t>
    </r>
  </si>
  <si>
    <r>
      <t>05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38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.7</t>
    </r>
  </si>
  <si>
    <r>
      <t>05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40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.8</t>
    </r>
  </si>
  <si>
    <r>
      <t>05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44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.5</t>
    </r>
  </si>
  <si>
    <r>
      <t>06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28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.8</t>
    </r>
  </si>
  <si>
    <r>
      <t>06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58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.6</t>
    </r>
  </si>
  <si>
    <r>
      <t>07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38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.8</t>
    </r>
  </si>
  <si>
    <r>
      <t>11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32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.3</t>
    </r>
  </si>
  <si>
    <r>
      <t>12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29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.9</t>
    </r>
  </si>
  <si>
    <r>
      <t>14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50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.9</t>
    </r>
  </si>
  <si>
    <r>
      <t>16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05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.4</t>
    </r>
  </si>
  <si>
    <r>
      <t>16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12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.0</t>
    </r>
  </si>
  <si>
    <r>
      <t>17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15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.3</t>
    </r>
  </si>
  <si>
    <r>
      <t>17</t>
    </r>
    <r>
      <rPr>
        <vertAlign val="superscript"/>
        <sz val="11"/>
        <color indexed="10"/>
        <rFont val="Calibri"/>
        <family val="2"/>
      </rPr>
      <t>h</t>
    </r>
    <r>
      <rPr>
        <sz val="11"/>
        <color indexed="10"/>
        <rFont val="Calibri"/>
        <family val="2"/>
      </rPr>
      <t xml:space="preserve"> 18</t>
    </r>
    <r>
      <rPr>
        <vertAlign val="superscript"/>
        <sz val="11"/>
        <color indexed="10"/>
        <rFont val="Calibri"/>
        <family val="2"/>
      </rPr>
      <t>m</t>
    </r>
    <r>
      <rPr>
        <sz val="11"/>
        <color indexed="10"/>
        <rFont val="Calibri"/>
        <family val="2"/>
      </rPr>
      <t>.0</t>
    </r>
  </si>
  <si>
    <r>
      <t>20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18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.1</t>
    </r>
  </si>
  <si>
    <r>
      <t>20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21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.0</t>
    </r>
  </si>
  <si>
    <r>
      <t>19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54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.6</t>
    </r>
  </si>
  <si>
    <r>
      <t>12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41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.7</t>
    </r>
  </si>
  <si>
    <r>
      <t>16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04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.4</t>
    </r>
  </si>
  <si>
    <r>
      <t>23</t>
    </r>
    <r>
      <rPr>
        <vertAlign val="superscript"/>
        <sz val="11"/>
        <color indexed="30"/>
        <rFont val="Calibri"/>
        <family val="2"/>
      </rPr>
      <t>h</t>
    </r>
    <r>
      <rPr>
        <sz val="11"/>
        <color indexed="30"/>
        <rFont val="Calibri"/>
        <family val="2"/>
      </rPr>
      <t xml:space="preserve"> 19</t>
    </r>
    <r>
      <rPr>
        <vertAlign val="superscript"/>
        <sz val="11"/>
        <color indexed="30"/>
        <rFont val="Calibri"/>
        <family val="2"/>
      </rPr>
      <t>m</t>
    </r>
    <r>
      <rPr>
        <sz val="11"/>
        <color indexed="30"/>
        <rFont val="Calibri"/>
        <family val="2"/>
      </rPr>
      <t>.1</t>
    </r>
  </si>
  <si>
    <t xml:space="preserve"> Same as object  "ASTER" ?</t>
  </si>
  <si>
    <t xml:space="preserve"> Same as object  "PSI" ?</t>
  </si>
  <si>
    <t>Gamma Dephinius</t>
  </si>
  <si>
    <t>? Sigma Orionis ?</t>
  </si>
  <si>
    <t>Magnitude</t>
  </si>
  <si>
    <t>6.3, 6.3</t>
  </si>
  <si>
    <t>3.4,7.5</t>
  </si>
  <si>
    <t>5.6, 5.8</t>
  </si>
  <si>
    <t>5.6, 6.5</t>
  </si>
  <si>
    <t>4.8, 4.8</t>
  </si>
  <si>
    <t>4.9, 7.7</t>
  </si>
  <si>
    <t>4.2, 5.1</t>
  </si>
  <si>
    <t>2.3, 5.5</t>
  </si>
  <si>
    <t>5.3, 6.9</t>
  </si>
  <si>
    <t>2.0, 9.0</t>
  </si>
  <si>
    <t>3.8, 8.5</t>
  </si>
  <si>
    <t>5.3, 6.7</t>
  </si>
  <si>
    <t>4.8, 6.1</t>
  </si>
  <si>
    <t>5.5, 7.6</t>
  </si>
  <si>
    <t>5.7, 6.8</t>
  </si>
  <si>
    <t>6.7, 6.8</t>
  </si>
  <si>
    <t>0.1, 6.8</t>
  </si>
  <si>
    <t>5.8, 6.6</t>
  </si>
  <si>
    <t>2.2, 6.3</t>
  </si>
  <si>
    <t>4.8, 5.7</t>
  </si>
  <si>
    <t>3.6, 5.5</t>
  </si>
  <si>
    <t>6.7, 7.9, 5.1, 6.7</t>
  </si>
  <si>
    <t>2.8, 6.9</t>
  </si>
  <si>
    <t>5.2, 6.5</t>
  </si>
  <si>
    <t>4.0, 7.5, 6.5</t>
  </si>
  <si>
    <t>1.9, 4.0, 9.9</t>
  </si>
  <si>
    <t>2.6, 7.1</t>
  </si>
  <si>
    <t>4.5, 6.5</t>
  </si>
  <si>
    <t>4.7, 5.2</t>
  </si>
  <si>
    <t>5.4, 7.3</t>
  </si>
  <si>
    <t>3.5, 8.2</t>
  </si>
  <si>
    <t>1.9, 2.9</t>
  </si>
  <si>
    <t>5.6, 6.0</t>
  </si>
  <si>
    <t>4.2, 6.6</t>
  </si>
  <si>
    <t>3.9, 6.6</t>
  </si>
  <si>
    <t>1.4, 7.7</t>
  </si>
  <si>
    <t>2.2, 3.5</t>
  </si>
  <si>
    <t>4.5, 6.3</t>
  </si>
  <si>
    <t>5.2, 6.7</t>
  </si>
  <si>
    <t>3.5, 3.5</t>
  </si>
  <si>
    <t>5.3, 5.8</t>
  </si>
  <si>
    <t>2.9, 5.5</t>
  </si>
  <si>
    <t>2.3, 4.0, 4.0</t>
  </si>
  <si>
    <t>4.6, 6.6</t>
  </si>
  <si>
    <t>4.9, 7.5</t>
  </si>
  <si>
    <t>4.9, 5.8</t>
  </si>
  <si>
    <t>2.5, 4.9</t>
  </si>
  <si>
    <t>4.7, 7.0</t>
  </si>
  <si>
    <t>3.5, 8.7</t>
  </si>
  <si>
    <t>4.3, 7.0</t>
  </si>
  <si>
    <t>4.2, 5.2</t>
  </si>
  <si>
    <t>5.1, 6.0</t>
  </si>
  <si>
    <t>4.8, 7.3</t>
  </si>
  <si>
    <t>7.4, 8.1</t>
  </si>
  <si>
    <t>5.3, 6.5</t>
  </si>
  <si>
    <t>5.6, 6.6</t>
  </si>
  <si>
    <t>5.4, 6.4, 5.5</t>
  </si>
  <si>
    <t>5.7, 5.7</t>
  </si>
  <si>
    <t>3.5, 5.4</t>
  </si>
  <si>
    <t>3.1, 8.2</t>
  </si>
  <si>
    <t>4.6, 5.6</t>
  </si>
  <si>
    <t>4.9, 4.9</t>
  </si>
  <si>
    <t>4.9, 6.1</t>
  </si>
  <si>
    <t>5.7, 6.1</t>
  </si>
  <si>
    <t>5.0, 5.1</t>
  </si>
  <si>
    <t>4.2, 6.0</t>
  </si>
  <si>
    <t>5.0, 6.1, 5.2, 5.5</t>
  </si>
  <si>
    <t>4.3, 5.9</t>
  </si>
  <si>
    <t>3.4, 8.6</t>
  </si>
  <si>
    <t>6.9, 8.1</t>
  </si>
  <si>
    <t>6.0, 7.7</t>
  </si>
  <si>
    <t>4.5, 5.4</t>
  </si>
  <si>
    <t>3.1, 5.1</t>
  </si>
  <si>
    <t>5.8, 6.5</t>
  </si>
  <si>
    <t>3.8, 6.7, 4.8</t>
  </si>
  <si>
    <t>3.6, 4.2</t>
  </si>
  <si>
    <t>3.4, 6.2</t>
  </si>
  <si>
    <t>4.5, 5.5</t>
  </si>
  <si>
    <t>5.2, 6.0</t>
  </si>
  <si>
    <t>3.2, 7.9</t>
  </si>
  <si>
    <t>5.6, 7.7, 7.8</t>
  </si>
  <si>
    <t>2.4, 8.4</t>
  </si>
  <si>
    <t>4.4, 6.5</t>
  </si>
  <si>
    <t>4.3, 4.5</t>
  </si>
  <si>
    <t>3.9, 6.3</t>
  </si>
  <si>
    <t>5.7, 6.5</t>
  </si>
  <si>
    <t>5.3, 7.3</t>
  </si>
  <si>
    <t>5.0, 7.1</t>
  </si>
  <si>
    <t>8.8,13,21.5</t>
  </si>
  <si>
    <t>12.9,43</t>
  </si>
  <si>
    <t>2.4,58</t>
  </si>
  <si>
    <t>14.4, 709</t>
  </si>
  <si>
    <t>3.4,90</t>
  </si>
  <si>
    <t>208,2.6,2.3</t>
  </si>
  <si>
    <t>11.7, 20</t>
  </si>
  <si>
    <t>Tight double</t>
  </si>
  <si>
    <t>Decimal RA</t>
  </si>
  <si>
    <t>Decimal Dec</t>
  </si>
  <si>
    <t>Too far South</t>
  </si>
  <si>
    <t>Separation</t>
  </si>
  <si>
    <t>(arc sec)</t>
  </si>
  <si>
    <t>Formal  Name</t>
  </si>
  <si>
    <t>#65PSC</t>
  </si>
  <si>
    <t>Psi 1 Piscium - 74 Piscium</t>
  </si>
  <si>
    <t>#74PSC</t>
  </si>
  <si>
    <t>ZETAPSC</t>
  </si>
  <si>
    <t>5.6, 6.5,WD</t>
  </si>
  <si>
    <t>F0 + G1, 129 ly dist.</t>
  </si>
  <si>
    <t>G0 + K7, 19.4 ly dist.</t>
  </si>
  <si>
    <t>A1 primary, 238 ly dist., moving at 22.5km/sec</t>
  </si>
  <si>
    <t>A1 + B9, 164 ly dist.</t>
  </si>
  <si>
    <t>A7 + F7 + White Dwarf, 147 &amp; 195 ly dist.</t>
  </si>
  <si>
    <t>Tight double (no other info)</t>
  </si>
  <si>
    <t>LAMARI</t>
  </si>
  <si>
    <t>A0 + A3, 139 ly dist, very tight double</t>
  </si>
  <si>
    <t>ALPHPSC</t>
  </si>
  <si>
    <t>IOTATRI</t>
  </si>
  <si>
    <t>Tight double, 305 ly dist., 42.9 km/sec</t>
  </si>
  <si>
    <t>A3 + F3 + K5 (Triple), 80 ly dist.</t>
  </si>
  <si>
    <t>3.5, 6.6, 10.2</t>
  </si>
  <si>
    <t>2.8, 840</t>
  </si>
  <si>
    <t>GAMMACET</t>
  </si>
  <si>
    <t>ETAPER</t>
  </si>
  <si>
    <t>K3 + ?, 1331 ly dist.</t>
  </si>
  <si>
    <t>No info!</t>
  </si>
  <si>
    <t>B9 + F8, 268 ly dist.</t>
  </si>
  <si>
    <t>Chi Tauri - 59 Tauri</t>
  </si>
  <si>
    <t>CHITAU</t>
  </si>
  <si>
    <t>#59TAU</t>
  </si>
  <si>
    <t>B8 + B9 + B9 (Alpha Cygni variable + 2 others)</t>
  </si>
  <si>
    <t>Tight double, No other info!</t>
  </si>
  <si>
    <t>Delta Orionis - Mintaka</t>
  </si>
  <si>
    <t>O9 + B1 + B0 + B3, Eclipsing Variable</t>
  </si>
  <si>
    <t>DELTAORI</t>
  </si>
  <si>
    <t>Lambda Orionis - Meissa</t>
  </si>
  <si>
    <t>O8 + B0, 1100ly dist, Tight double</t>
  </si>
  <si>
    <t>LAMORI</t>
  </si>
  <si>
    <t>Theta 1 Orionis - Trapezium</t>
  </si>
  <si>
    <t>T1ORI</t>
  </si>
  <si>
    <t>T2ORI</t>
  </si>
  <si>
    <t>O9 + B0 + B5, 1500 ly dist, appear in a line within M42</t>
  </si>
  <si>
    <t>6 (or more) stars in M42</t>
  </si>
  <si>
    <t>O9 + B1+ B8 + A0, 2300 ly dist, near M42</t>
  </si>
  <si>
    <t>11.3, 49</t>
  </si>
  <si>
    <t>IOTAORI</t>
  </si>
  <si>
    <t>O9 + B0 + A2 + B2 + B2, 1255 ly dist.</t>
  </si>
  <si>
    <t>ZETAORI</t>
  </si>
  <si>
    <t>Zeta Orionis - Alnitak</t>
  </si>
  <si>
    <t>O9 + B1 + B0, 1261 ly dist.</t>
  </si>
  <si>
    <t>A0 + F2, 166 ly dist., Tight double</t>
  </si>
  <si>
    <t>Pair of A-type stars, eclipsing binary, 81 ly dist.</t>
  </si>
  <si>
    <t>THETAAUR</t>
  </si>
  <si>
    <t>A5 + F5, 122 ly dist.</t>
  </si>
  <si>
    <t>EPSMON</t>
  </si>
  <si>
    <t>BETAMON</t>
  </si>
  <si>
    <t>B3 + B3 + B3, 700 ly dist.</t>
  </si>
  <si>
    <t>#12LYN</t>
  </si>
  <si>
    <t>Tight triple, 210 ly dist.</t>
  </si>
  <si>
    <t>Delta Geminorum - Wasat</t>
  </si>
  <si>
    <t>DELTAGEM</t>
  </si>
  <si>
    <t>F0 + F0 + K?, 61 ly dist.</t>
  </si>
  <si>
    <t>B8 + B9, 600 ;y dist.</t>
  </si>
  <si>
    <t>#19LYN</t>
  </si>
  <si>
    <t>CASTOR</t>
  </si>
  <si>
    <t>Alpha Geminorum - Castor</t>
  </si>
  <si>
    <t>Six stars (three binaries), 51 ly dist.</t>
  </si>
  <si>
    <t>F7 + F9 + G0, 83 ly dist.</t>
  </si>
  <si>
    <t>ZETACNC</t>
  </si>
  <si>
    <t>#55CNC</t>
  </si>
  <si>
    <t>#38LYN</t>
  </si>
  <si>
    <t>A1 + A1, 120 ly dist., Tight double</t>
  </si>
  <si>
    <t>Alpha Leonis - Regulus</t>
  </si>
  <si>
    <t>A1 + A2, 290ly dist.</t>
  </si>
  <si>
    <t>#54LEO</t>
  </si>
  <si>
    <t>Alignment Stars</t>
  </si>
  <si>
    <t>Number</t>
  </si>
  <si>
    <t>Alpheratz</t>
  </si>
  <si>
    <t>Designation</t>
  </si>
  <si>
    <t>Alpha And</t>
  </si>
  <si>
    <t>Ankaa</t>
  </si>
  <si>
    <t>Alpha Pho</t>
  </si>
  <si>
    <t>Schedar</t>
  </si>
  <si>
    <t>Alpha Cas</t>
  </si>
  <si>
    <t>Diphda</t>
  </si>
  <si>
    <t>Beta Cet</t>
  </si>
  <si>
    <t>Achernar</t>
  </si>
  <si>
    <t>Alpha Eri</t>
  </si>
  <si>
    <t>Hamal</t>
  </si>
  <si>
    <t>Alpha Ari</t>
  </si>
  <si>
    <t>Acamar</t>
  </si>
  <si>
    <t>Theta Eri</t>
  </si>
  <si>
    <t>Menkar</t>
  </si>
  <si>
    <t>Alpha Cet</t>
  </si>
  <si>
    <t>Mirfak</t>
  </si>
  <si>
    <t>Alpha Per</t>
  </si>
  <si>
    <t>Aldebaran</t>
  </si>
  <si>
    <t>Alpha Tau</t>
  </si>
  <si>
    <t>Rigel</t>
  </si>
  <si>
    <t>Beta Ori</t>
  </si>
  <si>
    <t>Capella</t>
  </si>
  <si>
    <t>Alpha Aur</t>
  </si>
  <si>
    <t>Bellatrix</t>
  </si>
  <si>
    <t>Gamma Ori</t>
  </si>
  <si>
    <t>Elnath</t>
  </si>
  <si>
    <t>Beta Tau</t>
  </si>
  <si>
    <t>Alnilam</t>
  </si>
  <si>
    <t>Epsil Ori</t>
  </si>
  <si>
    <t>Betelgeuse</t>
  </si>
  <si>
    <t>Alpha Ori</t>
  </si>
  <si>
    <t>Canopus</t>
  </si>
  <si>
    <t>Alpha Car</t>
  </si>
  <si>
    <t>Sirius</t>
  </si>
  <si>
    <t>Alpha Cma</t>
  </si>
  <si>
    <t>Adhara</t>
  </si>
  <si>
    <t>Epsil Cma</t>
  </si>
  <si>
    <t>Procyon</t>
  </si>
  <si>
    <t>Alpha Cmi</t>
  </si>
  <si>
    <t>Pollux</t>
  </si>
  <si>
    <t>Beta Gem</t>
  </si>
  <si>
    <t>Avior</t>
  </si>
  <si>
    <t>Epsil Car</t>
  </si>
  <si>
    <t>Suhail</t>
  </si>
  <si>
    <t>Lambda Vel</t>
  </si>
  <si>
    <t>Miaplacidus</t>
  </si>
  <si>
    <t>Beta Car</t>
  </si>
  <si>
    <t>Alphard</t>
  </si>
  <si>
    <t>Alpha Hyd</t>
  </si>
  <si>
    <t>Regulus</t>
  </si>
  <si>
    <t>Alpha Leo</t>
  </si>
  <si>
    <t>Dubhe</t>
  </si>
  <si>
    <t>Alpha Uma</t>
  </si>
  <si>
    <t>Denebola</t>
  </si>
  <si>
    <t>Beta Leo</t>
  </si>
  <si>
    <t>Gienah</t>
  </si>
  <si>
    <t>Gamma Cor</t>
  </si>
  <si>
    <t>Acrux</t>
  </si>
  <si>
    <t>Alpha Cru</t>
  </si>
  <si>
    <t>Gacrux</t>
  </si>
  <si>
    <t>Gamma Cru</t>
  </si>
  <si>
    <t>Alioth</t>
  </si>
  <si>
    <t>Epsil Uma</t>
  </si>
  <si>
    <t>Spica</t>
  </si>
  <si>
    <t>Alpha Vir</t>
  </si>
  <si>
    <t>Alkaid</t>
  </si>
  <si>
    <t>Eta Uma</t>
  </si>
  <si>
    <t>Hadar</t>
  </si>
  <si>
    <t>Beta Cen</t>
  </si>
  <si>
    <t>Menkent</t>
  </si>
  <si>
    <t>Theta Cen</t>
  </si>
  <si>
    <t>Rigil Kentaurus</t>
  </si>
  <si>
    <t>Alpha Cen</t>
  </si>
  <si>
    <t>Arcturus</t>
  </si>
  <si>
    <t>Alpha Boo</t>
  </si>
  <si>
    <t>Zubenelgenubi</t>
  </si>
  <si>
    <t>Alpha Lib</t>
  </si>
  <si>
    <t>Kochab</t>
  </si>
  <si>
    <t>Beta Umi</t>
  </si>
  <si>
    <t>Alphecca</t>
  </si>
  <si>
    <t>Antares</t>
  </si>
  <si>
    <t>Alpha Sco</t>
  </si>
  <si>
    <t>Atria</t>
  </si>
  <si>
    <t>Alpha TriA</t>
  </si>
  <si>
    <t>Alpha CorB</t>
  </si>
  <si>
    <t>Sabik</t>
  </si>
  <si>
    <t>Eta Oph</t>
  </si>
  <si>
    <t>Shaula</t>
  </si>
  <si>
    <t>Lambda Sco</t>
  </si>
  <si>
    <t>Rasalhague</t>
  </si>
  <si>
    <t>Alpha Oph</t>
  </si>
  <si>
    <t>Eltanin</t>
  </si>
  <si>
    <t>Gamma Dra</t>
  </si>
  <si>
    <t>Kaus Australis</t>
  </si>
  <si>
    <t>Epsil Sag</t>
  </si>
  <si>
    <t>Vega</t>
  </si>
  <si>
    <t>Alpha Lyr</t>
  </si>
  <si>
    <t>Nunki</t>
  </si>
  <si>
    <t>Sigma Sag</t>
  </si>
  <si>
    <t>Altair</t>
  </si>
  <si>
    <t>Alpha Aql</t>
  </si>
  <si>
    <t>Peacock</t>
  </si>
  <si>
    <t>Alpha Pav</t>
  </si>
  <si>
    <t>Deneb</t>
  </si>
  <si>
    <t>Alpha Cyg</t>
  </si>
  <si>
    <t>Enif</t>
  </si>
  <si>
    <t>Epsil Peg</t>
  </si>
  <si>
    <t>Al Na'ir</t>
  </si>
  <si>
    <t>Alpha Gru</t>
  </si>
  <si>
    <t>Fomalhaut</t>
  </si>
  <si>
    <t>Alpha Psc</t>
  </si>
  <si>
    <t>Markab</t>
  </si>
  <si>
    <t>Alpha Peg</t>
  </si>
  <si>
    <t>Polaris</t>
  </si>
  <si>
    <t>Alpha Umi</t>
  </si>
  <si>
    <t>Navi</t>
  </si>
  <si>
    <t>Gamma Cas</t>
  </si>
  <si>
    <t>GAMMAVIR</t>
  </si>
  <si>
    <t>#32CAM</t>
  </si>
  <si>
    <t>KAPPABOO</t>
  </si>
  <si>
    <t>IOTABOO</t>
  </si>
  <si>
    <t>PIBOO</t>
  </si>
  <si>
    <t>EPSBOO</t>
  </si>
  <si>
    <t>DELTABOO</t>
  </si>
  <si>
    <t>MUDRA</t>
  </si>
  <si>
    <t>DELTASER</t>
  </si>
  <si>
    <t>ZETACOB</t>
  </si>
  <si>
    <t>XISCO</t>
  </si>
  <si>
    <t>KAPPAHER</t>
  </si>
  <si>
    <t>#16DRA</t>
  </si>
  <si>
    <t>MUBOO</t>
  </si>
  <si>
    <t>DELTAHER</t>
  </si>
  <si>
    <t>RHOHER</t>
  </si>
  <si>
    <t>NUDRA</t>
  </si>
  <si>
    <t>PSIDRA</t>
  </si>
  <si>
    <t>#40DRA</t>
  </si>
  <si>
    <t>#70OPH</t>
  </si>
  <si>
    <t>ZETALYR</t>
  </si>
  <si>
    <t>THETASER</t>
  </si>
  <si>
    <t>#57AQL</t>
  </si>
  <si>
    <t>#31CYG</t>
  </si>
  <si>
    <t>BETACAP</t>
  </si>
  <si>
    <t>#61CYG</t>
  </si>
  <si>
    <t>BETACEP</t>
  </si>
  <si>
    <t>EPSPEG</t>
  </si>
  <si>
    <t>XICEP</t>
  </si>
  <si>
    <t>ZETAAQU</t>
  </si>
  <si>
    <t>#8LAC</t>
  </si>
  <si>
    <t>#94AQU</t>
  </si>
  <si>
    <t>SIGMACAS</t>
  </si>
  <si>
    <t>ETACAS</t>
  </si>
  <si>
    <t>SIGMAORI</t>
  </si>
  <si>
    <t>SIGMACOB</t>
  </si>
  <si>
    <t>HD6421</t>
  </si>
  <si>
    <t>HD 4621</t>
  </si>
  <si>
    <t>HD26128</t>
  </si>
  <si>
    <t>HD 26128</t>
  </si>
  <si>
    <t>11 Mon</t>
  </si>
  <si>
    <t>IOTACAS</t>
  </si>
  <si>
    <t>HINDS</t>
  </si>
  <si>
    <t>IC418</t>
  </si>
  <si>
    <t>Spirograph Nebula</t>
  </si>
  <si>
    <t>NGC 1535</t>
  </si>
  <si>
    <t>Cleopatra's Eye</t>
  </si>
  <si>
    <t>NGC1535</t>
  </si>
  <si>
    <t>IC 418</t>
  </si>
  <si>
    <t>HPERSEI</t>
  </si>
  <si>
    <t>NGC869</t>
  </si>
  <si>
    <t>NGC 869</t>
  </si>
  <si>
    <t>h Persei</t>
  </si>
  <si>
    <t>NGC 2261</t>
  </si>
  <si>
    <t>HUBBLE</t>
  </si>
  <si>
    <t>Multiple star</t>
  </si>
  <si>
    <t>Red star</t>
  </si>
  <si>
    <t>ALPHAUMI</t>
  </si>
  <si>
    <t>Alpha UMi</t>
  </si>
  <si>
    <t>Pole star</t>
  </si>
  <si>
    <t>BETAAUR</t>
  </si>
  <si>
    <t>Beta Auriga</t>
  </si>
  <si>
    <t>Beta Monoceros</t>
  </si>
  <si>
    <t>Alpha Gemini</t>
  </si>
  <si>
    <t>Iota Cassiopeia</t>
  </si>
  <si>
    <t>R Lepus</t>
  </si>
  <si>
    <t>NGC1907</t>
  </si>
  <si>
    <t>Collinder 66</t>
  </si>
  <si>
    <t>HD109545</t>
  </si>
  <si>
    <t>SAO 157379</t>
  </si>
  <si>
    <t>LASUPERB</t>
  </si>
  <si>
    <t>NGC6572</t>
  </si>
  <si>
    <t>Blue Racketball Nebula</t>
  </si>
  <si>
    <t>NGC 6572</t>
  </si>
  <si>
    <t>Turtle Nebula</t>
  </si>
  <si>
    <t>NGC 6210</t>
  </si>
  <si>
    <t>NGC6210</t>
  </si>
  <si>
    <t>HD159660</t>
  </si>
  <si>
    <t>HD188060</t>
  </si>
  <si>
    <t>HD 159660</t>
  </si>
  <si>
    <t>HD 188060</t>
  </si>
  <si>
    <t>PPM18870</t>
  </si>
  <si>
    <t>PPM 18870</t>
  </si>
  <si>
    <t>MLR 166A - Multiple star</t>
  </si>
  <si>
    <t>PPM 117025 - Multiple star</t>
  </si>
  <si>
    <t>HIP 19363 - Multiple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</si>
</sst>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vertAlign val="superscript"/>
      <sz val="11"/>
      <color indexed="8"/>
      <name val="Calibri"/>
      <family val="2"/>
    </font>
    <font>
      <vertAlign val="superscript"/>
      <sz val="11"/>
      <color indexed="10"/>
      <name val="Calibri"/>
      <family val="2"/>
    </font>
    <font>
      <sz val="11"/>
      <color indexed="30"/>
      <name val="Calibri"/>
      <family val="2"/>
    </font>
    <font>
      <vertAlign val="superscript"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right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quotePrefix="1" applyFont="1"/>
    <xf numFmtId="0" fontId="9" fillId="0" borderId="0" xfId="0" applyFont="1"/>
    <xf numFmtId="0" fontId="0" fillId="0" borderId="0" xfId="0" applyFont="1"/>
    <xf numFmtId="0" fontId="0" fillId="2" borderId="0" xfId="0" applyFont="1" applyFill="1"/>
    <xf numFmtId="164" fontId="0" fillId="0" borderId="0" xfId="0" applyNumberFormat="1"/>
    <xf numFmtId="0" fontId="0" fillId="0" borderId="2" xfId="0" applyBorder="1"/>
    <xf numFmtId="0" fontId="0" fillId="0" borderId="1" xfId="0" applyFill="1" applyBorder="1" applyAlignment="1">
      <alignment horizontal="center"/>
    </xf>
    <xf numFmtId="0" fontId="6" fillId="0" borderId="3" xfId="0" applyFont="1" applyBorder="1"/>
    <xf numFmtId="0" fontId="0" fillId="0" borderId="0" xfId="0" applyAlignment="1">
      <alignment horizontal="centerContinuous"/>
    </xf>
    <xf numFmtId="0" fontId="8" fillId="0" borderId="2" xfId="0" applyFon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2" xfId="0" applyFont="1" applyBorder="1" applyAlignment="1">
      <alignment horizontal="center"/>
    </xf>
    <xf numFmtId="1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/>
    <xf numFmtId="0" fontId="10" fillId="0" borderId="0" xfId="0" quotePrefix="1" applyFont="1"/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2" xfId="0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centerContinuous"/>
    </xf>
    <xf numFmtId="2" fontId="0" fillId="0" borderId="0" xfId="0" applyNumberFormat="1"/>
    <xf numFmtId="0" fontId="11" fillId="0" borderId="0" xfId="0" applyFont="1"/>
    <xf numFmtId="1" fontId="11" fillId="0" borderId="0" xfId="0" applyNumberFormat="1" applyFont="1"/>
    <xf numFmtId="0" fontId="11" fillId="0" borderId="2" xfId="0" applyFont="1" applyBorder="1"/>
    <xf numFmtId="165" fontId="11" fillId="0" borderId="0" xfId="0" applyNumberFormat="1" applyFont="1"/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2" fillId="0" borderId="0" xfId="0" applyFont="1"/>
    <xf numFmtId="0" fontId="7" fillId="2" borderId="0" xfId="0" applyFont="1" applyFill="1"/>
    <xf numFmtId="165" fontId="7" fillId="0" borderId="0" xfId="0" applyNumberFormat="1" applyFont="1"/>
    <xf numFmtId="165" fontId="7" fillId="2" borderId="0" xfId="0" applyNumberFormat="1" applyFont="1" applyFill="1"/>
    <xf numFmtId="1" fontId="7" fillId="0" borderId="0" xfId="0" applyNumberFormat="1" applyFont="1"/>
    <xf numFmtId="0" fontId="7" fillId="0" borderId="2" xfId="0" applyFont="1" applyBorder="1"/>
    <xf numFmtId="0" fontId="1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6" fillId="3" borderId="0" xfId="0" applyFont="1" applyFill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1" fontId="11" fillId="3" borderId="0" xfId="0" applyNumberFormat="1" applyFont="1" applyFill="1"/>
    <xf numFmtId="165" fontId="11" fillId="3" borderId="0" xfId="0" applyNumberFormat="1" applyFont="1" applyFill="1"/>
    <xf numFmtId="0" fontId="11" fillId="3" borderId="0" xfId="0" applyFont="1" applyFill="1" applyAlignment="1">
      <alignment horizontal="center"/>
    </xf>
    <xf numFmtId="0" fontId="11" fillId="3" borderId="0" xfId="0" applyFont="1" applyFill="1"/>
    <xf numFmtId="0" fontId="11" fillId="3" borderId="2" xfId="0" applyFont="1" applyFill="1" applyBorder="1"/>
    <xf numFmtId="0" fontId="0" fillId="3" borderId="2" xfId="0" applyFill="1" applyBorder="1"/>
    <xf numFmtId="0" fontId="0" fillId="3" borderId="0" xfId="0" applyFill="1" applyBorder="1"/>
    <xf numFmtId="0" fontId="1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Border="1"/>
    <xf numFmtId="2" fontId="7" fillId="0" borderId="0" xfId="0" applyNumberFormat="1" applyFont="1"/>
    <xf numFmtId="0" fontId="7" fillId="0" borderId="2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164" fontId="7" fillId="0" borderId="0" xfId="0" applyNumberFormat="1" applyFont="1"/>
    <xf numFmtId="0" fontId="7" fillId="0" borderId="0" xfId="0" applyFont="1" applyFill="1" applyBorder="1" applyAlignment="1">
      <alignment horizontal="right" wrapText="1"/>
    </xf>
    <xf numFmtId="0" fontId="13" fillId="0" borderId="0" xfId="0" applyFont="1" applyFill="1" applyBorder="1" applyAlignment="1"/>
    <xf numFmtId="0" fontId="13" fillId="0" borderId="0" xfId="0" applyFont="1"/>
    <xf numFmtId="0" fontId="13" fillId="0" borderId="0" xfId="0" applyFont="1" applyFill="1" applyBorder="1" applyAlignment="1">
      <alignment horizontal="right"/>
    </xf>
    <xf numFmtId="164" fontId="13" fillId="0" borderId="0" xfId="0" applyNumberFormat="1" applyFont="1"/>
    <xf numFmtId="0" fontId="13" fillId="0" borderId="0" xfId="0" applyFont="1" applyFill="1" applyBorder="1" applyAlignment="1">
      <alignment horizontal="right" wrapText="1"/>
    </xf>
    <xf numFmtId="0" fontId="0" fillId="0" borderId="1" xfId="0" applyFill="1" applyBorder="1"/>
    <xf numFmtId="0" fontId="14" fillId="3" borderId="0" xfId="0" applyFont="1" applyFill="1"/>
    <xf numFmtId="0" fontId="11" fillId="3" borderId="0" xfId="0" applyFont="1" applyFill="1" applyAlignment="1">
      <alignment horizontal="centerContinuous"/>
    </xf>
    <xf numFmtId="164" fontId="0" fillId="3" borderId="0" xfId="0" applyNumberFormat="1" applyFill="1"/>
    <xf numFmtId="0" fontId="0" fillId="3" borderId="0" xfId="0" applyFont="1" applyFill="1"/>
    <xf numFmtId="0" fontId="6" fillId="0" borderId="0" xfId="0" applyFont="1" applyFill="1"/>
    <xf numFmtId="0" fontId="6" fillId="4" borderId="0" xfId="0" applyFont="1" applyFill="1"/>
    <xf numFmtId="0" fontId="0" fillId="4" borderId="0" xfId="0" applyFill="1"/>
    <xf numFmtId="0" fontId="0" fillId="4" borderId="2" xfId="0" applyFill="1" applyBorder="1"/>
    <xf numFmtId="0" fontId="0" fillId="0" borderId="2" xfId="0" applyFill="1" applyBorder="1"/>
    <xf numFmtId="164" fontId="0" fillId="4" borderId="0" xfId="0" applyNumberFormat="1" applyFill="1"/>
    <xf numFmtId="0" fontId="6" fillId="3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13" fillId="0" borderId="2" xfId="0" applyFont="1" applyBorder="1"/>
    <xf numFmtId="0" fontId="0" fillId="4" borderId="0" xfId="0" applyFill="1" applyAlignment="1">
      <alignment horizontal="center"/>
    </xf>
    <xf numFmtId="164" fontId="13" fillId="4" borderId="0" xfId="0" applyNumberFormat="1" applyFont="1" applyFill="1"/>
    <xf numFmtId="164" fontId="0" fillId="4" borderId="0" xfId="0" applyNumberFormat="1" applyFill="1" applyAlignment="1">
      <alignment horizontal="left"/>
    </xf>
    <xf numFmtId="0" fontId="0" fillId="4" borderId="0" xfId="0" applyFont="1" applyFill="1"/>
    <xf numFmtId="0" fontId="7" fillId="4" borderId="2" xfId="0" applyFont="1" applyFill="1" applyBorder="1"/>
    <xf numFmtId="0" fontId="0" fillId="4" borderId="0" xfId="0" applyFont="1" applyFill="1" applyBorder="1" applyAlignment="1"/>
    <xf numFmtId="0" fontId="0" fillId="4" borderId="0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 wrapText="1"/>
    </xf>
    <xf numFmtId="0" fontId="0" fillId="4" borderId="0" xfId="0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0" fontId="13" fillId="4" borderId="0" xfId="0" applyFont="1" applyFill="1" applyBorder="1" applyAlignment="1"/>
    <xf numFmtId="0" fontId="13" fillId="4" borderId="0" xfId="0" applyFont="1" applyFill="1" applyBorder="1" applyAlignment="1">
      <alignment horizontal="right"/>
    </xf>
    <xf numFmtId="0" fontId="13" fillId="4" borderId="0" xfId="0" applyFont="1" applyFill="1"/>
    <xf numFmtId="0" fontId="13" fillId="4" borderId="0" xfId="0" applyFont="1" applyFill="1" applyBorder="1" applyAlignment="1">
      <alignment horizontal="right" wrapText="1"/>
    </xf>
    <xf numFmtId="0" fontId="13" fillId="4" borderId="2" xfId="0" applyFont="1" applyFill="1" applyBorder="1"/>
    <xf numFmtId="0" fontId="6" fillId="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0" fillId="0" borderId="0" xfId="0" applyFill="1" applyBorder="1" applyAlignment="1"/>
    <xf numFmtId="0" fontId="6" fillId="2" borderId="0" xfId="0" applyFont="1" applyFill="1" applyBorder="1" applyAlignment="1"/>
    <xf numFmtId="0" fontId="6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ill="1"/>
    <xf numFmtId="0" fontId="0" fillId="2" borderId="0" xfId="0" applyFont="1" applyFill="1" applyBorder="1" applyAlignment="1">
      <alignment horizontal="right" wrapText="1"/>
    </xf>
    <xf numFmtId="0" fontId="0" fillId="2" borderId="0" xfId="0" applyFill="1" applyBorder="1" applyAlignment="1"/>
    <xf numFmtId="0" fontId="7" fillId="2" borderId="2" xfId="0" applyFont="1" applyFill="1" applyBorder="1"/>
    <xf numFmtId="0" fontId="0" fillId="2" borderId="0" xfId="0" applyFont="1" applyFill="1" applyBorder="1" applyAlignment="1"/>
    <xf numFmtId="0" fontId="0" fillId="2" borderId="2" xfId="0" applyFill="1" applyBorder="1"/>
    <xf numFmtId="0" fontId="13" fillId="2" borderId="0" xfId="0" applyFont="1" applyFill="1" applyBorder="1" applyAlignment="1"/>
    <xf numFmtId="0" fontId="13" fillId="2" borderId="0" xfId="0" applyFont="1" applyFill="1" applyBorder="1" applyAlignment="1">
      <alignment horizontal="right"/>
    </xf>
    <xf numFmtId="0" fontId="13" fillId="2" borderId="0" xfId="0" applyFont="1" applyFill="1"/>
    <xf numFmtId="164" fontId="13" fillId="2" borderId="0" xfId="0" applyNumberFormat="1" applyFont="1" applyFill="1"/>
    <xf numFmtId="0" fontId="13" fillId="2" borderId="0" xfId="0" applyFont="1" applyFill="1" applyBorder="1" applyAlignment="1">
      <alignment horizontal="right" wrapText="1"/>
    </xf>
    <xf numFmtId="0" fontId="13" fillId="2" borderId="2" xfId="0" applyFont="1" applyFill="1" applyBorder="1"/>
    <xf numFmtId="0" fontId="11" fillId="2" borderId="2" xfId="0" applyFont="1" applyFill="1" applyBorder="1"/>
    <xf numFmtId="0" fontId="6" fillId="0" borderId="0" xfId="0" applyFont="1" applyFill="1" applyAlignment="1">
      <alignment horizontal="center"/>
    </xf>
    <xf numFmtId="164" fontId="0" fillId="0" borderId="0" xfId="0" applyNumberFormat="1" applyFill="1"/>
    <xf numFmtId="0" fontId="14" fillId="0" borderId="0" xfId="0" applyFont="1" applyFill="1" applyBorder="1" applyAlignme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64" fontId="11" fillId="0" borderId="0" xfId="0" applyNumberFormat="1" applyFont="1"/>
    <xf numFmtId="0" fontId="11" fillId="0" borderId="0" xfId="0" applyFont="1" applyAlignment="1">
      <alignment horizontal="left"/>
    </xf>
    <xf numFmtId="164" fontId="6" fillId="0" borderId="0" xfId="0" applyNumberFormat="1" applyFont="1"/>
    <xf numFmtId="0" fontId="11" fillId="3" borderId="0" xfId="0" applyFont="1" applyFill="1" applyAlignment="1">
      <alignment horizontal="left"/>
    </xf>
    <xf numFmtId="164" fontId="11" fillId="3" borderId="0" xfId="0" applyNumberFormat="1" applyFont="1" applyFill="1"/>
    <xf numFmtId="0" fontId="0" fillId="3" borderId="0" xfId="0" applyFill="1" applyAlignment="1">
      <alignment horizontal="left"/>
    </xf>
    <xf numFmtId="0" fontId="14" fillId="4" borderId="0" xfId="0" applyFont="1" applyFill="1" applyBorder="1" applyAlignment="1"/>
    <xf numFmtId="0" fontId="14" fillId="4" borderId="0" xfId="0" applyFont="1" applyFill="1"/>
    <xf numFmtId="0" fontId="14" fillId="4" borderId="0" xfId="0" applyFont="1" applyFill="1" applyAlignment="1">
      <alignment horizontal="left"/>
    </xf>
    <xf numFmtId="0" fontId="14" fillId="2" borderId="0" xfId="0" applyFont="1" applyFill="1" applyBorder="1" applyAlignment="1"/>
    <xf numFmtId="0" fontId="7" fillId="3" borderId="0" xfId="0" applyFont="1" applyFill="1"/>
    <xf numFmtId="0" fontId="14" fillId="5" borderId="0" xfId="0" applyFont="1" applyFill="1" applyBorder="1" applyAlignment="1"/>
    <xf numFmtId="0" fontId="6" fillId="5" borderId="0" xfId="0" applyFont="1" applyFill="1" applyAlignment="1">
      <alignment horizontal="center"/>
    </xf>
    <xf numFmtId="0" fontId="13" fillId="5" borderId="0" xfId="0" applyFont="1" applyFill="1" applyBorder="1" applyAlignment="1">
      <alignment horizontal="right"/>
    </xf>
    <xf numFmtId="0" fontId="13" fillId="5" borderId="0" xfId="0" applyFont="1" applyFill="1"/>
    <xf numFmtId="164" fontId="13" fillId="5" borderId="0" xfId="0" applyNumberFormat="1" applyFont="1" applyFill="1"/>
    <xf numFmtId="0" fontId="13" fillId="5" borderId="0" xfId="0" applyFont="1" applyFill="1" applyBorder="1" applyAlignment="1">
      <alignment horizontal="right" wrapText="1"/>
    </xf>
    <xf numFmtId="0" fontId="13" fillId="5" borderId="0" xfId="0" applyFont="1" applyFill="1" applyAlignment="1">
      <alignment horizontal="center"/>
    </xf>
    <xf numFmtId="0" fontId="13" fillId="5" borderId="0" xfId="0" applyFont="1" applyFill="1" applyBorder="1" applyAlignment="1"/>
    <xf numFmtId="0" fontId="13" fillId="5" borderId="2" xfId="0" applyFont="1" applyFill="1" applyBorder="1"/>
    <xf numFmtId="0" fontId="6" fillId="0" borderId="4" xfId="0" applyFont="1" applyBorder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center"/>
    </xf>
    <xf numFmtId="0" fontId="6" fillId="3" borderId="0" xfId="0" applyFont="1" applyFill="1" applyBorder="1" applyAlignment="1"/>
    <xf numFmtId="0" fontId="6" fillId="3" borderId="0" xfId="0" applyFont="1" applyFill="1" applyAlignment="1">
      <alignment horizontal="center"/>
    </xf>
    <xf numFmtId="0" fontId="0" fillId="3" borderId="0" xfId="0" applyFont="1" applyFill="1" applyBorder="1" applyAlignment="1">
      <alignment horizontal="right" wrapText="1"/>
    </xf>
    <xf numFmtId="0" fontId="6" fillId="5" borderId="0" xfId="0" applyFont="1" applyFill="1"/>
    <xf numFmtId="0" fontId="0" fillId="5" borderId="2" xfId="0" applyFill="1" applyBorder="1"/>
    <xf numFmtId="0" fontId="0" fillId="5" borderId="0" xfId="0" applyFill="1"/>
    <xf numFmtId="164" fontId="0" fillId="5" borderId="0" xfId="0" applyNumberForma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Messier</c:v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'Messier Objects'!$L$3:$L$112</c:f>
              <c:numCache>
                <c:formatCode>0.000000</c:formatCode>
                <c:ptCount val="110"/>
                <c:pt idx="0">
                  <c:v>5.5750000000000002</c:v>
                </c:pt>
                <c:pt idx="1">
                  <c:v>21.536666666666669</c:v>
                </c:pt>
                <c:pt idx="2">
                  <c:v>13.684444444444445</c:v>
                </c:pt>
                <c:pt idx="3">
                  <c:v>16.37361111111111</c:v>
                </c:pt>
                <c:pt idx="4">
                  <c:v>15.323483333333334</c:v>
                </c:pt>
                <c:pt idx="5">
                  <c:v>17.672383333333332</c:v>
                </c:pt>
                <c:pt idx="6">
                  <c:v>17.9161</c:v>
                </c:pt>
                <c:pt idx="7">
                  <c:v>18.078516666666665</c:v>
                </c:pt>
                <c:pt idx="8">
                  <c:v>17.319938888888888</c:v>
                </c:pt>
                <c:pt idx="9">
                  <c:v>16.967166666666667</c:v>
                </c:pt>
                <c:pt idx="10">
                  <c:v>18.828611111111112</c:v>
                </c:pt>
                <c:pt idx="11">
                  <c:v>16.801833333333335</c:v>
                </c:pt>
                <c:pt idx="12">
                  <c:v>16.68</c:v>
                </c:pt>
                <c:pt idx="13">
                  <c:v>17.626708333333333</c:v>
                </c:pt>
                <c:pt idx="14">
                  <c:v>21.480277777777776</c:v>
                </c:pt>
                <c:pt idx="15">
                  <c:v>18.313333333333333</c:v>
                </c:pt>
                <c:pt idx="16">
                  <c:v>18.313611111111111</c:v>
                </c:pt>
                <c:pt idx="17">
                  <c:v>18.331666666666667</c:v>
                </c:pt>
                <c:pt idx="18">
                  <c:v>17.043802777777781</c:v>
                </c:pt>
                <c:pt idx="19">
                  <c:v>18.039722222222224</c:v>
                </c:pt>
                <c:pt idx="20">
                  <c:v>18.076666666666668</c:v>
                </c:pt>
                <c:pt idx="21">
                  <c:v>18.623699999999999</c:v>
                </c:pt>
                <c:pt idx="22">
                  <c:v>17.946666666666665</c:v>
                </c:pt>
                <c:pt idx="23">
                  <c:v>18.283333333333335</c:v>
                </c:pt>
                <c:pt idx="24">
                  <c:v>18.495555555555555</c:v>
                </c:pt>
                <c:pt idx="25">
                  <c:v>18.753333333333334</c:v>
                </c:pt>
                <c:pt idx="26">
                  <c:v>19.974722222222219</c:v>
                </c:pt>
                <c:pt idx="27">
                  <c:v>18.40913611111111</c:v>
                </c:pt>
                <c:pt idx="28">
                  <c:v>20.398888888888887</c:v>
                </c:pt>
                <c:pt idx="29">
                  <c:v>21.672811111111113</c:v>
                </c:pt>
                <c:pt idx="30">
                  <c:v>0.70083333333333331</c:v>
                </c:pt>
                <c:pt idx="31">
                  <c:v>0.72701666666666676</c:v>
                </c:pt>
                <c:pt idx="32">
                  <c:v>1.5638944444444445</c:v>
                </c:pt>
                <c:pt idx="33">
                  <c:v>2.7016666666666667</c:v>
                </c:pt>
                <c:pt idx="34">
                  <c:v>6.1208333333333327</c:v>
                </c:pt>
                <c:pt idx="35">
                  <c:v>5.6033333333333326</c:v>
                </c:pt>
                <c:pt idx="36">
                  <c:v>5.8552777777777774</c:v>
                </c:pt>
                <c:pt idx="37">
                  <c:v>5.4971666666666668</c:v>
                </c:pt>
                <c:pt idx="38">
                  <c:v>21.546883333333334</c:v>
                </c:pt>
                <c:pt idx="39">
                  <c:v>12.370138888888889</c:v>
                </c:pt>
                <c:pt idx="40">
                  <c:v>6.7786166666666663</c:v>
                </c:pt>
                <c:pt idx="41">
                  <c:v>5.568888888888889</c:v>
                </c:pt>
                <c:pt idx="42">
                  <c:v>5.5933333333333337</c:v>
                </c:pt>
                <c:pt idx="43">
                  <c:v>8.6818166666666663</c:v>
                </c:pt>
                <c:pt idx="44">
                  <c:v>3.7849999999999997</c:v>
                </c:pt>
                <c:pt idx="45">
                  <c:v>7.6788888888888893</c:v>
                </c:pt>
                <c:pt idx="46">
                  <c:v>7.61</c:v>
                </c:pt>
                <c:pt idx="47">
                  <c:v>8.2423999999999999</c:v>
                </c:pt>
                <c:pt idx="48">
                  <c:v>12.47638888888889</c:v>
                </c:pt>
                <c:pt idx="49">
                  <c:v>7.0533333333333328</c:v>
                </c:pt>
                <c:pt idx="50">
                  <c:v>13.481111111111112</c:v>
                </c:pt>
                <c:pt idx="51">
                  <c:v>23.403333333333332</c:v>
                </c:pt>
                <c:pt idx="52">
                  <c:v>13.215347222222222</c:v>
                </c:pt>
                <c:pt idx="53">
                  <c:v>18.917591666666667</c:v>
                </c:pt>
                <c:pt idx="54">
                  <c:v>19.666586111111108</c:v>
                </c:pt>
                <c:pt idx="55">
                  <c:v>19.27654722222222</c:v>
                </c:pt>
                <c:pt idx="56">
                  <c:v>18.877222222222223</c:v>
                </c:pt>
                <c:pt idx="57">
                  <c:v>12.62875</c:v>
                </c:pt>
                <c:pt idx="58">
                  <c:v>12.700638888888887</c:v>
                </c:pt>
                <c:pt idx="59">
                  <c:v>12.727666666666666</c:v>
                </c:pt>
                <c:pt idx="60">
                  <c:v>12.36525</c:v>
                </c:pt>
                <c:pt idx="61">
                  <c:v>17.020166666666668</c:v>
                </c:pt>
                <c:pt idx="62">
                  <c:v>13.263694444444445</c:v>
                </c:pt>
                <c:pt idx="63">
                  <c:v>12.945472222222222</c:v>
                </c:pt>
                <c:pt idx="64">
                  <c:v>11.293611111111112</c:v>
                </c:pt>
                <c:pt idx="65">
                  <c:v>11.315277777777778</c:v>
                </c:pt>
                <c:pt idx="66">
                  <c:v>8.8550000000000004</c:v>
                </c:pt>
                <c:pt idx="67">
                  <c:v>12.657772222222222</c:v>
                </c:pt>
                <c:pt idx="68">
                  <c:v>18.523083333333332</c:v>
                </c:pt>
                <c:pt idx="69">
                  <c:v>18.720211111111109</c:v>
                </c:pt>
                <c:pt idx="70">
                  <c:v>19.896247222222222</c:v>
                </c:pt>
                <c:pt idx="71">
                  <c:v>20.891027777777776</c:v>
                </c:pt>
                <c:pt idx="72">
                  <c:v>20.981666666666666</c:v>
                </c:pt>
                <c:pt idx="73">
                  <c:v>1.6116111111111111</c:v>
                </c:pt>
                <c:pt idx="74">
                  <c:v>20.101319444444446</c:v>
                </c:pt>
                <c:pt idx="75">
                  <c:v>1.7066666666666666</c:v>
                </c:pt>
                <c:pt idx="76">
                  <c:v>2.7113055555555556</c:v>
                </c:pt>
                <c:pt idx="77">
                  <c:v>5.779638888888889</c:v>
                </c:pt>
                <c:pt idx="78">
                  <c:v>5.384444444444445</c:v>
                </c:pt>
                <c:pt idx="79">
                  <c:v>16.284002777777779</c:v>
                </c:pt>
                <c:pt idx="80">
                  <c:v>9.8930555555555557</c:v>
                </c:pt>
                <c:pt idx="81">
                  <c:v>9.9</c:v>
                </c:pt>
                <c:pt idx="82">
                  <c:v>13.616916666666667</c:v>
                </c:pt>
                <c:pt idx="83">
                  <c:v>12.398055555555555</c:v>
                </c:pt>
                <c:pt idx="84">
                  <c:v>12.401111111111112</c:v>
                </c:pt>
                <c:pt idx="85">
                  <c:v>12.436583333333333</c:v>
                </c:pt>
                <c:pt idx="86">
                  <c:v>12.493055555555555</c:v>
                </c:pt>
                <c:pt idx="87">
                  <c:v>12.533111111111111</c:v>
                </c:pt>
                <c:pt idx="88">
                  <c:v>12.59438888888889</c:v>
                </c:pt>
                <c:pt idx="89">
                  <c:v>12.613833333333332</c:v>
                </c:pt>
                <c:pt idx="90">
                  <c:v>12.590666666666667</c:v>
                </c:pt>
                <c:pt idx="91">
                  <c:v>17.272777777777776</c:v>
                </c:pt>
                <c:pt idx="92">
                  <c:v>7.7433333333333332</c:v>
                </c:pt>
                <c:pt idx="93">
                  <c:v>12.829722222222221</c:v>
                </c:pt>
                <c:pt idx="94">
                  <c:v>10.732694444444444</c:v>
                </c:pt>
                <c:pt idx="95">
                  <c:v>10.779361111111111</c:v>
                </c:pt>
                <c:pt idx="96">
                  <c:v>11.230833333333333</c:v>
                </c:pt>
                <c:pt idx="97">
                  <c:v>12.230081111111112</c:v>
                </c:pt>
                <c:pt idx="98">
                  <c:v>12.313777777777778</c:v>
                </c:pt>
                <c:pt idx="99">
                  <c:v>12.381916666666667</c:v>
                </c:pt>
                <c:pt idx="100">
                  <c:v>14.053500000000001</c:v>
                </c:pt>
                <c:pt idx="102">
                  <c:v>1.5533333333333332</c:v>
                </c:pt>
                <c:pt idx="103">
                  <c:v>12.657222222222222</c:v>
                </c:pt>
                <c:pt idx="104">
                  <c:v>10.796666666666667</c:v>
                </c:pt>
                <c:pt idx="105">
                  <c:v>12.314444444444446</c:v>
                </c:pt>
                <c:pt idx="106">
                  <c:v>16.542183333333334</c:v>
                </c:pt>
                <c:pt idx="107">
                  <c:v>11.191944444444445</c:v>
                </c:pt>
                <c:pt idx="108">
                  <c:v>11.959999999999999</c:v>
                </c:pt>
                <c:pt idx="109">
                  <c:v>0.67280555555555555</c:v>
                </c:pt>
              </c:numCache>
            </c:numRef>
          </c:xVal>
          <c:yVal>
            <c:numRef>
              <c:f>'Messier Objects'!$M$4:$M$112</c:f>
              <c:numCache>
                <c:formatCode>0.000000</c:formatCode>
                <c:ptCount val="109"/>
                <c:pt idx="0">
                  <c:v>0.93833333333333335</c:v>
                </c:pt>
                <c:pt idx="1">
                  <c:v>28.51722222222222</c:v>
                </c:pt>
                <c:pt idx="2">
                  <c:v>-26.484722222222224</c:v>
                </c:pt>
                <c:pt idx="3">
                  <c:v>2.0245166666666665</c:v>
                </c:pt>
                <c:pt idx="4">
                  <c:v>-32.25416666666667</c:v>
                </c:pt>
                <c:pt idx="5">
                  <c:v>-34.792650000000002</c:v>
                </c:pt>
                <c:pt idx="6">
                  <c:v>-24.376166666666666</c:v>
                </c:pt>
                <c:pt idx="7">
                  <c:v>-18.516249999999999</c:v>
                </c:pt>
                <c:pt idx="8">
                  <c:v>-4.1221500000000004</c:v>
                </c:pt>
                <c:pt idx="9">
                  <c:v>-6.315833333333333</c:v>
                </c:pt>
                <c:pt idx="10">
                  <c:v>-1.9743499999999998</c:v>
                </c:pt>
                <c:pt idx="11">
                  <c:v>36.513055555555553</c:v>
                </c:pt>
                <c:pt idx="12">
                  <c:v>-3.2459166666666666</c:v>
                </c:pt>
                <c:pt idx="13">
                  <c:v>12.060277777777779</c:v>
                </c:pt>
                <c:pt idx="14">
                  <c:v>-13.816666666666666</c:v>
                </c:pt>
                <c:pt idx="15">
                  <c:v>-16.133888888888887</c:v>
                </c:pt>
                <c:pt idx="16">
                  <c:v>-17.133333333333333</c:v>
                </c:pt>
                <c:pt idx="17">
                  <c:v>-26.267944444444442</c:v>
                </c:pt>
                <c:pt idx="18">
                  <c:v>-23.029999999999998</c:v>
                </c:pt>
                <c:pt idx="19">
                  <c:v>-22.5</c:v>
                </c:pt>
                <c:pt idx="20">
                  <c:v>-23.903333333333332</c:v>
                </c:pt>
                <c:pt idx="21">
                  <c:v>-19.016666666666666</c:v>
                </c:pt>
                <c:pt idx="22">
                  <c:v>-18.483333333333334</c:v>
                </c:pt>
                <c:pt idx="23">
                  <c:v>-19.156666666666666</c:v>
                </c:pt>
                <c:pt idx="24">
                  <c:v>-9.4</c:v>
                </c:pt>
                <c:pt idx="25">
                  <c:v>22.652222222222221</c:v>
                </c:pt>
                <c:pt idx="26">
                  <c:v>-24.869833333333332</c:v>
                </c:pt>
                <c:pt idx="27">
                  <c:v>38.523333333333333</c:v>
                </c:pt>
                <c:pt idx="28">
                  <c:v>-23.179861111111112</c:v>
                </c:pt>
                <c:pt idx="29">
                  <c:v>41.138055555555553</c:v>
                </c:pt>
                <c:pt idx="30">
                  <c:v>40.865283333333331</c:v>
                </c:pt>
                <c:pt idx="31">
                  <c:v>30.660194444444443</c:v>
                </c:pt>
                <c:pt idx="32">
                  <c:v>42.766666666666666</c:v>
                </c:pt>
                <c:pt idx="33">
                  <c:v>24.340833333333332</c:v>
                </c:pt>
                <c:pt idx="34">
                  <c:v>34.134444444444441</c:v>
                </c:pt>
                <c:pt idx="35">
                  <c:v>32.567500000000003</c:v>
                </c:pt>
                <c:pt idx="36">
                  <c:v>35.865049999999997</c:v>
                </c:pt>
                <c:pt idx="37">
                  <c:v>48.509166666666665</c:v>
                </c:pt>
                <c:pt idx="38">
                  <c:v>58.083055555555561</c:v>
                </c:pt>
                <c:pt idx="39">
                  <c:v>-20.775200000000002</c:v>
                </c:pt>
                <c:pt idx="40">
                  <c:v>-5.4</c:v>
                </c:pt>
                <c:pt idx="41">
                  <c:v>-5.2666666666666666</c:v>
                </c:pt>
                <c:pt idx="42">
                  <c:v>19.610749999999999</c:v>
                </c:pt>
                <c:pt idx="43">
                  <c:v>24.133333333333333</c:v>
                </c:pt>
                <c:pt idx="44">
                  <c:v>-13.23111111111111</c:v>
                </c:pt>
                <c:pt idx="45">
                  <c:v>-13.5</c:v>
                </c:pt>
                <c:pt idx="46">
                  <c:v>-5.8039333333333332</c:v>
                </c:pt>
                <c:pt idx="47">
                  <c:v>8.1386111111111106</c:v>
                </c:pt>
                <c:pt idx="48">
                  <c:v>-8.3333333333333339</c:v>
                </c:pt>
                <c:pt idx="49">
                  <c:v>47.331111111111113</c:v>
                </c:pt>
                <c:pt idx="50">
                  <c:v>61.583333333333336</c:v>
                </c:pt>
                <c:pt idx="51">
                  <c:v>18.168166666666668</c:v>
                </c:pt>
                <c:pt idx="52">
                  <c:v>-30.479861111111109</c:v>
                </c:pt>
                <c:pt idx="53">
                  <c:v>-30.964749999999999</c:v>
                </c:pt>
                <c:pt idx="54">
                  <c:v>30.183472222222221</c:v>
                </c:pt>
                <c:pt idx="55">
                  <c:v>33.009166666666665</c:v>
                </c:pt>
                <c:pt idx="56">
                  <c:v>11.818055555555555</c:v>
                </c:pt>
                <c:pt idx="57">
                  <c:v>11.646944444444443</c:v>
                </c:pt>
                <c:pt idx="58">
                  <c:v>11.5525</c:v>
                </c:pt>
                <c:pt idx="59">
                  <c:v>4.4736111111111114</c:v>
                </c:pt>
                <c:pt idx="60">
                  <c:v>-30.112216666666665</c:v>
                </c:pt>
                <c:pt idx="61">
                  <c:v>42.029166666666669</c:v>
                </c:pt>
                <c:pt idx="62">
                  <c:v>21.68277777777778</c:v>
                </c:pt>
                <c:pt idx="63">
                  <c:v>13.256666666666666</c:v>
                </c:pt>
                <c:pt idx="64">
                  <c:v>13.156666666666666</c:v>
                </c:pt>
                <c:pt idx="65">
                  <c:v>11.816666666666666</c:v>
                </c:pt>
                <c:pt idx="66">
                  <c:v>-26.744055555555555</c:v>
                </c:pt>
                <c:pt idx="67">
                  <c:v>-32.348083333333335</c:v>
                </c:pt>
                <c:pt idx="68">
                  <c:v>-32.292111111111112</c:v>
                </c:pt>
                <c:pt idx="69">
                  <c:v>18.779194444444443</c:v>
                </c:pt>
                <c:pt idx="70">
                  <c:v>-12.537305555555555</c:v>
                </c:pt>
                <c:pt idx="71">
                  <c:v>-12.633333333333333</c:v>
                </c:pt>
                <c:pt idx="72">
                  <c:v>15.78361111111111</c:v>
                </c:pt>
                <c:pt idx="73">
                  <c:v>-21.921166666666668</c:v>
                </c:pt>
                <c:pt idx="74">
                  <c:v>51.575277777777778</c:v>
                </c:pt>
                <c:pt idx="75">
                  <c:v>1.3333333333333334E-2</c:v>
                </c:pt>
                <c:pt idx="76">
                  <c:v>1.3888888888888888E-2</c:v>
                </c:pt>
                <c:pt idx="77">
                  <c:v>-24.59611111111111</c:v>
                </c:pt>
                <c:pt idx="78">
                  <c:v>-22.976083333333332</c:v>
                </c:pt>
                <c:pt idx="79">
                  <c:v>69.192222222222227</c:v>
                </c:pt>
                <c:pt idx="80">
                  <c:v>69.825555555555553</c:v>
                </c:pt>
                <c:pt idx="81">
                  <c:v>-29.865833333333335</c:v>
                </c:pt>
                <c:pt idx="82">
                  <c:v>13.026944444444446</c:v>
                </c:pt>
                <c:pt idx="83">
                  <c:v>18.327222222222222</c:v>
                </c:pt>
                <c:pt idx="84">
                  <c:v>12.946111111111112</c:v>
                </c:pt>
                <c:pt idx="85">
                  <c:v>12.538611111111111</c:v>
                </c:pt>
                <c:pt idx="86">
                  <c:v>14.420555555555556</c:v>
                </c:pt>
                <c:pt idx="87">
                  <c:v>12.55638888888889</c:v>
                </c:pt>
                <c:pt idx="88">
                  <c:v>13.162777777777778</c:v>
                </c:pt>
                <c:pt idx="89">
                  <c:v>14.496388888888887</c:v>
                </c:pt>
                <c:pt idx="90">
                  <c:v>43.17305555555555</c:v>
                </c:pt>
                <c:pt idx="91">
                  <c:v>-23.866666666666667</c:v>
                </c:pt>
                <c:pt idx="92">
                  <c:v>41.246111111111112</c:v>
                </c:pt>
                <c:pt idx="93">
                  <c:v>11.703888888888889</c:v>
                </c:pt>
                <c:pt idx="94">
                  <c:v>11.82</c:v>
                </c:pt>
                <c:pt idx="95">
                  <c:v>55.139722222222218</c:v>
                </c:pt>
                <c:pt idx="96">
                  <c:v>14.900469444444445</c:v>
                </c:pt>
                <c:pt idx="97">
                  <c:v>14.416388888888889</c:v>
                </c:pt>
                <c:pt idx="98">
                  <c:v>15.8225</c:v>
                </c:pt>
                <c:pt idx="99">
                  <c:v>54.349166666666669</c:v>
                </c:pt>
                <c:pt idx="101">
                  <c:v>60.7</c:v>
                </c:pt>
                <c:pt idx="102">
                  <c:v>-11.393333333333333</c:v>
                </c:pt>
                <c:pt idx="103">
                  <c:v>-12.583333333333334</c:v>
                </c:pt>
                <c:pt idx="104">
                  <c:v>47.301666666666662</c:v>
                </c:pt>
                <c:pt idx="105">
                  <c:v>-13.053777777777778</c:v>
                </c:pt>
                <c:pt idx="106">
                  <c:v>55.674166666666665</c:v>
                </c:pt>
                <c:pt idx="107">
                  <c:v>53.374444444444443</c:v>
                </c:pt>
                <c:pt idx="108">
                  <c:v>41.685277777777777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7-4A58-8A63-D7AD0A7F13D0}"/>
            </c:ext>
          </c:extLst>
        </c:ser>
        <c:ser>
          <c:idx val="1"/>
          <c:order val="1"/>
          <c:tx>
            <c:v>Caldwell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'Caldwell List'!$M$19:$M$71</c:f>
              <c:numCache>
                <c:formatCode>General</c:formatCode>
                <c:ptCount val="53"/>
                <c:pt idx="0">
                  <c:v>22.266216666666665</c:v>
                </c:pt>
                <c:pt idx="1">
                  <c:v>0.56883333333333341</c:v>
                </c:pt>
                <c:pt idx="2">
                  <c:v>0.66566666666666663</c:v>
                </c:pt>
                <c:pt idx="3">
                  <c:v>21.900916666666667</c:v>
                </c:pt>
                <c:pt idx="4">
                  <c:v>20.990083333333335</c:v>
                </c:pt>
                <c:pt idx="5">
                  <c:v>12.483366666666667</c:v>
                </c:pt>
                <c:pt idx="6">
                  <c:v>23.445266666666665</c:v>
                </c:pt>
                <c:pt idx="7">
                  <c:v>2.3943833333333333</c:v>
                </c:pt>
                <c:pt idx="8">
                  <c:v>3.3485833333333335</c:v>
                </c:pt>
                <c:pt idx="9">
                  <c:v>7.6537666666666668</c:v>
                </c:pt>
                <c:pt idx="10">
                  <c:v>12.30545</c:v>
                </c:pt>
                <c:pt idx="11">
                  <c:v>20.210233333333335</c:v>
                </c:pt>
                <c:pt idx="12">
                  <c:v>12.002466666666667</c:v>
                </c:pt>
                <c:pt idx="13">
                  <c:v>13.1944</c:v>
                </c:pt>
                <c:pt idx="14">
                  <c:v>22.631216666666667</c:v>
                </c:pt>
                <c:pt idx="15">
                  <c:v>5.2884500000000001</c:v>
                </c:pt>
                <c:pt idx="16">
                  <c:v>12.715116666666667</c:v>
                </c:pt>
                <c:pt idx="17">
                  <c:v>20.951599999999999</c:v>
                </c:pt>
                <c:pt idx="18">
                  <c:v>20.773250000000001</c:v>
                </c:pt>
                <c:pt idx="19">
                  <c:v>13.015000000000001</c:v>
                </c:pt>
                <c:pt idx="20">
                  <c:v>12.613666666666667</c:v>
                </c:pt>
                <c:pt idx="21">
                  <c:v>20.211733333333335</c:v>
                </c:pt>
                <c:pt idx="22">
                  <c:v>12.618716666666666</c:v>
                </c:pt>
                <c:pt idx="23">
                  <c:v>7.5031166666666671</c:v>
                </c:pt>
                <c:pt idx="24">
                  <c:v>11.349583333333333</c:v>
                </c:pt>
                <c:pt idx="25">
                  <c:v>4.4659333333333331</c:v>
                </c:pt>
                <c:pt idx="26">
                  <c:v>21.038049999999998</c:v>
                </c:pt>
                <c:pt idx="27">
                  <c:v>6.9349999999999995E-2</c:v>
                </c:pt>
                <c:pt idx="28">
                  <c:v>23.095666666666666</c:v>
                </c:pt>
                <c:pt idx="29">
                  <c:v>13.63885</c:v>
                </c:pt>
                <c:pt idx="30">
                  <c:v>6.6685499999999998</c:v>
                </c:pt>
                <c:pt idx="31">
                  <c:v>20.583666666666666</c:v>
                </c:pt>
                <c:pt idx="32">
                  <c:v>9.1864500000000007</c:v>
                </c:pt>
                <c:pt idx="33">
                  <c:v>6.5198166666666664</c:v>
                </c:pt>
                <c:pt idx="34">
                  <c:v>6.5548000000000002</c:v>
                </c:pt>
                <c:pt idx="35">
                  <c:v>1.0943499999999999</c:v>
                </c:pt>
                <c:pt idx="36">
                  <c:v>12.824433333333333</c:v>
                </c:pt>
                <c:pt idx="37">
                  <c:v>10.100566666666667</c:v>
                </c:pt>
                <c:pt idx="38">
                  <c:v>8.0166000000000004</c:v>
                </c:pt>
                <c:pt idx="39">
                  <c:v>21.085116666666668</c:v>
                </c:pt>
                <c:pt idx="40">
                  <c:v>0.79731666666666667</c:v>
                </c:pt>
                <c:pt idx="41">
                  <c:v>19.764066666666668</c:v>
                </c:pt>
                <c:pt idx="42">
                  <c:v>7.309333333333333</c:v>
                </c:pt>
                <c:pt idx="43">
                  <c:v>10.426816666666667</c:v>
                </c:pt>
                <c:pt idx="44">
                  <c:v>12.046016666666667</c:v>
                </c:pt>
                <c:pt idx="45">
                  <c:v>12.046016666666667</c:v>
                </c:pt>
                <c:pt idx="46">
                  <c:v>0.7987333333333333</c:v>
                </c:pt>
                <c:pt idx="47">
                  <c:v>22.50845</c:v>
                </c:pt>
                <c:pt idx="48">
                  <c:v>7.3249166666666667</c:v>
                </c:pt>
                <c:pt idx="49">
                  <c:v>0.80693333333333328</c:v>
                </c:pt>
                <c:pt idx="50">
                  <c:v>14.676333333333334</c:v>
                </c:pt>
                <c:pt idx="51">
                  <c:v>2.7834666666666665</c:v>
                </c:pt>
                <c:pt idx="52">
                  <c:v>19.0504</c:v>
                </c:pt>
              </c:numCache>
            </c:numRef>
          </c:xVal>
          <c:yVal>
            <c:numRef>
              <c:f>'Caldwell List'!$O$4:$O$71</c:f>
              <c:numCache>
                <c:formatCode>General</c:formatCode>
                <c:ptCount val="68"/>
                <c:pt idx="0">
                  <c:v>85.42413333333333</c:v>
                </c:pt>
                <c:pt idx="1">
                  <c:v>72.626099999999994</c:v>
                </c:pt>
                <c:pt idx="2">
                  <c:v>69.374049999999997</c:v>
                </c:pt>
                <c:pt idx="3">
                  <c:v>68.234383333333327</c:v>
                </c:pt>
                <c:pt idx="4">
                  <c:v>68.148750000000007</c:v>
                </c:pt>
                <c:pt idx="5">
                  <c:v>66.635233333333332</c:v>
                </c:pt>
                <c:pt idx="6">
                  <c:v>65.559266666666673</c:v>
                </c:pt>
                <c:pt idx="7">
                  <c:v>63.385016666666665</c:v>
                </c:pt>
                <c:pt idx="8">
                  <c:v>62.706949999999999</c:v>
                </c:pt>
                <c:pt idx="9">
                  <c:v>61.33206666666667</c:v>
                </c:pt>
                <c:pt idx="10">
                  <c:v>61.292149999999999</c:v>
                </c:pt>
                <c:pt idx="11">
                  <c:v>60.210166666666666</c:v>
                </c:pt>
                <c:pt idx="12">
                  <c:v>58.42</c:v>
                </c:pt>
                <c:pt idx="13">
                  <c:v>57.224916666666665</c:v>
                </c:pt>
                <c:pt idx="14">
                  <c:v>50.560049999999997</c:v>
                </c:pt>
                <c:pt idx="15">
                  <c:v>49.968000000000004</c:v>
                </c:pt>
                <c:pt idx="16">
                  <c:v>48.591700000000003</c:v>
                </c:pt>
                <c:pt idx="17">
                  <c:v>48.424599999999998</c:v>
                </c:pt>
                <c:pt idx="18">
                  <c:v>47.347250000000003</c:v>
                </c:pt>
                <c:pt idx="19">
                  <c:v>44.400633333333332</c:v>
                </c:pt>
                <c:pt idx="20">
                  <c:v>44.007966666666668</c:v>
                </c:pt>
                <c:pt idx="21">
                  <c:v>42.642416666666669</c:v>
                </c:pt>
                <c:pt idx="22">
                  <c:v>42.424050000000001</c:v>
                </c:pt>
                <c:pt idx="23">
                  <c:v>41.574483333333333</c:v>
                </c:pt>
                <c:pt idx="24">
                  <c:v>38.84225</c:v>
                </c:pt>
                <c:pt idx="25">
                  <c:v>37.724083333333333</c:v>
                </c:pt>
                <c:pt idx="26">
                  <c:v>38.402866666666668</c:v>
                </c:pt>
                <c:pt idx="27">
                  <c:v>42.456933333333332</c:v>
                </c:pt>
                <c:pt idx="28">
                  <c:v>36.962150000000001</c:v>
                </c:pt>
                <c:pt idx="29">
                  <c:v>34.415555555555557</c:v>
                </c:pt>
                <c:pt idx="30">
                  <c:v>34.281700000000001</c:v>
                </c:pt>
                <c:pt idx="31">
                  <c:v>32.44231666666667</c:v>
                </c:pt>
                <c:pt idx="32">
                  <c:v>31.783300000000001</c:v>
                </c:pt>
                <c:pt idx="33">
                  <c:v>30.780200000000001</c:v>
                </c:pt>
                <c:pt idx="34">
                  <c:v>27.877466666666667</c:v>
                </c:pt>
                <c:pt idx="35">
                  <c:v>27.875166666666665</c:v>
                </c:pt>
                <c:pt idx="36">
                  <c:v>26.536216666666668</c:v>
                </c:pt>
                <c:pt idx="37">
                  <c:v>25.891850000000002</c:v>
                </c:pt>
                <c:pt idx="38">
                  <c:v>20.878883333333334</c:v>
                </c:pt>
                <c:pt idx="39">
                  <c:v>18.257883333333332</c:v>
                </c:pt>
                <c:pt idx="40">
                  <c:v>16.034283333333335</c:v>
                </c:pt>
                <c:pt idx="41">
                  <c:v>16.251416666666668</c:v>
                </c:pt>
                <c:pt idx="42">
                  <c:v>16.243016666666666</c:v>
                </c:pt>
                <c:pt idx="43">
                  <c:v>12.407683333333333</c:v>
                </c:pt>
                <c:pt idx="44">
                  <c:v>8.7996499999999997</c:v>
                </c:pt>
                <c:pt idx="45">
                  <c:v>8.7148833333333329</c:v>
                </c:pt>
                <c:pt idx="46">
                  <c:v>7.4600499999999998</c:v>
                </c:pt>
                <c:pt idx="47">
                  <c:v>6.9628499999999995</c:v>
                </c:pt>
                <c:pt idx="48">
                  <c:v>5.0350999999999999</c:v>
                </c:pt>
                <c:pt idx="49">
                  <c:v>4.8509333333333338</c:v>
                </c:pt>
                <c:pt idx="50">
                  <c:v>2.2052999999999998</c:v>
                </c:pt>
                <c:pt idx="51">
                  <c:v>-5.8904166666666669</c:v>
                </c:pt>
                <c:pt idx="52">
                  <c:v>-7.7995666666666663</c:v>
                </c:pt>
                <c:pt idx="53">
                  <c:v>-10.832216666666667</c:v>
                </c:pt>
                <c:pt idx="54">
                  <c:v>-11.297833333333333</c:v>
                </c:pt>
                <c:pt idx="55">
                  <c:v>-11.792766666666667</c:v>
                </c:pt>
                <c:pt idx="56">
                  <c:v>-14.756483333333334</c:v>
                </c:pt>
                <c:pt idx="57">
                  <c:v>-15.650133333333333</c:v>
                </c:pt>
                <c:pt idx="58">
                  <c:v>-18.719550000000002</c:v>
                </c:pt>
                <c:pt idx="59">
                  <c:v>-18.959700000000002</c:v>
                </c:pt>
                <c:pt idx="60">
                  <c:v>-18.976366666666667</c:v>
                </c:pt>
                <c:pt idx="61">
                  <c:v>-20.676100000000002</c:v>
                </c:pt>
                <c:pt idx="62">
                  <c:v>-20.713066666666666</c:v>
                </c:pt>
                <c:pt idx="63">
                  <c:v>-24.983833333333333</c:v>
                </c:pt>
                <c:pt idx="64">
                  <c:v>-25.192816666666666</c:v>
                </c:pt>
                <c:pt idx="65">
                  <c:v>-26.603016666666665</c:v>
                </c:pt>
                <c:pt idx="66">
                  <c:v>-30.215450000000001</c:v>
                </c:pt>
                <c:pt idx="67">
                  <c:v>-36.922566666666668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7-4A58-8A63-D7AD0A7F13D0}"/>
            </c:ext>
          </c:extLst>
        </c:ser>
        <c:ser>
          <c:idx val="2"/>
          <c:order val="2"/>
          <c:tx>
            <c:v>Red Stars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'Red Stars'!$M$3:$M$70</c:f>
              <c:numCache>
                <c:formatCode>0.000000</c:formatCode>
                <c:ptCount val="68"/>
                <c:pt idx="0">
                  <c:v>3.3333333333333333E-2</c:v>
                </c:pt>
                <c:pt idx="1">
                  <c:v>0.28666666666666668</c:v>
                </c:pt>
                <c:pt idx="2">
                  <c:v>0.24833333333333335</c:v>
                </c:pt>
                <c:pt idx="3">
                  <c:v>0.41499999999999998</c:v>
                </c:pt>
                <c:pt idx="4">
                  <c:v>1.2233333333333334</c:v>
                </c:pt>
                <c:pt idx="5">
                  <c:v>1.4116666666666666</c:v>
                </c:pt>
                <c:pt idx="6">
                  <c:v>3.4050000000000002</c:v>
                </c:pt>
                <c:pt idx="7">
                  <c:v>4.7666666666666666</c:v>
                </c:pt>
                <c:pt idx="8">
                  <c:v>4.8066666666666666</c:v>
                </c:pt>
                <c:pt idx="9">
                  <c:v>4.9550000000000001</c:v>
                </c:pt>
                <c:pt idx="10">
                  <c:v>5.0466666666666669</c:v>
                </c:pt>
                <c:pt idx="11">
                  <c:v>5.0949999999999998</c:v>
                </c:pt>
                <c:pt idx="12">
                  <c:v>5.121666666666667</c:v>
                </c:pt>
                <c:pt idx="13">
                  <c:v>5.3083333333333336</c:v>
                </c:pt>
                <c:pt idx="14">
                  <c:v>5.5083333333333329</c:v>
                </c:pt>
                <c:pt idx="15">
                  <c:v>5.625</c:v>
                </c:pt>
                <c:pt idx="16">
                  <c:v>5.7116666666666669</c:v>
                </c:pt>
                <c:pt idx="17">
                  <c:v>6.13</c:v>
                </c:pt>
                <c:pt idx="18">
                  <c:v>6.2883333333333331</c:v>
                </c:pt>
                <c:pt idx="19">
                  <c:v>6.3766666666666669</c:v>
                </c:pt>
                <c:pt idx="20">
                  <c:v>6.5250000000000004</c:v>
                </c:pt>
                <c:pt idx="21">
                  <c:v>6.6483333333333334</c:v>
                </c:pt>
                <c:pt idx="22">
                  <c:v>6.8449999999999998</c:v>
                </c:pt>
                <c:pt idx="23">
                  <c:v>6.9283333333333337</c:v>
                </c:pt>
                <c:pt idx="24">
                  <c:v>6.8949999999999996</c:v>
                </c:pt>
                <c:pt idx="25">
                  <c:v>7.0949999999999998</c:v>
                </c:pt>
                <c:pt idx="26">
                  <c:v>8.06</c:v>
                </c:pt>
                <c:pt idx="27">
                  <c:v>8.0883333333333329</c:v>
                </c:pt>
                <c:pt idx="28">
                  <c:v>8.34</c:v>
                </c:pt>
                <c:pt idx="29">
                  <c:v>8.8766666666666669</c:v>
                </c:pt>
                <c:pt idx="30">
                  <c:v>9.2483333333333331</c:v>
                </c:pt>
                <c:pt idx="31">
                  <c:v>9.8066666666666666</c:v>
                </c:pt>
                <c:pt idx="32">
                  <c:v>9.8133333333333326</c:v>
                </c:pt>
                <c:pt idx="33">
                  <c:v>10.585000000000001</c:v>
                </c:pt>
                <c:pt idx="34">
                  <c:v>10.55</c:v>
                </c:pt>
                <c:pt idx="35">
                  <c:v>10.693333333333333</c:v>
                </c:pt>
                <c:pt idx="36">
                  <c:v>12.365</c:v>
                </c:pt>
                <c:pt idx="37">
                  <c:v>12.378333333333334</c:v>
                </c:pt>
                <c:pt idx="38">
                  <c:v>12.713333333333333</c:v>
                </c:pt>
                <c:pt idx="39">
                  <c:v>12.908333333333333</c:v>
                </c:pt>
                <c:pt idx="40">
                  <c:v>16.623333333333335</c:v>
                </c:pt>
                <c:pt idx="41">
                  <c:v>17.7</c:v>
                </c:pt>
                <c:pt idx="42">
                  <c:v>17.734999999999999</c:v>
                </c:pt>
                <c:pt idx="43">
                  <c:v>16.398333333333333</c:v>
                </c:pt>
                <c:pt idx="44">
                  <c:v>18.458333333333332</c:v>
                </c:pt>
                <c:pt idx="45">
                  <c:v>18.538915555555558</c:v>
                </c:pt>
                <c:pt idx="46">
                  <c:v>18.684999999999999</c:v>
                </c:pt>
                <c:pt idx="47">
                  <c:v>18.793333333333333</c:v>
                </c:pt>
                <c:pt idx="48">
                  <c:v>18.938333333333333</c:v>
                </c:pt>
                <c:pt idx="49">
                  <c:v>19.028333333333332</c:v>
                </c:pt>
                <c:pt idx="50">
                  <c:v>19.271666666666668</c:v>
                </c:pt>
                <c:pt idx="51">
                  <c:v>19.39</c:v>
                </c:pt>
                <c:pt idx="52">
                  <c:v>19.523333333333333</c:v>
                </c:pt>
                <c:pt idx="53">
                  <c:v>19.649999999999999</c:v>
                </c:pt>
                <c:pt idx="54">
                  <c:v>20.048333333333332</c:v>
                </c:pt>
                <c:pt idx="55">
                  <c:v>20.003333333333334</c:v>
                </c:pt>
                <c:pt idx="56">
                  <c:v>20.223238888888886</c:v>
                </c:pt>
                <c:pt idx="57">
                  <c:v>20.141666666666666</c:v>
                </c:pt>
                <c:pt idx="58">
                  <c:v>20.234999999999999</c:v>
                </c:pt>
                <c:pt idx="59">
                  <c:v>20.326777777777778</c:v>
                </c:pt>
                <c:pt idx="60">
                  <c:v>21.598333333333333</c:v>
                </c:pt>
                <c:pt idx="61">
                  <c:v>21.664999999999999</c:v>
                </c:pt>
                <c:pt idx="62">
                  <c:v>21.771202777777777</c:v>
                </c:pt>
                <c:pt idx="63">
                  <c:v>21.901666666666667</c:v>
                </c:pt>
                <c:pt idx="64">
                  <c:v>23.73</c:v>
                </c:pt>
                <c:pt idx="65">
                  <c:v>23.978333333333332</c:v>
                </c:pt>
                <c:pt idx="66">
                  <c:v>21.932508333333335</c:v>
                </c:pt>
                <c:pt idx="67">
                  <c:v>21.725127777777775</c:v>
                </c:pt>
              </c:numCache>
            </c:numRef>
          </c:xVal>
          <c:yVal>
            <c:numRef>
              <c:f>'Red Stars'!$O$3:$O$70</c:f>
              <c:numCache>
                <c:formatCode>0.000000</c:formatCode>
                <c:ptCount val="68"/>
                <c:pt idx="0">
                  <c:v>43.266666666666666</c:v>
                </c:pt>
                <c:pt idx="1">
                  <c:v>44.43333333333333</c:v>
                </c:pt>
                <c:pt idx="2">
                  <c:v>50.016666666666666</c:v>
                </c:pt>
                <c:pt idx="3">
                  <c:v>35.31666666666667</c:v>
                </c:pt>
                <c:pt idx="4">
                  <c:v>25.5</c:v>
                </c:pt>
                <c:pt idx="5">
                  <c:v>-32.799999999999997</c:v>
                </c:pt>
                <c:pt idx="6">
                  <c:v>44</c:v>
                </c:pt>
                <c:pt idx="7">
                  <c:v>68.083333333333329</c:v>
                </c:pt>
                <c:pt idx="8">
                  <c:v>28.45</c:v>
                </c:pt>
                <c:pt idx="9">
                  <c:v>-14.883333333333333</c:v>
                </c:pt>
                <c:pt idx="10">
                  <c:v>1.1166666666666667</c:v>
                </c:pt>
                <c:pt idx="11">
                  <c:v>38.93333333333333</c:v>
                </c:pt>
                <c:pt idx="12">
                  <c:v>-5.5666666666666664</c:v>
                </c:pt>
                <c:pt idx="13">
                  <c:v>32.466666666666669</c:v>
                </c:pt>
                <c:pt idx="14">
                  <c:v>7.1166666666666663</c:v>
                </c:pt>
                <c:pt idx="15">
                  <c:v>62.483333333333334</c:v>
                </c:pt>
                <c:pt idx="16">
                  <c:v>20.666666666666668</c:v>
                </c:pt>
                <c:pt idx="17">
                  <c:v>26.033333333333335</c:v>
                </c:pt>
                <c:pt idx="18">
                  <c:v>-5.2666666666666666</c:v>
                </c:pt>
                <c:pt idx="19">
                  <c:v>14.75</c:v>
                </c:pt>
                <c:pt idx="20">
                  <c:v>16.116666666666667</c:v>
                </c:pt>
                <c:pt idx="21">
                  <c:v>31.5</c:v>
                </c:pt>
                <c:pt idx="22">
                  <c:v>-4.5166666666666666</c:v>
                </c:pt>
                <c:pt idx="23">
                  <c:v>6.2333333333333334</c:v>
                </c:pt>
                <c:pt idx="24">
                  <c:v>7.1333333333333337</c:v>
                </c:pt>
                <c:pt idx="25">
                  <c:v>-11.85</c:v>
                </c:pt>
                <c:pt idx="26">
                  <c:v>-38.633333333333333</c:v>
                </c:pt>
                <c:pt idx="27">
                  <c:v>-22.766666666666666</c:v>
                </c:pt>
                <c:pt idx="28">
                  <c:v>-15.75</c:v>
                </c:pt>
                <c:pt idx="29">
                  <c:v>17.416666666666668</c:v>
                </c:pt>
                <c:pt idx="30">
                  <c:v>51.616666666666667</c:v>
                </c:pt>
                <c:pt idx="31">
                  <c:v>-0.19999999999999996</c:v>
                </c:pt>
                <c:pt idx="32">
                  <c:v>-22.783333333333335</c:v>
                </c:pt>
                <c:pt idx="33">
                  <c:v>-13.116666666666667</c:v>
                </c:pt>
                <c:pt idx="34">
                  <c:v>-39.299999999999997</c:v>
                </c:pt>
                <c:pt idx="35">
                  <c:v>67.666666666666671</c:v>
                </c:pt>
                <c:pt idx="36">
                  <c:v>-49.15</c:v>
                </c:pt>
                <c:pt idx="37">
                  <c:v>1.05</c:v>
                </c:pt>
                <c:pt idx="38">
                  <c:v>45.716666666666669</c:v>
                </c:pt>
                <c:pt idx="39">
                  <c:v>66.266666666666666</c:v>
                </c:pt>
                <c:pt idx="40">
                  <c:v>-32.283333333333331</c:v>
                </c:pt>
                <c:pt idx="41">
                  <c:v>-18.633333333333333</c:v>
                </c:pt>
                <c:pt idx="42">
                  <c:v>36.9</c:v>
                </c:pt>
                <c:pt idx="43">
                  <c:v>-12.316666666666666</c:v>
                </c:pt>
                <c:pt idx="44">
                  <c:v>-16.933333333333334</c:v>
                </c:pt>
                <c:pt idx="45">
                  <c:v>36.998777777777782</c:v>
                </c:pt>
                <c:pt idx="46">
                  <c:v>36.9</c:v>
                </c:pt>
                <c:pt idx="47">
                  <c:v>-7.9666666666666668</c:v>
                </c:pt>
                <c:pt idx="48">
                  <c:v>14.283333333333333</c:v>
                </c:pt>
                <c:pt idx="49">
                  <c:v>-5.7666666666666666</c:v>
                </c:pt>
                <c:pt idx="50">
                  <c:v>-16</c:v>
                </c:pt>
                <c:pt idx="51">
                  <c:v>76.466666666666669</c:v>
                </c:pt>
                <c:pt idx="52">
                  <c:v>-16.483333333333334</c:v>
                </c:pt>
                <c:pt idx="53">
                  <c:v>32.5</c:v>
                </c:pt>
                <c:pt idx="54">
                  <c:v>20.5</c:v>
                </c:pt>
                <c:pt idx="55">
                  <c:v>20.95</c:v>
                </c:pt>
                <c:pt idx="56">
                  <c:v>38.72902777777778</c:v>
                </c:pt>
                <c:pt idx="57">
                  <c:v>35.799999999999997</c:v>
                </c:pt>
                <c:pt idx="58">
                  <c:v>-21.483333333333334</c:v>
                </c:pt>
                <c:pt idx="59">
                  <c:v>47.893888888888888</c:v>
                </c:pt>
                <c:pt idx="60">
                  <c:v>78.400000000000006</c:v>
                </c:pt>
                <c:pt idx="61">
                  <c:v>35.283333333333331</c:v>
                </c:pt>
                <c:pt idx="62">
                  <c:v>38.017499999999998</c:v>
                </c:pt>
                <c:pt idx="63">
                  <c:v>22.616666666666667</c:v>
                </c:pt>
                <c:pt idx="64">
                  <c:v>3.2166666666666668</c:v>
                </c:pt>
                <c:pt idx="65">
                  <c:v>60.083333333333336</c:v>
                </c:pt>
                <c:pt idx="66">
                  <c:v>48.347944444444444</c:v>
                </c:pt>
                <c:pt idx="67">
                  <c:v>58.780055555555556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7-4A58-8A63-D7AD0A7F13D0}"/>
            </c:ext>
          </c:extLst>
        </c:ser>
        <c:ser>
          <c:idx val="3"/>
          <c:order val="3"/>
          <c:tx>
            <c:v>Double Stars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'Double Stars'!$G$3:$G$137</c:f>
              <c:numCache>
                <c:formatCode>0.000000</c:formatCode>
                <c:ptCount val="93"/>
                <c:pt idx="0">
                  <c:v>0.81833333333333336</c:v>
                </c:pt>
                <c:pt idx="1">
                  <c:v>1.0933333333333333</c:v>
                </c:pt>
                <c:pt idx="2">
                  <c:v>1.2283333333333333</c:v>
                </c:pt>
                <c:pt idx="3">
                  <c:v>1.8666666666666667</c:v>
                </c:pt>
                <c:pt idx="4">
                  <c:v>1.9649999999999999</c:v>
                </c:pt>
                <c:pt idx="5">
                  <c:v>2.0333333333333332</c:v>
                </c:pt>
                <c:pt idx="6">
                  <c:v>2.0333333333333332</c:v>
                </c:pt>
                <c:pt idx="7">
                  <c:v>2.7216666666666667</c:v>
                </c:pt>
                <c:pt idx="8">
                  <c:v>2.8450000000000002</c:v>
                </c:pt>
                <c:pt idx="9">
                  <c:v>3.8836111111111111</c:v>
                </c:pt>
                <c:pt idx="10">
                  <c:v>4.3766666666666669</c:v>
                </c:pt>
                <c:pt idx="11">
                  <c:v>4.3766666666666669</c:v>
                </c:pt>
                <c:pt idx="12">
                  <c:v>5.227576</c:v>
                </c:pt>
                <c:pt idx="13">
                  <c:v>5.5333333333333332</c:v>
                </c:pt>
                <c:pt idx="14">
                  <c:v>5.585</c:v>
                </c:pt>
                <c:pt idx="15">
                  <c:v>5.5883333333333329</c:v>
                </c:pt>
                <c:pt idx="16">
                  <c:v>5.59</c:v>
                </c:pt>
                <c:pt idx="17">
                  <c:v>5.59</c:v>
                </c:pt>
                <c:pt idx="18">
                  <c:v>5.6449999999999996</c:v>
                </c:pt>
                <c:pt idx="19">
                  <c:v>5.68</c:v>
                </c:pt>
                <c:pt idx="20">
                  <c:v>5.9950000000000001</c:v>
                </c:pt>
                <c:pt idx="21">
                  <c:v>5.9833333333333334</c:v>
                </c:pt>
                <c:pt idx="22">
                  <c:v>6.3966666666666665</c:v>
                </c:pt>
                <c:pt idx="23">
                  <c:v>6.48</c:v>
                </c:pt>
                <c:pt idx="24">
                  <c:v>6.77</c:v>
                </c:pt>
                <c:pt idx="25">
                  <c:v>7.335</c:v>
                </c:pt>
                <c:pt idx="26">
                  <c:v>7.3816666666666668</c:v>
                </c:pt>
                <c:pt idx="27">
                  <c:v>7.5766666666666662</c:v>
                </c:pt>
                <c:pt idx="28">
                  <c:v>8.2033333333333331</c:v>
                </c:pt>
                <c:pt idx="29">
                  <c:v>8.75</c:v>
                </c:pt>
                <c:pt idx="30">
                  <c:v>8.8924719999999997</c:v>
                </c:pt>
                <c:pt idx="31">
                  <c:v>8.8924719999999997</c:v>
                </c:pt>
                <c:pt idx="32">
                  <c:v>9.3133333333333326</c:v>
                </c:pt>
                <c:pt idx="33">
                  <c:v>10.133333333333333</c:v>
                </c:pt>
                <c:pt idx="34">
                  <c:v>10.3</c:v>
                </c:pt>
                <c:pt idx="35">
                  <c:v>10.316666666666666</c:v>
                </c:pt>
                <c:pt idx="36">
                  <c:v>10.926666666666666</c:v>
                </c:pt>
                <c:pt idx="37">
                  <c:v>11.283333333333333</c:v>
                </c:pt>
                <c:pt idx="38">
                  <c:v>12.564722222222223</c:v>
                </c:pt>
                <c:pt idx="39">
                  <c:v>12.695</c:v>
                </c:pt>
                <c:pt idx="40">
                  <c:v>12.82</c:v>
                </c:pt>
                <c:pt idx="41">
                  <c:v>12.9</c:v>
                </c:pt>
                <c:pt idx="42">
                  <c:v>13.366666666666667</c:v>
                </c:pt>
                <c:pt idx="43">
                  <c:v>14.225</c:v>
                </c:pt>
                <c:pt idx="44">
                  <c:v>14.27</c:v>
                </c:pt>
                <c:pt idx="45">
                  <c:v>14.678333333333333</c:v>
                </c:pt>
                <c:pt idx="46">
                  <c:v>14.75</c:v>
                </c:pt>
                <c:pt idx="47">
                  <c:v>14.833333333333334</c:v>
                </c:pt>
                <c:pt idx="48">
                  <c:v>15.258333333333333</c:v>
                </c:pt>
                <c:pt idx="49">
                  <c:v>15.408333333333333</c:v>
                </c:pt>
                <c:pt idx="50">
                  <c:v>15.58</c:v>
                </c:pt>
                <c:pt idx="51">
                  <c:v>15.656666666666666</c:v>
                </c:pt>
                <c:pt idx="52">
                  <c:v>16.073333333333334</c:v>
                </c:pt>
                <c:pt idx="53">
                  <c:v>16.135000000000002</c:v>
                </c:pt>
                <c:pt idx="54">
                  <c:v>16.245000000000001</c:v>
                </c:pt>
                <c:pt idx="55">
                  <c:v>16.603333333333332</c:v>
                </c:pt>
                <c:pt idx="56">
                  <c:v>17.088333333333335</c:v>
                </c:pt>
                <c:pt idx="57">
                  <c:v>17.233333333333334</c:v>
                </c:pt>
                <c:pt idx="58">
                  <c:v>17.25</c:v>
                </c:pt>
                <c:pt idx="59">
                  <c:v>17.395</c:v>
                </c:pt>
                <c:pt idx="60">
                  <c:v>17.536666666666665</c:v>
                </c:pt>
                <c:pt idx="61">
                  <c:v>17.698333333333334</c:v>
                </c:pt>
                <c:pt idx="62">
                  <c:v>18.003333333333334</c:v>
                </c:pt>
                <c:pt idx="63">
                  <c:v>18</c:v>
                </c:pt>
                <c:pt idx="64">
                  <c:v>18.091666666666665</c:v>
                </c:pt>
                <c:pt idx="65">
                  <c:v>18.733333333333334</c:v>
                </c:pt>
                <c:pt idx="66">
                  <c:v>18.716666666666665</c:v>
                </c:pt>
                <c:pt idx="67">
                  <c:v>18.746666666666666</c:v>
                </c:pt>
                <c:pt idx="68">
                  <c:v>18.834422</c:v>
                </c:pt>
                <c:pt idx="69">
                  <c:v>18.936666666666667</c:v>
                </c:pt>
                <c:pt idx="70">
                  <c:v>19.483333333333334</c:v>
                </c:pt>
                <c:pt idx="71">
                  <c:v>19.483333333333334</c:v>
                </c:pt>
                <c:pt idx="72">
                  <c:v>19.483333333333334</c:v>
                </c:pt>
                <c:pt idx="73">
                  <c:v>19.91</c:v>
                </c:pt>
                <c:pt idx="74">
                  <c:v>20.226666666666667</c:v>
                </c:pt>
                <c:pt idx="75">
                  <c:v>20.266666666666666</c:v>
                </c:pt>
                <c:pt idx="76">
                  <c:v>20.350000000000001</c:v>
                </c:pt>
                <c:pt idx="77">
                  <c:v>20.75</c:v>
                </c:pt>
                <c:pt idx="78">
                  <c:v>21.114999999999998</c:v>
                </c:pt>
                <c:pt idx="79">
                  <c:v>21.478333333333332</c:v>
                </c:pt>
                <c:pt idx="80">
                  <c:v>21.736666666666668</c:v>
                </c:pt>
                <c:pt idx="81">
                  <c:v>22.063333333333333</c:v>
                </c:pt>
                <c:pt idx="82">
                  <c:v>22.48</c:v>
                </c:pt>
                <c:pt idx="83">
                  <c:v>22.470555555555553</c:v>
                </c:pt>
                <c:pt idx="84">
                  <c:v>22.598333333333333</c:v>
                </c:pt>
                <c:pt idx="85">
                  <c:v>23.318333333333335</c:v>
                </c:pt>
                <c:pt idx="86">
                  <c:v>23.983333333333334</c:v>
                </c:pt>
                <c:pt idx="87">
                  <c:v>17.611666666666668</c:v>
                </c:pt>
                <c:pt idx="88">
                  <c:v>19.883333333333333</c:v>
                </c:pt>
                <c:pt idx="89">
                  <c:v>14.117777777777778</c:v>
                </c:pt>
                <c:pt idx="90">
                  <c:v>12.6075</c:v>
                </c:pt>
                <c:pt idx="91">
                  <c:v>1.1015833333333334</c:v>
                </c:pt>
                <c:pt idx="92">
                  <c:v>4.1652777777777779</c:v>
                </c:pt>
              </c:numCache>
            </c:numRef>
          </c:xVal>
          <c:yVal>
            <c:numRef>
              <c:f>'Double Stars'!$L$3:$L$137</c:f>
              <c:numCache>
                <c:formatCode>0.000000</c:formatCode>
                <c:ptCount val="93"/>
                <c:pt idx="0">
                  <c:v>57.81666666666667</c:v>
                </c:pt>
                <c:pt idx="1">
                  <c:v>21.466666666666665</c:v>
                </c:pt>
                <c:pt idx="2">
                  <c:v>7.583333333333333</c:v>
                </c:pt>
                <c:pt idx="3">
                  <c:v>19.166666666666668</c:v>
                </c:pt>
                <c:pt idx="4">
                  <c:v>23.6</c:v>
                </c:pt>
                <c:pt idx="5">
                  <c:v>2.7666666666666666</c:v>
                </c:pt>
                <c:pt idx="6">
                  <c:v>42.2</c:v>
                </c:pt>
                <c:pt idx="7">
                  <c:v>3.2333333333333334</c:v>
                </c:pt>
                <c:pt idx="8">
                  <c:v>55.9</c:v>
                </c:pt>
                <c:pt idx="9">
                  <c:v>-3.0283333333333333</c:v>
                </c:pt>
                <c:pt idx="10">
                  <c:v>25.633333333333333</c:v>
                </c:pt>
                <c:pt idx="11">
                  <c:v>25.633333333333333</c:v>
                </c:pt>
                <c:pt idx="12">
                  <c:v>-8.2357449999999996</c:v>
                </c:pt>
                <c:pt idx="13">
                  <c:v>0.3</c:v>
                </c:pt>
                <c:pt idx="14">
                  <c:v>9.9333333333333336</c:v>
                </c:pt>
                <c:pt idx="15">
                  <c:v>-5.3833333333333337</c:v>
                </c:pt>
                <c:pt idx="16">
                  <c:v>-5.916666666666667</c:v>
                </c:pt>
                <c:pt idx="17">
                  <c:v>-5.416666666666667</c:v>
                </c:pt>
                <c:pt idx="18">
                  <c:v>-2.6</c:v>
                </c:pt>
                <c:pt idx="19">
                  <c:v>-1.95</c:v>
                </c:pt>
                <c:pt idx="20">
                  <c:v>37.216666666666669</c:v>
                </c:pt>
                <c:pt idx="21">
                  <c:v>44.95</c:v>
                </c:pt>
                <c:pt idx="22">
                  <c:v>4.5999999999999996</c:v>
                </c:pt>
                <c:pt idx="23">
                  <c:v>-7.0333333333333332</c:v>
                </c:pt>
                <c:pt idx="24">
                  <c:v>59.45</c:v>
                </c:pt>
                <c:pt idx="25">
                  <c:v>21.983333333333334</c:v>
                </c:pt>
                <c:pt idx="26">
                  <c:v>55.283333333333331</c:v>
                </c:pt>
                <c:pt idx="27">
                  <c:v>31.883333333333333</c:v>
                </c:pt>
                <c:pt idx="28">
                  <c:v>17.649999999999999</c:v>
                </c:pt>
                <c:pt idx="29">
                  <c:v>28.85</c:v>
                </c:pt>
                <c:pt idx="30">
                  <c:v>28.267222</c:v>
                </c:pt>
                <c:pt idx="31">
                  <c:v>28.267222</c:v>
                </c:pt>
                <c:pt idx="32">
                  <c:v>36.799999999999997</c:v>
                </c:pt>
                <c:pt idx="33">
                  <c:v>11.983333333333333</c:v>
                </c:pt>
                <c:pt idx="34">
                  <c:v>19.966666666666665</c:v>
                </c:pt>
                <c:pt idx="35">
                  <c:v>19.866666666666667</c:v>
                </c:pt>
                <c:pt idx="36">
                  <c:v>24.75</c:v>
                </c:pt>
                <c:pt idx="37">
                  <c:v>31.633333333333333</c:v>
                </c:pt>
                <c:pt idx="38">
                  <c:v>18.513055555555557</c:v>
                </c:pt>
                <c:pt idx="39">
                  <c:v>-1.45</c:v>
                </c:pt>
                <c:pt idx="40">
                  <c:v>83.416666666666671</c:v>
                </c:pt>
                <c:pt idx="41">
                  <c:v>38.43333333333333</c:v>
                </c:pt>
                <c:pt idx="42">
                  <c:v>55.05</c:v>
                </c:pt>
                <c:pt idx="43">
                  <c:v>51.783333333333331</c:v>
                </c:pt>
                <c:pt idx="44">
                  <c:v>51.366666666666667</c:v>
                </c:pt>
                <c:pt idx="45">
                  <c:v>16.416666666666668</c:v>
                </c:pt>
                <c:pt idx="46">
                  <c:v>27.066666666666666</c:v>
                </c:pt>
                <c:pt idx="47">
                  <c:v>19.2</c:v>
                </c:pt>
                <c:pt idx="48">
                  <c:v>33.31666666666667</c:v>
                </c:pt>
                <c:pt idx="49">
                  <c:v>37.383333333333333</c:v>
                </c:pt>
                <c:pt idx="50">
                  <c:v>10.533333333333333</c:v>
                </c:pt>
                <c:pt idx="51">
                  <c:v>36.633333333333333</c:v>
                </c:pt>
                <c:pt idx="52">
                  <c:v>-11.366666666666667</c:v>
                </c:pt>
                <c:pt idx="53">
                  <c:v>17.05</c:v>
                </c:pt>
                <c:pt idx="54">
                  <c:v>33.866666666666667</c:v>
                </c:pt>
                <c:pt idx="55">
                  <c:v>52.916666666666664</c:v>
                </c:pt>
                <c:pt idx="56">
                  <c:v>54.466666666666669</c:v>
                </c:pt>
                <c:pt idx="57">
                  <c:v>14.4</c:v>
                </c:pt>
                <c:pt idx="58">
                  <c:v>24.833333333333332</c:v>
                </c:pt>
                <c:pt idx="59">
                  <c:v>37.15</c:v>
                </c:pt>
                <c:pt idx="60">
                  <c:v>55.18333333333333</c:v>
                </c:pt>
                <c:pt idx="61">
                  <c:v>72.150000000000006</c:v>
                </c:pt>
                <c:pt idx="62">
                  <c:v>80</c:v>
                </c:pt>
                <c:pt idx="63">
                  <c:v>21.583333333333332</c:v>
                </c:pt>
                <c:pt idx="64">
                  <c:v>2.5</c:v>
                </c:pt>
                <c:pt idx="65">
                  <c:v>39.93333333333333</c:v>
                </c:pt>
                <c:pt idx="66">
                  <c:v>39.6</c:v>
                </c:pt>
                <c:pt idx="67">
                  <c:v>37.6</c:v>
                </c:pt>
                <c:pt idx="68">
                  <c:v>33.362810000000003</c:v>
                </c:pt>
                <c:pt idx="69">
                  <c:v>4.2</c:v>
                </c:pt>
                <c:pt idx="70">
                  <c:v>27.9</c:v>
                </c:pt>
                <c:pt idx="71">
                  <c:v>27.9</c:v>
                </c:pt>
                <c:pt idx="72">
                  <c:v>27.9</c:v>
                </c:pt>
                <c:pt idx="73">
                  <c:v>-8.2333333333333325</c:v>
                </c:pt>
                <c:pt idx="74">
                  <c:v>46.733333333333334</c:v>
                </c:pt>
                <c:pt idx="75">
                  <c:v>-12.616666666666667</c:v>
                </c:pt>
                <c:pt idx="76">
                  <c:v>-14.783333333333333</c:v>
                </c:pt>
                <c:pt idx="77">
                  <c:v>16.033333333333335</c:v>
                </c:pt>
                <c:pt idx="78">
                  <c:v>38.75</c:v>
                </c:pt>
                <c:pt idx="79">
                  <c:v>70.566666666666663</c:v>
                </c:pt>
                <c:pt idx="80">
                  <c:v>9.8666666666666671</c:v>
                </c:pt>
                <c:pt idx="81">
                  <c:v>64.63333333333334</c:v>
                </c:pt>
                <c:pt idx="82">
                  <c:v>1.6666666666666666E-2</c:v>
                </c:pt>
                <c:pt idx="83">
                  <c:v>58.287777777777777</c:v>
                </c:pt>
                <c:pt idx="84">
                  <c:v>39.633333333333333</c:v>
                </c:pt>
                <c:pt idx="85">
                  <c:v>-13.466666666666667</c:v>
                </c:pt>
                <c:pt idx="86">
                  <c:v>55.75</c:v>
                </c:pt>
                <c:pt idx="87">
                  <c:v>0.9869444444444444</c:v>
                </c:pt>
                <c:pt idx="88">
                  <c:v>25.906944444444441</c:v>
                </c:pt>
                <c:pt idx="89">
                  <c:v>66.106944444444437</c:v>
                </c:pt>
                <c:pt idx="90">
                  <c:v>-12.115</c:v>
                </c:pt>
                <c:pt idx="91">
                  <c:v>12.921388888888888</c:v>
                </c:pt>
                <c:pt idx="92">
                  <c:v>23.140833333333333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7-4A58-8A63-D7AD0A7F13D0}"/>
            </c:ext>
          </c:extLst>
        </c:ser>
        <c:ser>
          <c:idx val="4"/>
          <c:order val="4"/>
          <c:tx>
            <c:v>Alignment Stars</c:v>
          </c:tx>
          <c:spPr>
            <a:ln w="28575">
              <a:noFill/>
            </a:ln>
          </c:spPr>
          <c:marker>
            <c:symbol val="star"/>
            <c:size val="3"/>
            <c:spPr>
              <a:noFill/>
            </c:spPr>
          </c:marker>
          <c:xVal>
            <c:numRef>
              <c:f>'Alignment Stars'!$M$4:$M$62</c:f>
              <c:numCache>
                <c:formatCode>0.000000</c:formatCode>
                <c:ptCount val="35"/>
                <c:pt idx="0">
                  <c:v>0.13979166666666668</c:v>
                </c:pt>
                <c:pt idx="1">
                  <c:v>0.67511111111111111</c:v>
                </c:pt>
                <c:pt idx="2">
                  <c:v>0.94513888888888886</c:v>
                </c:pt>
                <c:pt idx="3">
                  <c:v>2.1195555555555554</c:v>
                </c:pt>
                <c:pt idx="4">
                  <c:v>3.0379722222222223</c:v>
                </c:pt>
                <c:pt idx="5">
                  <c:v>3.405388888888889</c:v>
                </c:pt>
                <c:pt idx="6">
                  <c:v>4.5986666666666665</c:v>
                </c:pt>
                <c:pt idx="7">
                  <c:v>5.2423055555555553</c:v>
                </c:pt>
                <c:pt idx="8">
                  <c:v>5.2781388888888889</c:v>
                </c:pt>
                <c:pt idx="9">
                  <c:v>5.4188611111111111</c:v>
                </c:pt>
                <c:pt idx="10">
                  <c:v>5.438194444444445</c:v>
                </c:pt>
                <c:pt idx="11">
                  <c:v>5.6035555555555554</c:v>
                </c:pt>
                <c:pt idx="12">
                  <c:v>5.9195277777777777</c:v>
                </c:pt>
                <c:pt idx="13">
                  <c:v>6.752472222222222</c:v>
                </c:pt>
                <c:pt idx="14">
                  <c:v>7.6550277777777778</c:v>
                </c:pt>
                <c:pt idx="15">
                  <c:v>7.7552500000000002</c:v>
                </c:pt>
                <c:pt idx="16">
                  <c:v>9.4597777777777772</c:v>
                </c:pt>
                <c:pt idx="17">
                  <c:v>10.139527777777777</c:v>
                </c:pt>
                <c:pt idx="18">
                  <c:v>11.062138888888889</c:v>
                </c:pt>
                <c:pt idx="19">
                  <c:v>11.817666666666666</c:v>
                </c:pt>
                <c:pt idx="20">
                  <c:v>12.900472222222223</c:v>
                </c:pt>
                <c:pt idx="21">
                  <c:v>13.419888888888888</c:v>
                </c:pt>
                <c:pt idx="22">
                  <c:v>13.792333333333334</c:v>
                </c:pt>
                <c:pt idx="23">
                  <c:v>14.261027777777779</c:v>
                </c:pt>
                <c:pt idx="24">
                  <c:v>14.845083333333333</c:v>
                </c:pt>
                <c:pt idx="25">
                  <c:v>15.578138888888889</c:v>
                </c:pt>
                <c:pt idx="26">
                  <c:v>16.49013888888889</c:v>
                </c:pt>
                <c:pt idx="27">
                  <c:v>17.172972222222224</c:v>
                </c:pt>
                <c:pt idx="28">
                  <c:v>17.582249999999998</c:v>
                </c:pt>
                <c:pt idx="29">
                  <c:v>17.943444444444445</c:v>
                </c:pt>
                <c:pt idx="30">
                  <c:v>18.615638888888892</c:v>
                </c:pt>
                <c:pt idx="31">
                  <c:v>19.846361111111111</c:v>
                </c:pt>
                <c:pt idx="32">
                  <c:v>20.690527777777778</c:v>
                </c:pt>
                <c:pt idx="33">
                  <c:v>21.736444444444444</c:v>
                </c:pt>
                <c:pt idx="34">
                  <c:v>23.079361111111112</c:v>
                </c:pt>
              </c:numCache>
            </c:numRef>
          </c:xVal>
          <c:yVal>
            <c:numRef>
              <c:f>'Alignment Stars'!$O$4:$O$62</c:f>
              <c:numCache>
                <c:formatCode>0.000000</c:formatCode>
                <c:ptCount val="35"/>
                <c:pt idx="0">
                  <c:v>29.090444444444444</c:v>
                </c:pt>
                <c:pt idx="1">
                  <c:v>56.537305555555555</c:v>
                </c:pt>
                <c:pt idx="2">
                  <c:v>60.716666666666669</c:v>
                </c:pt>
                <c:pt idx="3">
                  <c:v>23.462416666666666</c:v>
                </c:pt>
                <c:pt idx="4">
                  <c:v>4.0897499999999996</c:v>
                </c:pt>
                <c:pt idx="5">
                  <c:v>49.861166666666669</c:v>
                </c:pt>
                <c:pt idx="6">
                  <c:v>16.509305555555557</c:v>
                </c:pt>
                <c:pt idx="7">
                  <c:v>-8.2016388888888887</c:v>
                </c:pt>
                <c:pt idx="8">
                  <c:v>45.997999999999998</c:v>
                </c:pt>
                <c:pt idx="9">
                  <c:v>6.3496944444444443</c:v>
                </c:pt>
                <c:pt idx="10">
                  <c:v>28.607638888888889</c:v>
                </c:pt>
                <c:pt idx="11">
                  <c:v>-1.2019166666666665</c:v>
                </c:pt>
                <c:pt idx="12">
                  <c:v>7.4070555555555559</c:v>
                </c:pt>
                <c:pt idx="13">
                  <c:v>-16.716111111111111</c:v>
                </c:pt>
                <c:pt idx="14">
                  <c:v>4.7750277777777779</c:v>
                </c:pt>
                <c:pt idx="15">
                  <c:v>27.973805555555558</c:v>
                </c:pt>
                <c:pt idx="16">
                  <c:v>-8.6585833333333344</c:v>
                </c:pt>
                <c:pt idx="17">
                  <c:v>11.967194444444445</c:v>
                </c:pt>
                <c:pt idx="18">
                  <c:v>61.751027777777779</c:v>
                </c:pt>
                <c:pt idx="19">
                  <c:v>14.572055555555556</c:v>
                </c:pt>
                <c:pt idx="20">
                  <c:v>55.959833333333336</c:v>
                </c:pt>
                <c:pt idx="21">
                  <c:v>-11.161333333333333</c:v>
                </c:pt>
                <c:pt idx="22">
                  <c:v>48.686722222222222</c:v>
                </c:pt>
                <c:pt idx="23">
                  <c:v>19.182222222222222</c:v>
                </c:pt>
                <c:pt idx="24">
                  <c:v>74.155500000000004</c:v>
                </c:pt>
                <c:pt idx="25">
                  <c:v>26.714694444444444</c:v>
                </c:pt>
                <c:pt idx="26">
                  <c:v>-26.432000000000002</c:v>
                </c:pt>
                <c:pt idx="27">
                  <c:v>-15.724916666666667</c:v>
                </c:pt>
                <c:pt idx="28">
                  <c:v>12.560027777777778</c:v>
                </c:pt>
                <c:pt idx="29">
                  <c:v>51.488888888888887</c:v>
                </c:pt>
                <c:pt idx="30">
                  <c:v>38.783666666666662</c:v>
                </c:pt>
                <c:pt idx="31">
                  <c:v>8.8683055555555566</c:v>
                </c:pt>
                <c:pt idx="32">
                  <c:v>45.280277777777776</c:v>
                </c:pt>
                <c:pt idx="33">
                  <c:v>9.875</c:v>
                </c:pt>
                <c:pt idx="34">
                  <c:v>15.205249999999999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7-4A58-8A63-D7AD0A7F13D0}"/>
            </c:ext>
          </c:extLst>
        </c:ser>
        <c:ser>
          <c:idx val="5"/>
          <c:order val="5"/>
          <c:tx>
            <c:v>Other Objects</c:v>
          </c:tx>
          <c:spPr>
            <a:ln w="28575">
              <a:noFill/>
            </a:ln>
          </c:spPr>
          <c:marker>
            <c:symbol val="circle"/>
            <c:size val="4"/>
          </c:marker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9F7-4A58-8A63-D7AD0A7F13D0}"/>
              </c:ext>
            </c:extLst>
          </c:dPt>
          <c:xVal>
            <c:numRef>
              <c:f>'Other Objects'!$F$10:$F$18</c:f>
              <c:numCache>
                <c:formatCode>0.000000</c:formatCode>
                <c:ptCount val="9"/>
                <c:pt idx="0">
                  <c:v>5.471111111111111</c:v>
                </c:pt>
                <c:pt idx="1">
                  <c:v>4.2508333333333335</c:v>
                </c:pt>
                <c:pt idx="2">
                  <c:v>2.3483333333333336</c:v>
                </c:pt>
                <c:pt idx="3">
                  <c:v>2.3483333333333336</c:v>
                </c:pt>
                <c:pt idx="4">
                  <c:v>6.6683333333333339</c:v>
                </c:pt>
                <c:pt idx="5">
                  <c:v>6.6683333333333339</c:v>
                </c:pt>
                <c:pt idx="6">
                  <c:v>5.487222222222222</c:v>
                </c:pt>
                <c:pt idx="7">
                  <c:v>18.215277777777779</c:v>
                </c:pt>
                <c:pt idx="8">
                  <c:v>16.753333333333334</c:v>
                </c:pt>
              </c:numCache>
            </c:numRef>
          </c:xVal>
          <c:yVal>
            <c:numRef>
              <c:f>'Other Objects'!$K$10:$K$18</c:f>
              <c:numCache>
                <c:formatCode>0.000000</c:formatCode>
                <c:ptCount val="9"/>
                <c:pt idx="0">
                  <c:v>-12.68888888888889</c:v>
                </c:pt>
                <c:pt idx="1">
                  <c:v>-12.702499999999999</c:v>
                </c:pt>
                <c:pt idx="2">
                  <c:v>57.208055555555561</c:v>
                </c:pt>
                <c:pt idx="3">
                  <c:v>57.208055555555561</c:v>
                </c:pt>
                <c:pt idx="4">
                  <c:v>8.7302777777777774</c:v>
                </c:pt>
                <c:pt idx="5">
                  <c:v>8.7302777777777774</c:v>
                </c:pt>
                <c:pt idx="6">
                  <c:v>35.336666666666666</c:v>
                </c:pt>
                <c:pt idx="7">
                  <c:v>3.8583333333333334</c:v>
                </c:pt>
                <c:pt idx="8">
                  <c:v>23.767777777777777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7-4A58-8A63-D7AD0A7F1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13232"/>
        <c:axId val="1"/>
      </c:scatterChart>
      <c:valAx>
        <c:axId val="243413232"/>
        <c:scaling>
          <c:orientation val="minMax"/>
          <c:max val="23.99"/>
          <c:min val="-1.0000000000002002E-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6"/>
      </c:valAx>
      <c:valAx>
        <c:axId val="1"/>
        <c:scaling>
          <c:orientation val="minMax"/>
          <c:max val="90"/>
          <c:min val="-4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43413232"/>
        <c:crosses val="autoZero"/>
        <c:crossBetween val="midCat"/>
        <c:majorUnit val="10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Red Stars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'Red Stars'!$M$3:$M$70</c:f>
              <c:numCache>
                <c:formatCode>0.000000</c:formatCode>
                <c:ptCount val="68"/>
                <c:pt idx="0">
                  <c:v>3.3333333333333333E-2</c:v>
                </c:pt>
                <c:pt idx="1">
                  <c:v>0.28666666666666668</c:v>
                </c:pt>
                <c:pt idx="2">
                  <c:v>0.24833333333333335</c:v>
                </c:pt>
                <c:pt idx="3">
                  <c:v>0.41499999999999998</c:v>
                </c:pt>
                <c:pt idx="4">
                  <c:v>1.2233333333333334</c:v>
                </c:pt>
                <c:pt idx="5">
                  <c:v>1.4116666666666666</c:v>
                </c:pt>
                <c:pt idx="6">
                  <c:v>3.4050000000000002</c:v>
                </c:pt>
                <c:pt idx="7">
                  <c:v>4.7666666666666666</c:v>
                </c:pt>
                <c:pt idx="8">
                  <c:v>4.8066666666666666</c:v>
                </c:pt>
                <c:pt idx="9">
                  <c:v>4.9550000000000001</c:v>
                </c:pt>
                <c:pt idx="10">
                  <c:v>5.0466666666666669</c:v>
                </c:pt>
                <c:pt idx="11">
                  <c:v>5.0949999999999998</c:v>
                </c:pt>
                <c:pt idx="12">
                  <c:v>5.121666666666667</c:v>
                </c:pt>
                <c:pt idx="13">
                  <c:v>5.3083333333333336</c:v>
                </c:pt>
                <c:pt idx="14">
                  <c:v>5.5083333333333329</c:v>
                </c:pt>
                <c:pt idx="15">
                  <c:v>5.625</c:v>
                </c:pt>
                <c:pt idx="16">
                  <c:v>5.7116666666666669</c:v>
                </c:pt>
                <c:pt idx="17">
                  <c:v>6.13</c:v>
                </c:pt>
                <c:pt idx="18">
                  <c:v>6.2883333333333331</c:v>
                </c:pt>
                <c:pt idx="19">
                  <c:v>6.3766666666666669</c:v>
                </c:pt>
                <c:pt idx="20">
                  <c:v>6.5250000000000004</c:v>
                </c:pt>
                <c:pt idx="21">
                  <c:v>6.6483333333333334</c:v>
                </c:pt>
                <c:pt idx="22">
                  <c:v>6.8449999999999998</c:v>
                </c:pt>
                <c:pt idx="23">
                  <c:v>6.9283333333333337</c:v>
                </c:pt>
                <c:pt idx="24">
                  <c:v>6.8949999999999996</c:v>
                </c:pt>
                <c:pt idx="25">
                  <c:v>7.0949999999999998</c:v>
                </c:pt>
                <c:pt idx="26">
                  <c:v>8.06</c:v>
                </c:pt>
                <c:pt idx="27">
                  <c:v>8.0883333333333329</c:v>
                </c:pt>
                <c:pt idx="28">
                  <c:v>8.34</c:v>
                </c:pt>
                <c:pt idx="29">
                  <c:v>8.8766666666666669</c:v>
                </c:pt>
                <c:pt idx="30">
                  <c:v>9.2483333333333331</c:v>
                </c:pt>
                <c:pt idx="31">
                  <c:v>9.8066666666666666</c:v>
                </c:pt>
                <c:pt idx="32">
                  <c:v>9.8133333333333326</c:v>
                </c:pt>
                <c:pt idx="33">
                  <c:v>10.585000000000001</c:v>
                </c:pt>
                <c:pt idx="34">
                  <c:v>10.55</c:v>
                </c:pt>
                <c:pt idx="35">
                  <c:v>10.693333333333333</c:v>
                </c:pt>
                <c:pt idx="36">
                  <c:v>12.365</c:v>
                </c:pt>
                <c:pt idx="37">
                  <c:v>12.378333333333334</c:v>
                </c:pt>
                <c:pt idx="38">
                  <c:v>12.713333333333333</c:v>
                </c:pt>
                <c:pt idx="39">
                  <c:v>12.908333333333333</c:v>
                </c:pt>
                <c:pt idx="40">
                  <c:v>16.623333333333335</c:v>
                </c:pt>
                <c:pt idx="41">
                  <c:v>17.7</c:v>
                </c:pt>
                <c:pt idx="42">
                  <c:v>17.734999999999999</c:v>
                </c:pt>
                <c:pt idx="43">
                  <c:v>16.398333333333333</c:v>
                </c:pt>
                <c:pt idx="44">
                  <c:v>18.458333333333332</c:v>
                </c:pt>
                <c:pt idx="45">
                  <c:v>18.538915555555558</c:v>
                </c:pt>
                <c:pt idx="46">
                  <c:v>18.684999999999999</c:v>
                </c:pt>
                <c:pt idx="47">
                  <c:v>18.793333333333333</c:v>
                </c:pt>
                <c:pt idx="48">
                  <c:v>18.938333333333333</c:v>
                </c:pt>
                <c:pt idx="49">
                  <c:v>19.028333333333332</c:v>
                </c:pt>
                <c:pt idx="50">
                  <c:v>19.271666666666668</c:v>
                </c:pt>
                <c:pt idx="51">
                  <c:v>19.39</c:v>
                </c:pt>
                <c:pt idx="52">
                  <c:v>19.523333333333333</c:v>
                </c:pt>
                <c:pt idx="53">
                  <c:v>19.649999999999999</c:v>
                </c:pt>
                <c:pt idx="54">
                  <c:v>20.048333333333332</c:v>
                </c:pt>
                <c:pt idx="55">
                  <c:v>20.003333333333334</c:v>
                </c:pt>
                <c:pt idx="56">
                  <c:v>20.223238888888886</c:v>
                </c:pt>
                <c:pt idx="57">
                  <c:v>20.141666666666666</c:v>
                </c:pt>
                <c:pt idx="58">
                  <c:v>20.234999999999999</c:v>
                </c:pt>
                <c:pt idx="59">
                  <c:v>20.326777777777778</c:v>
                </c:pt>
                <c:pt idx="60">
                  <c:v>21.598333333333333</c:v>
                </c:pt>
                <c:pt idx="61">
                  <c:v>21.664999999999999</c:v>
                </c:pt>
                <c:pt idx="62">
                  <c:v>21.771202777777777</c:v>
                </c:pt>
                <c:pt idx="63">
                  <c:v>21.901666666666667</c:v>
                </c:pt>
                <c:pt idx="64">
                  <c:v>23.73</c:v>
                </c:pt>
                <c:pt idx="65">
                  <c:v>23.978333333333332</c:v>
                </c:pt>
                <c:pt idx="66">
                  <c:v>21.932508333333335</c:v>
                </c:pt>
                <c:pt idx="67">
                  <c:v>21.725127777777775</c:v>
                </c:pt>
              </c:numCache>
            </c:numRef>
          </c:xVal>
          <c:yVal>
            <c:numRef>
              <c:f>'Red Stars'!$O$3:$O$70</c:f>
              <c:numCache>
                <c:formatCode>0.000000</c:formatCode>
                <c:ptCount val="68"/>
                <c:pt idx="0">
                  <c:v>43.266666666666666</c:v>
                </c:pt>
                <c:pt idx="1">
                  <c:v>44.43333333333333</c:v>
                </c:pt>
                <c:pt idx="2">
                  <c:v>50.016666666666666</c:v>
                </c:pt>
                <c:pt idx="3">
                  <c:v>35.31666666666667</c:v>
                </c:pt>
                <c:pt idx="4">
                  <c:v>25.5</c:v>
                </c:pt>
                <c:pt idx="5">
                  <c:v>-32.799999999999997</c:v>
                </c:pt>
                <c:pt idx="6">
                  <c:v>44</c:v>
                </c:pt>
                <c:pt idx="7">
                  <c:v>68.083333333333329</c:v>
                </c:pt>
                <c:pt idx="8">
                  <c:v>28.45</c:v>
                </c:pt>
                <c:pt idx="9">
                  <c:v>-14.883333333333333</c:v>
                </c:pt>
                <c:pt idx="10">
                  <c:v>1.1166666666666667</c:v>
                </c:pt>
                <c:pt idx="11">
                  <c:v>38.93333333333333</c:v>
                </c:pt>
                <c:pt idx="12">
                  <c:v>-5.5666666666666664</c:v>
                </c:pt>
                <c:pt idx="13">
                  <c:v>32.466666666666669</c:v>
                </c:pt>
                <c:pt idx="14">
                  <c:v>7.1166666666666663</c:v>
                </c:pt>
                <c:pt idx="15">
                  <c:v>62.483333333333334</c:v>
                </c:pt>
                <c:pt idx="16">
                  <c:v>20.666666666666668</c:v>
                </c:pt>
                <c:pt idx="17">
                  <c:v>26.033333333333335</c:v>
                </c:pt>
                <c:pt idx="18">
                  <c:v>-5.2666666666666666</c:v>
                </c:pt>
                <c:pt idx="19">
                  <c:v>14.75</c:v>
                </c:pt>
                <c:pt idx="20">
                  <c:v>16.116666666666667</c:v>
                </c:pt>
                <c:pt idx="21">
                  <c:v>31.5</c:v>
                </c:pt>
                <c:pt idx="22">
                  <c:v>-4.5166666666666666</c:v>
                </c:pt>
                <c:pt idx="23">
                  <c:v>6.2333333333333334</c:v>
                </c:pt>
                <c:pt idx="24">
                  <c:v>7.1333333333333337</c:v>
                </c:pt>
                <c:pt idx="25">
                  <c:v>-11.85</c:v>
                </c:pt>
                <c:pt idx="26">
                  <c:v>-38.633333333333333</c:v>
                </c:pt>
                <c:pt idx="27">
                  <c:v>-22.766666666666666</c:v>
                </c:pt>
                <c:pt idx="28">
                  <c:v>-15.75</c:v>
                </c:pt>
                <c:pt idx="29">
                  <c:v>17.416666666666668</c:v>
                </c:pt>
                <c:pt idx="30">
                  <c:v>51.616666666666667</c:v>
                </c:pt>
                <c:pt idx="31">
                  <c:v>-0.19999999999999996</c:v>
                </c:pt>
                <c:pt idx="32">
                  <c:v>-22.783333333333335</c:v>
                </c:pt>
                <c:pt idx="33">
                  <c:v>-13.116666666666667</c:v>
                </c:pt>
                <c:pt idx="34">
                  <c:v>-39.299999999999997</c:v>
                </c:pt>
                <c:pt idx="35">
                  <c:v>67.666666666666671</c:v>
                </c:pt>
                <c:pt idx="36">
                  <c:v>-49.15</c:v>
                </c:pt>
                <c:pt idx="37">
                  <c:v>1.05</c:v>
                </c:pt>
                <c:pt idx="38">
                  <c:v>45.716666666666669</c:v>
                </c:pt>
                <c:pt idx="39">
                  <c:v>66.266666666666666</c:v>
                </c:pt>
                <c:pt idx="40">
                  <c:v>-32.283333333333331</c:v>
                </c:pt>
                <c:pt idx="41">
                  <c:v>-18.633333333333333</c:v>
                </c:pt>
                <c:pt idx="42">
                  <c:v>36.9</c:v>
                </c:pt>
                <c:pt idx="43">
                  <c:v>-12.316666666666666</c:v>
                </c:pt>
                <c:pt idx="44">
                  <c:v>-16.933333333333334</c:v>
                </c:pt>
                <c:pt idx="45">
                  <c:v>36.998777777777782</c:v>
                </c:pt>
                <c:pt idx="46">
                  <c:v>36.9</c:v>
                </c:pt>
                <c:pt idx="47">
                  <c:v>-7.9666666666666668</c:v>
                </c:pt>
                <c:pt idx="48">
                  <c:v>14.283333333333333</c:v>
                </c:pt>
                <c:pt idx="49">
                  <c:v>-5.7666666666666666</c:v>
                </c:pt>
                <c:pt idx="50">
                  <c:v>-16</c:v>
                </c:pt>
                <c:pt idx="51">
                  <c:v>76.466666666666669</c:v>
                </c:pt>
                <c:pt idx="52">
                  <c:v>-16.483333333333334</c:v>
                </c:pt>
                <c:pt idx="53">
                  <c:v>32.5</c:v>
                </c:pt>
                <c:pt idx="54">
                  <c:v>20.5</c:v>
                </c:pt>
                <c:pt idx="55">
                  <c:v>20.95</c:v>
                </c:pt>
                <c:pt idx="56">
                  <c:v>38.72902777777778</c:v>
                </c:pt>
                <c:pt idx="57">
                  <c:v>35.799999999999997</c:v>
                </c:pt>
                <c:pt idx="58">
                  <c:v>-21.483333333333334</c:v>
                </c:pt>
                <c:pt idx="59">
                  <c:v>47.893888888888888</c:v>
                </c:pt>
                <c:pt idx="60">
                  <c:v>78.400000000000006</c:v>
                </c:pt>
                <c:pt idx="61">
                  <c:v>35.283333333333331</c:v>
                </c:pt>
                <c:pt idx="62">
                  <c:v>38.017499999999998</c:v>
                </c:pt>
                <c:pt idx="63">
                  <c:v>22.616666666666667</c:v>
                </c:pt>
                <c:pt idx="64">
                  <c:v>3.2166666666666668</c:v>
                </c:pt>
                <c:pt idx="65">
                  <c:v>60.083333333333336</c:v>
                </c:pt>
                <c:pt idx="66">
                  <c:v>48.347944444444444</c:v>
                </c:pt>
                <c:pt idx="67">
                  <c:v>58.780055555555556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4-4E41-9B4A-237C5B99111C}"/>
            </c:ext>
          </c:extLst>
        </c:ser>
        <c:ser>
          <c:idx val="3"/>
          <c:order val="1"/>
          <c:tx>
            <c:v>Double Stars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'Double Stars'!$G$3:$G$137</c:f>
              <c:numCache>
                <c:formatCode>0.000000</c:formatCode>
                <c:ptCount val="93"/>
                <c:pt idx="0">
                  <c:v>0.81833333333333336</c:v>
                </c:pt>
                <c:pt idx="1">
                  <c:v>1.0933333333333333</c:v>
                </c:pt>
                <c:pt idx="2">
                  <c:v>1.2283333333333333</c:v>
                </c:pt>
                <c:pt idx="3">
                  <c:v>1.8666666666666667</c:v>
                </c:pt>
                <c:pt idx="4">
                  <c:v>1.9649999999999999</c:v>
                </c:pt>
                <c:pt idx="5">
                  <c:v>2.0333333333333332</c:v>
                </c:pt>
                <c:pt idx="6">
                  <c:v>2.0333333333333332</c:v>
                </c:pt>
                <c:pt idx="7">
                  <c:v>2.7216666666666667</c:v>
                </c:pt>
                <c:pt idx="8">
                  <c:v>2.8450000000000002</c:v>
                </c:pt>
                <c:pt idx="9">
                  <c:v>3.8836111111111111</c:v>
                </c:pt>
                <c:pt idx="10">
                  <c:v>4.3766666666666669</c:v>
                </c:pt>
                <c:pt idx="11">
                  <c:v>4.3766666666666669</c:v>
                </c:pt>
                <c:pt idx="12">
                  <c:v>5.227576</c:v>
                </c:pt>
                <c:pt idx="13">
                  <c:v>5.5333333333333332</c:v>
                </c:pt>
                <c:pt idx="14">
                  <c:v>5.585</c:v>
                </c:pt>
                <c:pt idx="15">
                  <c:v>5.5883333333333329</c:v>
                </c:pt>
                <c:pt idx="16">
                  <c:v>5.59</c:v>
                </c:pt>
                <c:pt idx="17">
                  <c:v>5.59</c:v>
                </c:pt>
                <c:pt idx="18">
                  <c:v>5.6449999999999996</c:v>
                </c:pt>
                <c:pt idx="19">
                  <c:v>5.68</c:v>
                </c:pt>
                <c:pt idx="20">
                  <c:v>5.9950000000000001</c:v>
                </c:pt>
                <c:pt idx="21">
                  <c:v>5.9833333333333334</c:v>
                </c:pt>
                <c:pt idx="22">
                  <c:v>6.3966666666666665</c:v>
                </c:pt>
                <c:pt idx="23">
                  <c:v>6.48</c:v>
                </c:pt>
                <c:pt idx="24">
                  <c:v>6.77</c:v>
                </c:pt>
                <c:pt idx="25">
                  <c:v>7.335</c:v>
                </c:pt>
                <c:pt idx="26">
                  <c:v>7.3816666666666668</c:v>
                </c:pt>
                <c:pt idx="27">
                  <c:v>7.5766666666666662</c:v>
                </c:pt>
                <c:pt idx="28">
                  <c:v>8.2033333333333331</c:v>
                </c:pt>
                <c:pt idx="29">
                  <c:v>8.75</c:v>
                </c:pt>
                <c:pt idx="30">
                  <c:v>8.8924719999999997</c:v>
                </c:pt>
                <c:pt idx="31">
                  <c:v>8.8924719999999997</c:v>
                </c:pt>
                <c:pt idx="32">
                  <c:v>9.3133333333333326</c:v>
                </c:pt>
                <c:pt idx="33">
                  <c:v>10.133333333333333</c:v>
                </c:pt>
                <c:pt idx="34">
                  <c:v>10.3</c:v>
                </c:pt>
                <c:pt idx="35">
                  <c:v>10.316666666666666</c:v>
                </c:pt>
                <c:pt idx="36">
                  <c:v>10.926666666666666</c:v>
                </c:pt>
                <c:pt idx="37">
                  <c:v>11.283333333333333</c:v>
                </c:pt>
                <c:pt idx="38">
                  <c:v>12.564722222222223</c:v>
                </c:pt>
                <c:pt idx="39">
                  <c:v>12.695</c:v>
                </c:pt>
                <c:pt idx="40">
                  <c:v>12.82</c:v>
                </c:pt>
                <c:pt idx="41">
                  <c:v>12.9</c:v>
                </c:pt>
                <c:pt idx="42">
                  <c:v>13.366666666666667</c:v>
                </c:pt>
                <c:pt idx="43">
                  <c:v>14.225</c:v>
                </c:pt>
                <c:pt idx="44">
                  <c:v>14.27</c:v>
                </c:pt>
                <c:pt idx="45">
                  <c:v>14.678333333333333</c:v>
                </c:pt>
                <c:pt idx="46">
                  <c:v>14.75</c:v>
                </c:pt>
                <c:pt idx="47">
                  <c:v>14.833333333333334</c:v>
                </c:pt>
                <c:pt idx="48">
                  <c:v>15.258333333333333</c:v>
                </c:pt>
                <c:pt idx="49">
                  <c:v>15.408333333333333</c:v>
                </c:pt>
                <c:pt idx="50">
                  <c:v>15.58</c:v>
                </c:pt>
                <c:pt idx="51">
                  <c:v>15.656666666666666</c:v>
                </c:pt>
                <c:pt idx="52">
                  <c:v>16.073333333333334</c:v>
                </c:pt>
                <c:pt idx="53">
                  <c:v>16.135000000000002</c:v>
                </c:pt>
                <c:pt idx="54">
                  <c:v>16.245000000000001</c:v>
                </c:pt>
                <c:pt idx="55">
                  <c:v>16.603333333333332</c:v>
                </c:pt>
                <c:pt idx="56">
                  <c:v>17.088333333333335</c:v>
                </c:pt>
                <c:pt idx="57">
                  <c:v>17.233333333333334</c:v>
                </c:pt>
                <c:pt idx="58">
                  <c:v>17.25</c:v>
                </c:pt>
                <c:pt idx="59">
                  <c:v>17.395</c:v>
                </c:pt>
                <c:pt idx="60">
                  <c:v>17.536666666666665</c:v>
                </c:pt>
                <c:pt idx="61">
                  <c:v>17.698333333333334</c:v>
                </c:pt>
                <c:pt idx="62">
                  <c:v>18.003333333333334</c:v>
                </c:pt>
                <c:pt idx="63">
                  <c:v>18</c:v>
                </c:pt>
                <c:pt idx="64">
                  <c:v>18.091666666666665</c:v>
                </c:pt>
                <c:pt idx="65">
                  <c:v>18.733333333333334</c:v>
                </c:pt>
                <c:pt idx="66">
                  <c:v>18.716666666666665</c:v>
                </c:pt>
                <c:pt idx="67">
                  <c:v>18.746666666666666</c:v>
                </c:pt>
                <c:pt idx="68">
                  <c:v>18.834422</c:v>
                </c:pt>
                <c:pt idx="69">
                  <c:v>18.936666666666667</c:v>
                </c:pt>
                <c:pt idx="70">
                  <c:v>19.483333333333334</c:v>
                </c:pt>
                <c:pt idx="71">
                  <c:v>19.483333333333334</c:v>
                </c:pt>
                <c:pt idx="72">
                  <c:v>19.483333333333334</c:v>
                </c:pt>
                <c:pt idx="73">
                  <c:v>19.91</c:v>
                </c:pt>
                <c:pt idx="74">
                  <c:v>20.226666666666667</c:v>
                </c:pt>
                <c:pt idx="75">
                  <c:v>20.266666666666666</c:v>
                </c:pt>
                <c:pt idx="76">
                  <c:v>20.350000000000001</c:v>
                </c:pt>
                <c:pt idx="77">
                  <c:v>20.75</c:v>
                </c:pt>
                <c:pt idx="78">
                  <c:v>21.114999999999998</c:v>
                </c:pt>
                <c:pt idx="79">
                  <c:v>21.478333333333332</c:v>
                </c:pt>
                <c:pt idx="80">
                  <c:v>21.736666666666668</c:v>
                </c:pt>
                <c:pt idx="81">
                  <c:v>22.063333333333333</c:v>
                </c:pt>
                <c:pt idx="82">
                  <c:v>22.48</c:v>
                </c:pt>
                <c:pt idx="83">
                  <c:v>22.470555555555553</c:v>
                </c:pt>
                <c:pt idx="84">
                  <c:v>22.598333333333333</c:v>
                </c:pt>
                <c:pt idx="85">
                  <c:v>23.318333333333335</c:v>
                </c:pt>
                <c:pt idx="86">
                  <c:v>23.983333333333334</c:v>
                </c:pt>
                <c:pt idx="87">
                  <c:v>17.611666666666668</c:v>
                </c:pt>
                <c:pt idx="88">
                  <c:v>19.883333333333333</c:v>
                </c:pt>
                <c:pt idx="89">
                  <c:v>14.117777777777778</c:v>
                </c:pt>
                <c:pt idx="90">
                  <c:v>12.6075</c:v>
                </c:pt>
                <c:pt idx="91">
                  <c:v>1.1015833333333334</c:v>
                </c:pt>
                <c:pt idx="92">
                  <c:v>4.1652777777777779</c:v>
                </c:pt>
              </c:numCache>
            </c:numRef>
          </c:xVal>
          <c:yVal>
            <c:numRef>
              <c:f>'Double Stars'!$L$3:$L$137</c:f>
              <c:numCache>
                <c:formatCode>0.000000</c:formatCode>
                <c:ptCount val="93"/>
                <c:pt idx="0">
                  <c:v>57.81666666666667</c:v>
                </c:pt>
                <c:pt idx="1">
                  <c:v>21.466666666666665</c:v>
                </c:pt>
                <c:pt idx="2">
                  <c:v>7.583333333333333</c:v>
                </c:pt>
                <c:pt idx="3">
                  <c:v>19.166666666666668</c:v>
                </c:pt>
                <c:pt idx="4">
                  <c:v>23.6</c:v>
                </c:pt>
                <c:pt idx="5">
                  <c:v>2.7666666666666666</c:v>
                </c:pt>
                <c:pt idx="6">
                  <c:v>42.2</c:v>
                </c:pt>
                <c:pt idx="7">
                  <c:v>3.2333333333333334</c:v>
                </c:pt>
                <c:pt idx="8">
                  <c:v>55.9</c:v>
                </c:pt>
                <c:pt idx="9">
                  <c:v>-3.0283333333333333</c:v>
                </c:pt>
                <c:pt idx="10">
                  <c:v>25.633333333333333</c:v>
                </c:pt>
                <c:pt idx="11">
                  <c:v>25.633333333333333</c:v>
                </c:pt>
                <c:pt idx="12">
                  <c:v>-8.2357449999999996</c:v>
                </c:pt>
                <c:pt idx="13">
                  <c:v>0.3</c:v>
                </c:pt>
                <c:pt idx="14">
                  <c:v>9.9333333333333336</c:v>
                </c:pt>
                <c:pt idx="15">
                  <c:v>-5.3833333333333337</c:v>
                </c:pt>
                <c:pt idx="16">
                  <c:v>-5.916666666666667</c:v>
                </c:pt>
                <c:pt idx="17">
                  <c:v>-5.416666666666667</c:v>
                </c:pt>
                <c:pt idx="18">
                  <c:v>-2.6</c:v>
                </c:pt>
                <c:pt idx="19">
                  <c:v>-1.95</c:v>
                </c:pt>
                <c:pt idx="20">
                  <c:v>37.216666666666669</c:v>
                </c:pt>
                <c:pt idx="21">
                  <c:v>44.95</c:v>
                </c:pt>
                <c:pt idx="22">
                  <c:v>4.5999999999999996</c:v>
                </c:pt>
                <c:pt idx="23">
                  <c:v>-7.0333333333333332</c:v>
                </c:pt>
                <c:pt idx="24">
                  <c:v>59.45</c:v>
                </c:pt>
                <c:pt idx="25">
                  <c:v>21.983333333333334</c:v>
                </c:pt>
                <c:pt idx="26">
                  <c:v>55.283333333333331</c:v>
                </c:pt>
                <c:pt idx="27">
                  <c:v>31.883333333333333</c:v>
                </c:pt>
                <c:pt idx="28">
                  <c:v>17.649999999999999</c:v>
                </c:pt>
                <c:pt idx="29">
                  <c:v>28.85</c:v>
                </c:pt>
                <c:pt idx="30">
                  <c:v>28.267222</c:v>
                </c:pt>
                <c:pt idx="31">
                  <c:v>28.267222</c:v>
                </c:pt>
                <c:pt idx="32">
                  <c:v>36.799999999999997</c:v>
                </c:pt>
                <c:pt idx="33">
                  <c:v>11.983333333333333</c:v>
                </c:pt>
                <c:pt idx="34">
                  <c:v>19.966666666666665</c:v>
                </c:pt>
                <c:pt idx="35">
                  <c:v>19.866666666666667</c:v>
                </c:pt>
                <c:pt idx="36">
                  <c:v>24.75</c:v>
                </c:pt>
                <c:pt idx="37">
                  <c:v>31.633333333333333</c:v>
                </c:pt>
                <c:pt idx="38">
                  <c:v>18.513055555555557</c:v>
                </c:pt>
                <c:pt idx="39">
                  <c:v>-1.45</c:v>
                </c:pt>
                <c:pt idx="40">
                  <c:v>83.416666666666671</c:v>
                </c:pt>
                <c:pt idx="41">
                  <c:v>38.43333333333333</c:v>
                </c:pt>
                <c:pt idx="42">
                  <c:v>55.05</c:v>
                </c:pt>
                <c:pt idx="43">
                  <c:v>51.783333333333331</c:v>
                </c:pt>
                <c:pt idx="44">
                  <c:v>51.366666666666667</c:v>
                </c:pt>
                <c:pt idx="45">
                  <c:v>16.416666666666668</c:v>
                </c:pt>
                <c:pt idx="46">
                  <c:v>27.066666666666666</c:v>
                </c:pt>
                <c:pt idx="47">
                  <c:v>19.2</c:v>
                </c:pt>
                <c:pt idx="48">
                  <c:v>33.31666666666667</c:v>
                </c:pt>
                <c:pt idx="49">
                  <c:v>37.383333333333333</c:v>
                </c:pt>
                <c:pt idx="50">
                  <c:v>10.533333333333333</c:v>
                </c:pt>
                <c:pt idx="51">
                  <c:v>36.633333333333333</c:v>
                </c:pt>
                <c:pt idx="52">
                  <c:v>-11.366666666666667</c:v>
                </c:pt>
                <c:pt idx="53">
                  <c:v>17.05</c:v>
                </c:pt>
                <c:pt idx="54">
                  <c:v>33.866666666666667</c:v>
                </c:pt>
                <c:pt idx="55">
                  <c:v>52.916666666666664</c:v>
                </c:pt>
                <c:pt idx="56">
                  <c:v>54.466666666666669</c:v>
                </c:pt>
                <c:pt idx="57">
                  <c:v>14.4</c:v>
                </c:pt>
                <c:pt idx="58">
                  <c:v>24.833333333333332</c:v>
                </c:pt>
                <c:pt idx="59">
                  <c:v>37.15</c:v>
                </c:pt>
                <c:pt idx="60">
                  <c:v>55.18333333333333</c:v>
                </c:pt>
                <c:pt idx="61">
                  <c:v>72.150000000000006</c:v>
                </c:pt>
                <c:pt idx="62">
                  <c:v>80</c:v>
                </c:pt>
                <c:pt idx="63">
                  <c:v>21.583333333333332</c:v>
                </c:pt>
                <c:pt idx="64">
                  <c:v>2.5</c:v>
                </c:pt>
                <c:pt idx="65">
                  <c:v>39.93333333333333</c:v>
                </c:pt>
                <c:pt idx="66">
                  <c:v>39.6</c:v>
                </c:pt>
                <c:pt idx="67">
                  <c:v>37.6</c:v>
                </c:pt>
                <c:pt idx="68">
                  <c:v>33.362810000000003</c:v>
                </c:pt>
                <c:pt idx="69">
                  <c:v>4.2</c:v>
                </c:pt>
                <c:pt idx="70">
                  <c:v>27.9</c:v>
                </c:pt>
                <c:pt idx="71">
                  <c:v>27.9</c:v>
                </c:pt>
                <c:pt idx="72">
                  <c:v>27.9</c:v>
                </c:pt>
                <c:pt idx="73">
                  <c:v>-8.2333333333333325</c:v>
                </c:pt>
                <c:pt idx="74">
                  <c:v>46.733333333333334</c:v>
                </c:pt>
                <c:pt idx="75">
                  <c:v>-12.616666666666667</c:v>
                </c:pt>
                <c:pt idx="76">
                  <c:v>-14.783333333333333</c:v>
                </c:pt>
                <c:pt idx="77">
                  <c:v>16.033333333333335</c:v>
                </c:pt>
                <c:pt idx="78">
                  <c:v>38.75</c:v>
                </c:pt>
                <c:pt idx="79">
                  <c:v>70.566666666666663</c:v>
                </c:pt>
                <c:pt idx="80">
                  <c:v>9.8666666666666671</c:v>
                </c:pt>
                <c:pt idx="81">
                  <c:v>64.63333333333334</c:v>
                </c:pt>
                <c:pt idx="82">
                  <c:v>1.6666666666666666E-2</c:v>
                </c:pt>
                <c:pt idx="83">
                  <c:v>58.287777777777777</c:v>
                </c:pt>
                <c:pt idx="84">
                  <c:v>39.633333333333333</c:v>
                </c:pt>
                <c:pt idx="85">
                  <c:v>-13.466666666666667</c:v>
                </c:pt>
                <c:pt idx="86">
                  <c:v>55.75</c:v>
                </c:pt>
                <c:pt idx="87">
                  <c:v>0.9869444444444444</c:v>
                </c:pt>
                <c:pt idx="88">
                  <c:v>25.906944444444441</c:v>
                </c:pt>
                <c:pt idx="89">
                  <c:v>66.106944444444437</c:v>
                </c:pt>
                <c:pt idx="90">
                  <c:v>-12.115</c:v>
                </c:pt>
                <c:pt idx="91">
                  <c:v>12.921388888888888</c:v>
                </c:pt>
                <c:pt idx="92">
                  <c:v>23.140833333333333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4-4E41-9B4A-237C5B99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85016"/>
        <c:axId val="1"/>
      </c:scatterChart>
      <c:valAx>
        <c:axId val="243885016"/>
        <c:scaling>
          <c:orientation val="minMax"/>
          <c:max val="23.99"/>
          <c:min val="-1.0000000000002006E-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6"/>
      </c:valAx>
      <c:valAx>
        <c:axId val="1"/>
        <c:scaling>
          <c:orientation val="minMax"/>
          <c:max val="90"/>
          <c:min val="-4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43885016"/>
        <c:crosses val="autoZero"/>
        <c:crossBetween val="midCat"/>
        <c:majorUnit val="10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Messier</c:v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'Messier Objects'!$L$3:$L$112</c:f>
              <c:numCache>
                <c:formatCode>0.000000</c:formatCode>
                <c:ptCount val="110"/>
                <c:pt idx="0">
                  <c:v>5.5750000000000002</c:v>
                </c:pt>
                <c:pt idx="1">
                  <c:v>21.536666666666669</c:v>
                </c:pt>
                <c:pt idx="2">
                  <c:v>13.684444444444445</c:v>
                </c:pt>
                <c:pt idx="3">
                  <c:v>16.37361111111111</c:v>
                </c:pt>
                <c:pt idx="4">
                  <c:v>15.323483333333334</c:v>
                </c:pt>
                <c:pt idx="5">
                  <c:v>17.672383333333332</c:v>
                </c:pt>
                <c:pt idx="6">
                  <c:v>17.9161</c:v>
                </c:pt>
                <c:pt idx="7">
                  <c:v>18.078516666666665</c:v>
                </c:pt>
                <c:pt idx="8">
                  <c:v>17.319938888888888</c:v>
                </c:pt>
                <c:pt idx="9">
                  <c:v>16.967166666666667</c:v>
                </c:pt>
                <c:pt idx="10">
                  <c:v>18.828611111111112</c:v>
                </c:pt>
                <c:pt idx="11">
                  <c:v>16.801833333333335</c:v>
                </c:pt>
                <c:pt idx="12">
                  <c:v>16.68</c:v>
                </c:pt>
                <c:pt idx="13">
                  <c:v>17.626708333333333</c:v>
                </c:pt>
                <c:pt idx="14">
                  <c:v>21.480277777777776</c:v>
                </c:pt>
                <c:pt idx="15">
                  <c:v>18.313333333333333</c:v>
                </c:pt>
                <c:pt idx="16">
                  <c:v>18.313611111111111</c:v>
                </c:pt>
                <c:pt idx="17">
                  <c:v>18.331666666666667</c:v>
                </c:pt>
                <c:pt idx="18">
                  <c:v>17.043802777777781</c:v>
                </c:pt>
                <c:pt idx="19">
                  <c:v>18.039722222222224</c:v>
                </c:pt>
                <c:pt idx="20">
                  <c:v>18.076666666666668</c:v>
                </c:pt>
                <c:pt idx="21">
                  <c:v>18.623699999999999</c:v>
                </c:pt>
                <c:pt idx="22">
                  <c:v>17.946666666666665</c:v>
                </c:pt>
                <c:pt idx="23">
                  <c:v>18.283333333333335</c:v>
                </c:pt>
                <c:pt idx="24">
                  <c:v>18.495555555555555</c:v>
                </c:pt>
                <c:pt idx="25">
                  <c:v>18.753333333333334</c:v>
                </c:pt>
                <c:pt idx="26">
                  <c:v>19.974722222222219</c:v>
                </c:pt>
                <c:pt idx="27">
                  <c:v>18.40913611111111</c:v>
                </c:pt>
                <c:pt idx="28">
                  <c:v>20.398888888888887</c:v>
                </c:pt>
                <c:pt idx="29">
                  <c:v>21.672811111111113</c:v>
                </c:pt>
                <c:pt idx="30">
                  <c:v>0.70083333333333331</c:v>
                </c:pt>
                <c:pt idx="31">
                  <c:v>0.72701666666666676</c:v>
                </c:pt>
                <c:pt idx="32">
                  <c:v>1.5638944444444445</c:v>
                </c:pt>
                <c:pt idx="33">
                  <c:v>2.7016666666666667</c:v>
                </c:pt>
                <c:pt idx="34">
                  <c:v>6.1208333333333327</c:v>
                </c:pt>
                <c:pt idx="35">
                  <c:v>5.6033333333333326</c:v>
                </c:pt>
                <c:pt idx="36">
                  <c:v>5.8552777777777774</c:v>
                </c:pt>
                <c:pt idx="37">
                  <c:v>5.4971666666666668</c:v>
                </c:pt>
                <c:pt idx="38">
                  <c:v>21.546883333333334</c:v>
                </c:pt>
                <c:pt idx="39">
                  <c:v>12.370138888888889</c:v>
                </c:pt>
                <c:pt idx="40">
                  <c:v>6.7786166666666663</c:v>
                </c:pt>
                <c:pt idx="41">
                  <c:v>5.568888888888889</c:v>
                </c:pt>
                <c:pt idx="42">
                  <c:v>5.5933333333333337</c:v>
                </c:pt>
                <c:pt idx="43">
                  <c:v>8.6818166666666663</c:v>
                </c:pt>
                <c:pt idx="44">
                  <c:v>3.7849999999999997</c:v>
                </c:pt>
                <c:pt idx="45">
                  <c:v>7.6788888888888893</c:v>
                </c:pt>
                <c:pt idx="46">
                  <c:v>7.61</c:v>
                </c:pt>
                <c:pt idx="47">
                  <c:v>8.2423999999999999</c:v>
                </c:pt>
                <c:pt idx="48">
                  <c:v>12.47638888888889</c:v>
                </c:pt>
                <c:pt idx="49">
                  <c:v>7.0533333333333328</c:v>
                </c:pt>
                <c:pt idx="50">
                  <c:v>13.481111111111112</c:v>
                </c:pt>
                <c:pt idx="51">
                  <c:v>23.403333333333332</c:v>
                </c:pt>
                <c:pt idx="52">
                  <c:v>13.215347222222222</c:v>
                </c:pt>
                <c:pt idx="53">
                  <c:v>18.917591666666667</c:v>
                </c:pt>
                <c:pt idx="54">
                  <c:v>19.666586111111108</c:v>
                </c:pt>
                <c:pt idx="55">
                  <c:v>19.27654722222222</c:v>
                </c:pt>
                <c:pt idx="56">
                  <c:v>18.877222222222223</c:v>
                </c:pt>
                <c:pt idx="57">
                  <c:v>12.62875</c:v>
                </c:pt>
                <c:pt idx="58">
                  <c:v>12.700638888888887</c:v>
                </c:pt>
                <c:pt idx="59">
                  <c:v>12.727666666666666</c:v>
                </c:pt>
                <c:pt idx="60">
                  <c:v>12.36525</c:v>
                </c:pt>
                <c:pt idx="61">
                  <c:v>17.020166666666668</c:v>
                </c:pt>
                <c:pt idx="62">
                  <c:v>13.263694444444445</c:v>
                </c:pt>
                <c:pt idx="63">
                  <c:v>12.945472222222222</c:v>
                </c:pt>
                <c:pt idx="64">
                  <c:v>11.293611111111112</c:v>
                </c:pt>
                <c:pt idx="65">
                  <c:v>11.315277777777778</c:v>
                </c:pt>
                <c:pt idx="66">
                  <c:v>8.8550000000000004</c:v>
                </c:pt>
                <c:pt idx="67">
                  <c:v>12.657772222222222</c:v>
                </c:pt>
                <c:pt idx="68">
                  <c:v>18.523083333333332</c:v>
                </c:pt>
                <c:pt idx="69">
                  <c:v>18.720211111111109</c:v>
                </c:pt>
                <c:pt idx="70">
                  <c:v>19.896247222222222</c:v>
                </c:pt>
                <c:pt idx="71">
                  <c:v>20.891027777777776</c:v>
                </c:pt>
                <c:pt idx="72">
                  <c:v>20.981666666666666</c:v>
                </c:pt>
                <c:pt idx="73">
                  <c:v>1.6116111111111111</c:v>
                </c:pt>
                <c:pt idx="74">
                  <c:v>20.101319444444446</c:v>
                </c:pt>
                <c:pt idx="75">
                  <c:v>1.7066666666666666</c:v>
                </c:pt>
                <c:pt idx="76">
                  <c:v>2.7113055555555556</c:v>
                </c:pt>
                <c:pt idx="77">
                  <c:v>5.779638888888889</c:v>
                </c:pt>
                <c:pt idx="78">
                  <c:v>5.384444444444445</c:v>
                </c:pt>
                <c:pt idx="79">
                  <c:v>16.284002777777779</c:v>
                </c:pt>
                <c:pt idx="80">
                  <c:v>9.8930555555555557</c:v>
                </c:pt>
                <c:pt idx="81">
                  <c:v>9.9</c:v>
                </c:pt>
                <c:pt idx="82">
                  <c:v>13.616916666666667</c:v>
                </c:pt>
                <c:pt idx="83">
                  <c:v>12.398055555555555</c:v>
                </c:pt>
                <c:pt idx="84">
                  <c:v>12.401111111111112</c:v>
                </c:pt>
                <c:pt idx="85">
                  <c:v>12.436583333333333</c:v>
                </c:pt>
                <c:pt idx="86">
                  <c:v>12.493055555555555</c:v>
                </c:pt>
                <c:pt idx="87">
                  <c:v>12.533111111111111</c:v>
                </c:pt>
                <c:pt idx="88">
                  <c:v>12.59438888888889</c:v>
                </c:pt>
                <c:pt idx="89">
                  <c:v>12.613833333333332</c:v>
                </c:pt>
                <c:pt idx="90">
                  <c:v>12.590666666666667</c:v>
                </c:pt>
                <c:pt idx="91">
                  <c:v>17.272777777777776</c:v>
                </c:pt>
                <c:pt idx="92">
                  <c:v>7.7433333333333332</c:v>
                </c:pt>
                <c:pt idx="93">
                  <c:v>12.829722222222221</c:v>
                </c:pt>
                <c:pt idx="94">
                  <c:v>10.732694444444444</c:v>
                </c:pt>
                <c:pt idx="95">
                  <c:v>10.779361111111111</c:v>
                </c:pt>
                <c:pt idx="96">
                  <c:v>11.230833333333333</c:v>
                </c:pt>
                <c:pt idx="97">
                  <c:v>12.230081111111112</c:v>
                </c:pt>
                <c:pt idx="98">
                  <c:v>12.313777777777778</c:v>
                </c:pt>
                <c:pt idx="99">
                  <c:v>12.381916666666667</c:v>
                </c:pt>
                <c:pt idx="100">
                  <c:v>14.053500000000001</c:v>
                </c:pt>
                <c:pt idx="102">
                  <c:v>1.5533333333333332</c:v>
                </c:pt>
                <c:pt idx="103">
                  <c:v>12.657222222222222</c:v>
                </c:pt>
                <c:pt idx="104">
                  <c:v>10.796666666666667</c:v>
                </c:pt>
                <c:pt idx="105">
                  <c:v>12.314444444444446</c:v>
                </c:pt>
                <c:pt idx="106">
                  <c:v>16.542183333333334</c:v>
                </c:pt>
                <c:pt idx="107">
                  <c:v>11.191944444444445</c:v>
                </c:pt>
                <c:pt idx="108">
                  <c:v>11.959999999999999</c:v>
                </c:pt>
                <c:pt idx="109">
                  <c:v>0.67280555555555555</c:v>
                </c:pt>
              </c:numCache>
            </c:numRef>
          </c:xVal>
          <c:yVal>
            <c:numRef>
              <c:f>'Messier Objects'!$M$4:$M$112</c:f>
              <c:numCache>
                <c:formatCode>0.000000</c:formatCode>
                <c:ptCount val="109"/>
                <c:pt idx="0">
                  <c:v>0.93833333333333335</c:v>
                </c:pt>
                <c:pt idx="1">
                  <c:v>28.51722222222222</c:v>
                </c:pt>
                <c:pt idx="2">
                  <c:v>-26.484722222222224</c:v>
                </c:pt>
                <c:pt idx="3">
                  <c:v>2.0245166666666665</c:v>
                </c:pt>
                <c:pt idx="4">
                  <c:v>-32.25416666666667</c:v>
                </c:pt>
                <c:pt idx="5">
                  <c:v>-34.792650000000002</c:v>
                </c:pt>
                <c:pt idx="6">
                  <c:v>-24.376166666666666</c:v>
                </c:pt>
                <c:pt idx="7">
                  <c:v>-18.516249999999999</c:v>
                </c:pt>
                <c:pt idx="8">
                  <c:v>-4.1221500000000004</c:v>
                </c:pt>
                <c:pt idx="9">
                  <c:v>-6.315833333333333</c:v>
                </c:pt>
                <c:pt idx="10">
                  <c:v>-1.9743499999999998</c:v>
                </c:pt>
                <c:pt idx="11">
                  <c:v>36.513055555555553</c:v>
                </c:pt>
                <c:pt idx="12">
                  <c:v>-3.2459166666666666</c:v>
                </c:pt>
                <c:pt idx="13">
                  <c:v>12.060277777777779</c:v>
                </c:pt>
                <c:pt idx="14">
                  <c:v>-13.816666666666666</c:v>
                </c:pt>
                <c:pt idx="15">
                  <c:v>-16.133888888888887</c:v>
                </c:pt>
                <c:pt idx="16">
                  <c:v>-17.133333333333333</c:v>
                </c:pt>
                <c:pt idx="17">
                  <c:v>-26.267944444444442</c:v>
                </c:pt>
                <c:pt idx="18">
                  <c:v>-23.029999999999998</c:v>
                </c:pt>
                <c:pt idx="19">
                  <c:v>-22.5</c:v>
                </c:pt>
                <c:pt idx="20">
                  <c:v>-23.903333333333332</c:v>
                </c:pt>
                <c:pt idx="21">
                  <c:v>-19.016666666666666</c:v>
                </c:pt>
                <c:pt idx="22">
                  <c:v>-18.483333333333334</c:v>
                </c:pt>
                <c:pt idx="23">
                  <c:v>-19.156666666666666</c:v>
                </c:pt>
                <c:pt idx="24">
                  <c:v>-9.4</c:v>
                </c:pt>
                <c:pt idx="25">
                  <c:v>22.652222222222221</c:v>
                </c:pt>
                <c:pt idx="26">
                  <c:v>-24.869833333333332</c:v>
                </c:pt>
                <c:pt idx="27">
                  <c:v>38.523333333333333</c:v>
                </c:pt>
                <c:pt idx="28">
                  <c:v>-23.179861111111112</c:v>
                </c:pt>
                <c:pt idx="29">
                  <c:v>41.138055555555553</c:v>
                </c:pt>
                <c:pt idx="30">
                  <c:v>40.865283333333331</c:v>
                </c:pt>
                <c:pt idx="31">
                  <c:v>30.660194444444443</c:v>
                </c:pt>
                <c:pt idx="32">
                  <c:v>42.766666666666666</c:v>
                </c:pt>
                <c:pt idx="33">
                  <c:v>24.340833333333332</c:v>
                </c:pt>
                <c:pt idx="34">
                  <c:v>34.134444444444441</c:v>
                </c:pt>
                <c:pt idx="35">
                  <c:v>32.567500000000003</c:v>
                </c:pt>
                <c:pt idx="36">
                  <c:v>35.865049999999997</c:v>
                </c:pt>
                <c:pt idx="37">
                  <c:v>48.509166666666665</c:v>
                </c:pt>
                <c:pt idx="38">
                  <c:v>58.083055555555561</c:v>
                </c:pt>
                <c:pt idx="39">
                  <c:v>-20.775200000000002</c:v>
                </c:pt>
                <c:pt idx="40">
                  <c:v>-5.4</c:v>
                </c:pt>
                <c:pt idx="41">
                  <c:v>-5.2666666666666666</c:v>
                </c:pt>
                <c:pt idx="42">
                  <c:v>19.610749999999999</c:v>
                </c:pt>
                <c:pt idx="43">
                  <c:v>24.133333333333333</c:v>
                </c:pt>
                <c:pt idx="44">
                  <c:v>-13.23111111111111</c:v>
                </c:pt>
                <c:pt idx="45">
                  <c:v>-13.5</c:v>
                </c:pt>
                <c:pt idx="46">
                  <c:v>-5.8039333333333332</c:v>
                </c:pt>
                <c:pt idx="47">
                  <c:v>8.1386111111111106</c:v>
                </c:pt>
                <c:pt idx="48">
                  <c:v>-8.3333333333333339</c:v>
                </c:pt>
                <c:pt idx="49">
                  <c:v>47.331111111111113</c:v>
                </c:pt>
                <c:pt idx="50">
                  <c:v>61.583333333333336</c:v>
                </c:pt>
                <c:pt idx="51">
                  <c:v>18.168166666666668</c:v>
                </c:pt>
                <c:pt idx="52">
                  <c:v>-30.479861111111109</c:v>
                </c:pt>
                <c:pt idx="53">
                  <c:v>-30.964749999999999</c:v>
                </c:pt>
                <c:pt idx="54">
                  <c:v>30.183472222222221</c:v>
                </c:pt>
                <c:pt idx="55">
                  <c:v>33.009166666666665</c:v>
                </c:pt>
                <c:pt idx="56">
                  <c:v>11.818055555555555</c:v>
                </c:pt>
                <c:pt idx="57">
                  <c:v>11.646944444444443</c:v>
                </c:pt>
                <c:pt idx="58">
                  <c:v>11.5525</c:v>
                </c:pt>
                <c:pt idx="59">
                  <c:v>4.4736111111111114</c:v>
                </c:pt>
                <c:pt idx="60">
                  <c:v>-30.112216666666665</c:v>
                </c:pt>
                <c:pt idx="61">
                  <c:v>42.029166666666669</c:v>
                </c:pt>
                <c:pt idx="62">
                  <c:v>21.68277777777778</c:v>
                </c:pt>
                <c:pt idx="63">
                  <c:v>13.256666666666666</c:v>
                </c:pt>
                <c:pt idx="64">
                  <c:v>13.156666666666666</c:v>
                </c:pt>
                <c:pt idx="65">
                  <c:v>11.816666666666666</c:v>
                </c:pt>
                <c:pt idx="66">
                  <c:v>-26.744055555555555</c:v>
                </c:pt>
                <c:pt idx="67">
                  <c:v>-32.348083333333335</c:v>
                </c:pt>
                <c:pt idx="68">
                  <c:v>-32.292111111111112</c:v>
                </c:pt>
                <c:pt idx="69">
                  <c:v>18.779194444444443</c:v>
                </c:pt>
                <c:pt idx="70">
                  <c:v>-12.537305555555555</c:v>
                </c:pt>
                <c:pt idx="71">
                  <c:v>-12.633333333333333</c:v>
                </c:pt>
                <c:pt idx="72">
                  <c:v>15.78361111111111</c:v>
                </c:pt>
                <c:pt idx="73">
                  <c:v>-21.921166666666668</c:v>
                </c:pt>
                <c:pt idx="74">
                  <c:v>51.575277777777778</c:v>
                </c:pt>
                <c:pt idx="75">
                  <c:v>1.3333333333333334E-2</c:v>
                </c:pt>
                <c:pt idx="76">
                  <c:v>1.3888888888888888E-2</c:v>
                </c:pt>
                <c:pt idx="77">
                  <c:v>-24.59611111111111</c:v>
                </c:pt>
                <c:pt idx="78">
                  <c:v>-22.976083333333332</c:v>
                </c:pt>
                <c:pt idx="79">
                  <c:v>69.192222222222227</c:v>
                </c:pt>
                <c:pt idx="80">
                  <c:v>69.825555555555553</c:v>
                </c:pt>
                <c:pt idx="81">
                  <c:v>-29.865833333333335</c:v>
                </c:pt>
                <c:pt idx="82">
                  <c:v>13.026944444444446</c:v>
                </c:pt>
                <c:pt idx="83">
                  <c:v>18.327222222222222</c:v>
                </c:pt>
                <c:pt idx="84">
                  <c:v>12.946111111111112</c:v>
                </c:pt>
                <c:pt idx="85">
                  <c:v>12.538611111111111</c:v>
                </c:pt>
                <c:pt idx="86">
                  <c:v>14.420555555555556</c:v>
                </c:pt>
                <c:pt idx="87">
                  <c:v>12.55638888888889</c:v>
                </c:pt>
                <c:pt idx="88">
                  <c:v>13.162777777777778</c:v>
                </c:pt>
                <c:pt idx="89">
                  <c:v>14.496388888888887</c:v>
                </c:pt>
                <c:pt idx="90">
                  <c:v>43.17305555555555</c:v>
                </c:pt>
                <c:pt idx="91">
                  <c:v>-23.866666666666667</c:v>
                </c:pt>
                <c:pt idx="92">
                  <c:v>41.246111111111112</c:v>
                </c:pt>
                <c:pt idx="93">
                  <c:v>11.703888888888889</c:v>
                </c:pt>
                <c:pt idx="94">
                  <c:v>11.82</c:v>
                </c:pt>
                <c:pt idx="95">
                  <c:v>55.139722222222218</c:v>
                </c:pt>
                <c:pt idx="96">
                  <c:v>14.900469444444445</c:v>
                </c:pt>
                <c:pt idx="97">
                  <c:v>14.416388888888889</c:v>
                </c:pt>
                <c:pt idx="98">
                  <c:v>15.8225</c:v>
                </c:pt>
                <c:pt idx="99">
                  <c:v>54.349166666666669</c:v>
                </c:pt>
                <c:pt idx="101">
                  <c:v>60.7</c:v>
                </c:pt>
                <c:pt idx="102">
                  <c:v>-11.393333333333333</c:v>
                </c:pt>
                <c:pt idx="103">
                  <c:v>-12.583333333333334</c:v>
                </c:pt>
                <c:pt idx="104">
                  <c:v>47.301666666666662</c:v>
                </c:pt>
                <c:pt idx="105">
                  <c:v>-13.053777777777778</c:v>
                </c:pt>
                <c:pt idx="106">
                  <c:v>55.674166666666665</c:v>
                </c:pt>
                <c:pt idx="107">
                  <c:v>53.374444444444443</c:v>
                </c:pt>
                <c:pt idx="108">
                  <c:v>41.685277777777777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1-4F27-887A-1B7999AEFBEF}"/>
            </c:ext>
          </c:extLst>
        </c:ser>
        <c:ser>
          <c:idx val="1"/>
          <c:order val="1"/>
          <c:tx>
            <c:v>Caldwell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'Caldwell List'!$M$19:$M$71</c:f>
              <c:numCache>
                <c:formatCode>General</c:formatCode>
                <c:ptCount val="53"/>
                <c:pt idx="0">
                  <c:v>22.266216666666665</c:v>
                </c:pt>
                <c:pt idx="1">
                  <c:v>0.56883333333333341</c:v>
                </c:pt>
                <c:pt idx="2">
                  <c:v>0.66566666666666663</c:v>
                </c:pt>
                <c:pt idx="3">
                  <c:v>21.900916666666667</c:v>
                </c:pt>
                <c:pt idx="4">
                  <c:v>20.990083333333335</c:v>
                </c:pt>
                <c:pt idx="5">
                  <c:v>12.483366666666667</c:v>
                </c:pt>
                <c:pt idx="6">
                  <c:v>23.445266666666665</c:v>
                </c:pt>
                <c:pt idx="7">
                  <c:v>2.3943833333333333</c:v>
                </c:pt>
                <c:pt idx="8">
                  <c:v>3.3485833333333335</c:v>
                </c:pt>
                <c:pt idx="9">
                  <c:v>7.6537666666666668</c:v>
                </c:pt>
                <c:pt idx="10">
                  <c:v>12.30545</c:v>
                </c:pt>
                <c:pt idx="11">
                  <c:v>20.210233333333335</c:v>
                </c:pt>
                <c:pt idx="12">
                  <c:v>12.002466666666667</c:v>
                </c:pt>
                <c:pt idx="13">
                  <c:v>13.1944</c:v>
                </c:pt>
                <c:pt idx="14">
                  <c:v>22.631216666666667</c:v>
                </c:pt>
                <c:pt idx="15">
                  <c:v>5.2884500000000001</c:v>
                </c:pt>
                <c:pt idx="16">
                  <c:v>12.715116666666667</c:v>
                </c:pt>
                <c:pt idx="17">
                  <c:v>20.951599999999999</c:v>
                </c:pt>
                <c:pt idx="18">
                  <c:v>20.773250000000001</c:v>
                </c:pt>
                <c:pt idx="19">
                  <c:v>13.015000000000001</c:v>
                </c:pt>
                <c:pt idx="20">
                  <c:v>12.613666666666667</c:v>
                </c:pt>
                <c:pt idx="21">
                  <c:v>20.211733333333335</c:v>
                </c:pt>
                <c:pt idx="22">
                  <c:v>12.618716666666666</c:v>
                </c:pt>
                <c:pt idx="23">
                  <c:v>7.5031166666666671</c:v>
                </c:pt>
                <c:pt idx="24">
                  <c:v>11.349583333333333</c:v>
                </c:pt>
                <c:pt idx="25">
                  <c:v>4.4659333333333331</c:v>
                </c:pt>
                <c:pt idx="26">
                  <c:v>21.038049999999998</c:v>
                </c:pt>
                <c:pt idx="27">
                  <c:v>6.9349999999999995E-2</c:v>
                </c:pt>
                <c:pt idx="28">
                  <c:v>23.095666666666666</c:v>
                </c:pt>
                <c:pt idx="29">
                  <c:v>13.63885</c:v>
                </c:pt>
                <c:pt idx="30">
                  <c:v>6.6685499999999998</c:v>
                </c:pt>
                <c:pt idx="31">
                  <c:v>20.583666666666666</c:v>
                </c:pt>
                <c:pt idx="32">
                  <c:v>9.1864500000000007</c:v>
                </c:pt>
                <c:pt idx="33">
                  <c:v>6.5198166666666664</c:v>
                </c:pt>
                <c:pt idx="34">
                  <c:v>6.5548000000000002</c:v>
                </c:pt>
                <c:pt idx="35">
                  <c:v>1.0943499999999999</c:v>
                </c:pt>
                <c:pt idx="36">
                  <c:v>12.824433333333333</c:v>
                </c:pt>
                <c:pt idx="37">
                  <c:v>10.100566666666667</c:v>
                </c:pt>
                <c:pt idx="38">
                  <c:v>8.0166000000000004</c:v>
                </c:pt>
                <c:pt idx="39">
                  <c:v>21.085116666666668</c:v>
                </c:pt>
                <c:pt idx="40">
                  <c:v>0.79731666666666667</c:v>
                </c:pt>
                <c:pt idx="41">
                  <c:v>19.764066666666668</c:v>
                </c:pt>
                <c:pt idx="42">
                  <c:v>7.309333333333333</c:v>
                </c:pt>
                <c:pt idx="43">
                  <c:v>10.426816666666667</c:v>
                </c:pt>
                <c:pt idx="44">
                  <c:v>12.046016666666667</c:v>
                </c:pt>
                <c:pt idx="45">
                  <c:v>12.046016666666667</c:v>
                </c:pt>
                <c:pt idx="46">
                  <c:v>0.7987333333333333</c:v>
                </c:pt>
                <c:pt idx="47">
                  <c:v>22.50845</c:v>
                </c:pt>
                <c:pt idx="48">
                  <c:v>7.3249166666666667</c:v>
                </c:pt>
                <c:pt idx="49">
                  <c:v>0.80693333333333328</c:v>
                </c:pt>
                <c:pt idx="50">
                  <c:v>14.676333333333334</c:v>
                </c:pt>
                <c:pt idx="51">
                  <c:v>2.7834666666666665</c:v>
                </c:pt>
                <c:pt idx="52">
                  <c:v>19.0504</c:v>
                </c:pt>
              </c:numCache>
            </c:numRef>
          </c:xVal>
          <c:yVal>
            <c:numRef>
              <c:f>'Caldwell List'!$O$4:$O$71</c:f>
              <c:numCache>
                <c:formatCode>General</c:formatCode>
                <c:ptCount val="68"/>
                <c:pt idx="0">
                  <c:v>85.42413333333333</c:v>
                </c:pt>
                <c:pt idx="1">
                  <c:v>72.626099999999994</c:v>
                </c:pt>
                <c:pt idx="2">
                  <c:v>69.374049999999997</c:v>
                </c:pt>
                <c:pt idx="3">
                  <c:v>68.234383333333327</c:v>
                </c:pt>
                <c:pt idx="4">
                  <c:v>68.148750000000007</c:v>
                </c:pt>
                <c:pt idx="5">
                  <c:v>66.635233333333332</c:v>
                </c:pt>
                <c:pt idx="6">
                  <c:v>65.559266666666673</c:v>
                </c:pt>
                <c:pt idx="7">
                  <c:v>63.385016666666665</c:v>
                </c:pt>
                <c:pt idx="8">
                  <c:v>62.706949999999999</c:v>
                </c:pt>
                <c:pt idx="9">
                  <c:v>61.33206666666667</c:v>
                </c:pt>
                <c:pt idx="10">
                  <c:v>61.292149999999999</c:v>
                </c:pt>
                <c:pt idx="11">
                  <c:v>60.210166666666666</c:v>
                </c:pt>
                <c:pt idx="12">
                  <c:v>58.42</c:v>
                </c:pt>
                <c:pt idx="13">
                  <c:v>57.224916666666665</c:v>
                </c:pt>
                <c:pt idx="14">
                  <c:v>50.560049999999997</c:v>
                </c:pt>
                <c:pt idx="15">
                  <c:v>49.968000000000004</c:v>
                </c:pt>
                <c:pt idx="16">
                  <c:v>48.591700000000003</c:v>
                </c:pt>
                <c:pt idx="17">
                  <c:v>48.424599999999998</c:v>
                </c:pt>
                <c:pt idx="18">
                  <c:v>47.347250000000003</c:v>
                </c:pt>
                <c:pt idx="19">
                  <c:v>44.400633333333332</c:v>
                </c:pt>
                <c:pt idx="20">
                  <c:v>44.007966666666668</c:v>
                </c:pt>
                <c:pt idx="21">
                  <c:v>42.642416666666669</c:v>
                </c:pt>
                <c:pt idx="22">
                  <c:v>42.424050000000001</c:v>
                </c:pt>
                <c:pt idx="23">
                  <c:v>41.574483333333333</c:v>
                </c:pt>
                <c:pt idx="24">
                  <c:v>38.84225</c:v>
                </c:pt>
                <c:pt idx="25">
                  <c:v>37.724083333333333</c:v>
                </c:pt>
                <c:pt idx="26">
                  <c:v>38.402866666666668</c:v>
                </c:pt>
                <c:pt idx="27">
                  <c:v>42.456933333333332</c:v>
                </c:pt>
                <c:pt idx="28">
                  <c:v>36.962150000000001</c:v>
                </c:pt>
                <c:pt idx="29">
                  <c:v>34.415555555555557</c:v>
                </c:pt>
                <c:pt idx="30">
                  <c:v>34.281700000000001</c:v>
                </c:pt>
                <c:pt idx="31">
                  <c:v>32.44231666666667</c:v>
                </c:pt>
                <c:pt idx="32">
                  <c:v>31.783300000000001</c:v>
                </c:pt>
                <c:pt idx="33">
                  <c:v>30.780200000000001</c:v>
                </c:pt>
                <c:pt idx="34">
                  <c:v>27.877466666666667</c:v>
                </c:pt>
                <c:pt idx="35">
                  <c:v>27.875166666666665</c:v>
                </c:pt>
                <c:pt idx="36">
                  <c:v>26.536216666666668</c:v>
                </c:pt>
                <c:pt idx="37">
                  <c:v>25.891850000000002</c:v>
                </c:pt>
                <c:pt idx="38">
                  <c:v>20.878883333333334</c:v>
                </c:pt>
                <c:pt idx="39">
                  <c:v>18.257883333333332</c:v>
                </c:pt>
                <c:pt idx="40">
                  <c:v>16.034283333333335</c:v>
                </c:pt>
                <c:pt idx="41">
                  <c:v>16.251416666666668</c:v>
                </c:pt>
                <c:pt idx="42">
                  <c:v>16.243016666666666</c:v>
                </c:pt>
                <c:pt idx="43">
                  <c:v>12.407683333333333</c:v>
                </c:pt>
                <c:pt idx="44">
                  <c:v>8.7996499999999997</c:v>
                </c:pt>
                <c:pt idx="45">
                  <c:v>8.7148833333333329</c:v>
                </c:pt>
                <c:pt idx="46">
                  <c:v>7.4600499999999998</c:v>
                </c:pt>
                <c:pt idx="47">
                  <c:v>6.9628499999999995</c:v>
                </c:pt>
                <c:pt idx="48">
                  <c:v>5.0350999999999999</c:v>
                </c:pt>
                <c:pt idx="49">
                  <c:v>4.8509333333333338</c:v>
                </c:pt>
                <c:pt idx="50">
                  <c:v>2.2052999999999998</c:v>
                </c:pt>
                <c:pt idx="51">
                  <c:v>-5.8904166666666669</c:v>
                </c:pt>
                <c:pt idx="52">
                  <c:v>-7.7995666666666663</c:v>
                </c:pt>
                <c:pt idx="53">
                  <c:v>-10.832216666666667</c:v>
                </c:pt>
                <c:pt idx="54">
                  <c:v>-11.297833333333333</c:v>
                </c:pt>
                <c:pt idx="55">
                  <c:v>-11.792766666666667</c:v>
                </c:pt>
                <c:pt idx="56">
                  <c:v>-14.756483333333334</c:v>
                </c:pt>
                <c:pt idx="57">
                  <c:v>-15.650133333333333</c:v>
                </c:pt>
                <c:pt idx="58">
                  <c:v>-18.719550000000002</c:v>
                </c:pt>
                <c:pt idx="59">
                  <c:v>-18.959700000000002</c:v>
                </c:pt>
                <c:pt idx="60">
                  <c:v>-18.976366666666667</c:v>
                </c:pt>
                <c:pt idx="61">
                  <c:v>-20.676100000000002</c:v>
                </c:pt>
                <c:pt idx="62">
                  <c:v>-20.713066666666666</c:v>
                </c:pt>
                <c:pt idx="63">
                  <c:v>-24.983833333333333</c:v>
                </c:pt>
                <c:pt idx="64">
                  <c:v>-25.192816666666666</c:v>
                </c:pt>
                <c:pt idx="65">
                  <c:v>-26.603016666666665</c:v>
                </c:pt>
                <c:pt idx="66">
                  <c:v>-30.215450000000001</c:v>
                </c:pt>
                <c:pt idx="67">
                  <c:v>-36.922566666666668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1-4F27-887A-1B7999AEFBEF}"/>
            </c:ext>
          </c:extLst>
        </c:ser>
        <c:ser>
          <c:idx val="2"/>
          <c:order val="2"/>
          <c:tx>
            <c:v>Other Objects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6"/>
              </a:solidFill>
            </c:spPr>
          </c:marker>
          <c:xVal>
            <c:numRef>
              <c:f>'Other Objects'!$F$10:$F$18</c:f>
              <c:numCache>
                <c:formatCode>0.000000</c:formatCode>
                <c:ptCount val="9"/>
                <c:pt idx="0">
                  <c:v>5.471111111111111</c:v>
                </c:pt>
                <c:pt idx="1">
                  <c:v>4.2508333333333335</c:v>
                </c:pt>
                <c:pt idx="2">
                  <c:v>2.3483333333333336</c:v>
                </c:pt>
                <c:pt idx="3">
                  <c:v>2.3483333333333336</c:v>
                </c:pt>
                <c:pt idx="4">
                  <c:v>6.6683333333333339</c:v>
                </c:pt>
                <c:pt idx="5">
                  <c:v>6.6683333333333339</c:v>
                </c:pt>
                <c:pt idx="6">
                  <c:v>5.487222222222222</c:v>
                </c:pt>
                <c:pt idx="7">
                  <c:v>18.215277777777779</c:v>
                </c:pt>
                <c:pt idx="8">
                  <c:v>16.753333333333334</c:v>
                </c:pt>
              </c:numCache>
            </c:numRef>
          </c:xVal>
          <c:yVal>
            <c:numRef>
              <c:f>'Other Objects'!$K$10:$K$18</c:f>
              <c:numCache>
                <c:formatCode>0.000000</c:formatCode>
                <c:ptCount val="9"/>
                <c:pt idx="0">
                  <c:v>-12.68888888888889</c:v>
                </c:pt>
                <c:pt idx="1">
                  <c:v>-12.702499999999999</c:v>
                </c:pt>
                <c:pt idx="2">
                  <c:v>57.208055555555561</c:v>
                </c:pt>
                <c:pt idx="3">
                  <c:v>57.208055555555561</c:v>
                </c:pt>
                <c:pt idx="4">
                  <c:v>8.7302777777777774</c:v>
                </c:pt>
                <c:pt idx="5">
                  <c:v>8.7302777777777774</c:v>
                </c:pt>
                <c:pt idx="6">
                  <c:v>35.336666666666666</c:v>
                </c:pt>
                <c:pt idx="7">
                  <c:v>3.8583333333333334</c:v>
                </c:pt>
                <c:pt idx="8">
                  <c:v>23.767777777777777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F1-4F27-887A-1B7999AEF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87312"/>
        <c:axId val="1"/>
      </c:scatterChart>
      <c:valAx>
        <c:axId val="243887312"/>
        <c:scaling>
          <c:orientation val="minMax"/>
          <c:max val="23.99"/>
          <c:min val="-1.0000000000002006E-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6"/>
      </c:valAx>
      <c:valAx>
        <c:axId val="1"/>
        <c:scaling>
          <c:orientation val="minMax"/>
          <c:max val="90"/>
          <c:min val="-4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43887312"/>
        <c:crosses val="autoZero"/>
        <c:crossBetween val="midCat"/>
        <c:majorUnit val="10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Alignment Stars</c:v>
          </c:tx>
          <c:spPr>
            <a:ln w="28575">
              <a:noFill/>
            </a:ln>
          </c:spPr>
          <c:marker>
            <c:symbol val="star"/>
            <c:size val="3"/>
          </c:marker>
          <c:xVal>
            <c:numRef>
              <c:f>'Alignment Stars'!$M$4:$M$62</c:f>
              <c:numCache>
                <c:formatCode>0.000000</c:formatCode>
                <c:ptCount val="35"/>
                <c:pt idx="0">
                  <c:v>0.13979166666666668</c:v>
                </c:pt>
                <c:pt idx="1">
                  <c:v>0.67511111111111111</c:v>
                </c:pt>
                <c:pt idx="2">
                  <c:v>0.94513888888888886</c:v>
                </c:pt>
                <c:pt idx="3">
                  <c:v>2.1195555555555554</c:v>
                </c:pt>
                <c:pt idx="4">
                  <c:v>3.0379722222222223</c:v>
                </c:pt>
                <c:pt idx="5">
                  <c:v>3.405388888888889</c:v>
                </c:pt>
                <c:pt idx="6">
                  <c:v>4.5986666666666665</c:v>
                </c:pt>
                <c:pt idx="7">
                  <c:v>5.2423055555555553</c:v>
                </c:pt>
                <c:pt idx="8">
                  <c:v>5.2781388888888889</c:v>
                </c:pt>
                <c:pt idx="9">
                  <c:v>5.4188611111111111</c:v>
                </c:pt>
                <c:pt idx="10">
                  <c:v>5.438194444444445</c:v>
                </c:pt>
                <c:pt idx="11">
                  <c:v>5.6035555555555554</c:v>
                </c:pt>
                <c:pt idx="12">
                  <c:v>5.9195277777777777</c:v>
                </c:pt>
                <c:pt idx="13">
                  <c:v>6.752472222222222</c:v>
                </c:pt>
                <c:pt idx="14">
                  <c:v>7.6550277777777778</c:v>
                </c:pt>
                <c:pt idx="15">
                  <c:v>7.7552500000000002</c:v>
                </c:pt>
                <c:pt idx="16">
                  <c:v>9.4597777777777772</c:v>
                </c:pt>
                <c:pt idx="17">
                  <c:v>10.139527777777777</c:v>
                </c:pt>
                <c:pt idx="18">
                  <c:v>11.062138888888889</c:v>
                </c:pt>
                <c:pt idx="19">
                  <c:v>11.817666666666666</c:v>
                </c:pt>
                <c:pt idx="20">
                  <c:v>12.900472222222223</c:v>
                </c:pt>
                <c:pt idx="21">
                  <c:v>13.419888888888888</c:v>
                </c:pt>
                <c:pt idx="22">
                  <c:v>13.792333333333334</c:v>
                </c:pt>
                <c:pt idx="23">
                  <c:v>14.261027777777779</c:v>
                </c:pt>
                <c:pt idx="24">
                  <c:v>14.845083333333333</c:v>
                </c:pt>
                <c:pt idx="25">
                  <c:v>15.578138888888889</c:v>
                </c:pt>
                <c:pt idx="26">
                  <c:v>16.49013888888889</c:v>
                </c:pt>
                <c:pt idx="27">
                  <c:v>17.172972222222224</c:v>
                </c:pt>
                <c:pt idx="28">
                  <c:v>17.582249999999998</c:v>
                </c:pt>
                <c:pt idx="29">
                  <c:v>17.943444444444445</c:v>
                </c:pt>
                <c:pt idx="30">
                  <c:v>18.615638888888892</c:v>
                </c:pt>
                <c:pt idx="31">
                  <c:v>19.846361111111111</c:v>
                </c:pt>
                <c:pt idx="32">
                  <c:v>20.690527777777778</c:v>
                </c:pt>
                <c:pt idx="33">
                  <c:v>21.736444444444444</c:v>
                </c:pt>
                <c:pt idx="34">
                  <c:v>23.079361111111112</c:v>
                </c:pt>
              </c:numCache>
            </c:numRef>
          </c:xVal>
          <c:yVal>
            <c:numRef>
              <c:f>'Alignment Stars'!$O$4:$O$62</c:f>
              <c:numCache>
                <c:formatCode>0.000000</c:formatCode>
                <c:ptCount val="35"/>
                <c:pt idx="0">
                  <c:v>29.090444444444444</c:v>
                </c:pt>
                <c:pt idx="1">
                  <c:v>56.537305555555555</c:v>
                </c:pt>
                <c:pt idx="2">
                  <c:v>60.716666666666669</c:v>
                </c:pt>
                <c:pt idx="3">
                  <c:v>23.462416666666666</c:v>
                </c:pt>
                <c:pt idx="4">
                  <c:v>4.0897499999999996</c:v>
                </c:pt>
                <c:pt idx="5">
                  <c:v>49.861166666666669</c:v>
                </c:pt>
                <c:pt idx="6">
                  <c:v>16.509305555555557</c:v>
                </c:pt>
                <c:pt idx="7">
                  <c:v>-8.2016388888888887</c:v>
                </c:pt>
                <c:pt idx="8">
                  <c:v>45.997999999999998</c:v>
                </c:pt>
                <c:pt idx="9">
                  <c:v>6.3496944444444443</c:v>
                </c:pt>
                <c:pt idx="10">
                  <c:v>28.607638888888889</c:v>
                </c:pt>
                <c:pt idx="11">
                  <c:v>-1.2019166666666665</c:v>
                </c:pt>
                <c:pt idx="12">
                  <c:v>7.4070555555555559</c:v>
                </c:pt>
                <c:pt idx="13">
                  <c:v>-16.716111111111111</c:v>
                </c:pt>
                <c:pt idx="14">
                  <c:v>4.7750277777777779</c:v>
                </c:pt>
                <c:pt idx="15">
                  <c:v>27.973805555555558</c:v>
                </c:pt>
                <c:pt idx="16">
                  <c:v>-8.6585833333333344</c:v>
                </c:pt>
                <c:pt idx="17">
                  <c:v>11.967194444444445</c:v>
                </c:pt>
                <c:pt idx="18">
                  <c:v>61.751027777777779</c:v>
                </c:pt>
                <c:pt idx="19">
                  <c:v>14.572055555555556</c:v>
                </c:pt>
                <c:pt idx="20">
                  <c:v>55.959833333333336</c:v>
                </c:pt>
                <c:pt idx="21">
                  <c:v>-11.161333333333333</c:v>
                </c:pt>
                <c:pt idx="22">
                  <c:v>48.686722222222222</c:v>
                </c:pt>
                <c:pt idx="23">
                  <c:v>19.182222222222222</c:v>
                </c:pt>
                <c:pt idx="24">
                  <c:v>74.155500000000004</c:v>
                </c:pt>
                <c:pt idx="25">
                  <c:v>26.714694444444444</c:v>
                </c:pt>
                <c:pt idx="26">
                  <c:v>-26.432000000000002</c:v>
                </c:pt>
                <c:pt idx="27">
                  <c:v>-15.724916666666667</c:v>
                </c:pt>
                <c:pt idx="28">
                  <c:v>12.560027777777778</c:v>
                </c:pt>
                <c:pt idx="29">
                  <c:v>51.488888888888887</c:v>
                </c:pt>
                <c:pt idx="30">
                  <c:v>38.783666666666662</c:v>
                </c:pt>
                <c:pt idx="31">
                  <c:v>8.8683055555555566</c:v>
                </c:pt>
                <c:pt idx="32">
                  <c:v>45.280277777777776</c:v>
                </c:pt>
                <c:pt idx="33">
                  <c:v>9.875</c:v>
                </c:pt>
                <c:pt idx="34">
                  <c:v>15.205249999999999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E-4F8E-B71D-804E9251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49472"/>
        <c:axId val="1"/>
      </c:scatterChart>
      <c:valAx>
        <c:axId val="243749472"/>
        <c:scaling>
          <c:orientation val="minMax"/>
          <c:max val="23.99"/>
          <c:min val="-1.0000000000002006E-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6"/>
      </c:valAx>
      <c:valAx>
        <c:axId val="1"/>
        <c:scaling>
          <c:orientation val="minMax"/>
          <c:max val="90"/>
          <c:min val="-4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43749472"/>
        <c:crosses val="autoZero"/>
        <c:crossBetween val="midCat"/>
        <c:majorUnit val="10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19050</xdr:rowOff>
    </xdr:from>
    <xdr:to>
      <xdr:col>11</xdr:col>
      <xdr:colOff>590550</xdr:colOff>
      <xdr:row>20</xdr:row>
      <xdr:rowOff>180975</xdr:rowOff>
    </xdr:to>
    <xdr:graphicFrame macro="">
      <xdr:nvGraphicFramePr>
        <xdr:cNvPr id="1167" name="Chart 1">
          <a:extLst>
            <a:ext uri="{FF2B5EF4-FFF2-40B4-BE49-F238E27FC236}">
              <a16:creationId xmlns:a16="http://schemas.microsoft.com/office/drawing/2014/main" id="{78D2D956-7676-4E18-907B-3DA32734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22</xdr:row>
      <xdr:rowOff>0</xdr:rowOff>
    </xdr:from>
    <xdr:to>
      <xdr:col>11</xdr:col>
      <xdr:colOff>590550</xdr:colOff>
      <xdr:row>41</xdr:row>
      <xdr:rowOff>161925</xdr:rowOff>
    </xdr:to>
    <xdr:graphicFrame macro="">
      <xdr:nvGraphicFramePr>
        <xdr:cNvPr id="1168" name="Chart 2">
          <a:extLst>
            <a:ext uri="{FF2B5EF4-FFF2-40B4-BE49-F238E27FC236}">
              <a16:creationId xmlns:a16="http://schemas.microsoft.com/office/drawing/2014/main" id="{FAF56E4E-FEAB-418A-A6D1-C2EC0B293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11</xdr:col>
      <xdr:colOff>581025</xdr:colOff>
      <xdr:row>62</xdr:row>
      <xdr:rowOff>161925</xdr:rowOff>
    </xdr:to>
    <xdr:graphicFrame macro="">
      <xdr:nvGraphicFramePr>
        <xdr:cNvPr id="1169" name="Chart 3">
          <a:extLst>
            <a:ext uri="{FF2B5EF4-FFF2-40B4-BE49-F238E27FC236}">
              <a16:creationId xmlns:a16="http://schemas.microsoft.com/office/drawing/2014/main" id="{24D9E5E6-CE5F-4A83-B4CE-26C5A2F75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11</xdr:col>
      <xdr:colOff>581025</xdr:colOff>
      <xdr:row>84</xdr:row>
      <xdr:rowOff>161925</xdr:rowOff>
    </xdr:to>
    <xdr:graphicFrame macro="">
      <xdr:nvGraphicFramePr>
        <xdr:cNvPr id="1170" name="Chart 1">
          <a:extLst>
            <a:ext uri="{FF2B5EF4-FFF2-40B4-BE49-F238E27FC236}">
              <a16:creationId xmlns:a16="http://schemas.microsoft.com/office/drawing/2014/main" id="{9412CB45-5EA9-456E-812A-64C79272F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ssi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61" workbookViewId="0">
      <selection activeCell="D92" sqref="D1:D65536"/>
    </sheetView>
  </sheetViews>
  <sheetFormatPr defaultRowHeight="15" x14ac:dyDescent="0.25"/>
  <cols>
    <col min="1" max="1" width="9.28515625" style="31" bestFit="1" customWidth="1"/>
    <col min="2" max="2" width="9.7109375" customWidth="1"/>
    <col min="3" max="3" width="1.7109375" style="6" customWidth="1"/>
    <col min="4" max="4" width="3" customWidth="1"/>
    <col min="5" max="5" width="7" customWidth="1"/>
    <col min="6" max="6" width="6" customWidth="1"/>
    <col min="7" max="7" width="1.42578125" style="6" customWidth="1"/>
    <col min="8" max="8" width="4.42578125" customWidth="1"/>
    <col min="9" max="9" width="6" customWidth="1"/>
    <col min="10" max="10" width="3.85546875" customWidth="1"/>
    <col min="11" max="11" width="1.7109375" customWidth="1"/>
    <col min="12" max="12" width="9.5703125" bestFit="1" customWidth="1"/>
    <col min="13" max="13" width="10.28515625" bestFit="1" customWidth="1"/>
    <col min="14" max="14" width="3.5703125" customWidth="1"/>
    <col min="15" max="15" width="15" style="26" bestFit="1" customWidth="1"/>
    <col min="16" max="16" width="19.140625" bestFit="1" customWidth="1"/>
  </cols>
  <sheetData>
    <row r="1" spans="1:16" x14ac:dyDescent="0.25">
      <c r="E1" t="s">
        <v>4</v>
      </c>
      <c r="I1" t="s">
        <v>5</v>
      </c>
      <c r="L1" s="29" t="s">
        <v>281</v>
      </c>
      <c r="M1" s="29"/>
    </row>
    <row r="2" spans="1:16" ht="15.75" thickBot="1" x14ac:dyDescent="0.3">
      <c r="A2" s="32" t="s">
        <v>0</v>
      </c>
      <c r="B2" s="1" t="s">
        <v>1</v>
      </c>
      <c r="C2" s="5"/>
      <c r="D2" s="7" t="s">
        <v>10</v>
      </c>
      <c r="E2" s="7" t="s">
        <v>6</v>
      </c>
      <c r="F2" s="7" t="s">
        <v>7</v>
      </c>
      <c r="G2" s="8"/>
      <c r="H2" s="7" t="s">
        <v>9</v>
      </c>
      <c r="I2" s="7" t="s">
        <v>6</v>
      </c>
      <c r="J2" s="7" t="s">
        <v>7</v>
      </c>
      <c r="K2" s="1"/>
      <c r="L2" s="27" t="s">
        <v>4</v>
      </c>
      <c r="M2" s="27" t="s">
        <v>5</v>
      </c>
      <c r="N2" s="1"/>
      <c r="O2" s="28" t="s">
        <v>283</v>
      </c>
      <c r="P2" s="1" t="s">
        <v>285</v>
      </c>
    </row>
    <row r="3" spans="1:16" x14ac:dyDescent="0.25">
      <c r="A3" s="13" t="s">
        <v>3</v>
      </c>
      <c r="B3" s="12" t="s">
        <v>2</v>
      </c>
      <c r="D3" s="3">
        <v>5</v>
      </c>
      <c r="E3" s="9">
        <v>34</v>
      </c>
      <c r="F3" s="9">
        <v>30</v>
      </c>
      <c r="G3" s="14"/>
      <c r="H3" s="9">
        <v>22</v>
      </c>
      <c r="I3" s="10">
        <v>1</v>
      </c>
      <c r="J3" s="9">
        <v>0</v>
      </c>
      <c r="L3" s="25">
        <f>D3+(E3/60)+(F3/3600)</f>
        <v>5.5750000000000002</v>
      </c>
      <c r="M3" s="25">
        <f>H3+(I3/60)+(J3/3600)</f>
        <v>22.016666666666666</v>
      </c>
      <c r="P3" s="11" t="s">
        <v>284</v>
      </c>
    </row>
    <row r="4" spans="1:16" x14ac:dyDescent="0.25">
      <c r="A4" s="13" t="s">
        <v>11</v>
      </c>
      <c r="B4" s="12" t="s">
        <v>2</v>
      </c>
      <c r="D4" s="4">
        <v>21</v>
      </c>
      <c r="E4" s="4">
        <v>32</v>
      </c>
      <c r="F4" s="4">
        <v>12</v>
      </c>
      <c r="G4" s="15"/>
      <c r="H4" s="4">
        <v>0</v>
      </c>
      <c r="I4" s="4">
        <v>56</v>
      </c>
      <c r="J4" s="4">
        <v>18</v>
      </c>
      <c r="L4" s="25">
        <f t="shared" ref="L4:L67" si="0">D4+(E4/60)+(F4/3600)</f>
        <v>21.536666666666669</v>
      </c>
      <c r="M4" s="25">
        <f t="shared" ref="M4:M67" si="1">H4+(I4/60)+(J4/3600)</f>
        <v>0.93833333333333335</v>
      </c>
      <c r="O4" s="26" t="s">
        <v>282</v>
      </c>
      <c r="P4" t="s">
        <v>286</v>
      </c>
    </row>
    <row r="5" spans="1:16" x14ac:dyDescent="0.25">
      <c r="A5" s="13" t="s">
        <v>12</v>
      </c>
      <c r="B5" s="12" t="s">
        <v>2</v>
      </c>
      <c r="D5" s="4">
        <v>13</v>
      </c>
      <c r="E5" s="4">
        <v>41</v>
      </c>
      <c r="F5" s="4">
        <v>4</v>
      </c>
      <c r="G5" s="15"/>
      <c r="H5" s="4">
        <v>28</v>
      </c>
      <c r="I5" s="4">
        <v>31</v>
      </c>
      <c r="J5" s="4">
        <v>2</v>
      </c>
      <c r="L5" s="25">
        <f t="shared" si="0"/>
        <v>13.684444444444445</v>
      </c>
      <c r="M5" s="25">
        <f t="shared" si="1"/>
        <v>28.51722222222222</v>
      </c>
      <c r="O5" s="26" t="s">
        <v>282</v>
      </c>
      <c r="P5" t="s">
        <v>286</v>
      </c>
    </row>
    <row r="6" spans="1:16" x14ac:dyDescent="0.25">
      <c r="A6" s="13" t="s">
        <v>13</v>
      </c>
      <c r="B6" s="12" t="s">
        <v>2</v>
      </c>
      <c r="D6" s="4">
        <v>16</v>
      </c>
      <c r="E6" s="4">
        <v>22</v>
      </c>
      <c r="F6" s="4">
        <v>25</v>
      </c>
      <c r="G6" s="15"/>
      <c r="H6" s="4">
        <v>-26</v>
      </c>
      <c r="I6" s="4">
        <v>29</v>
      </c>
      <c r="J6" s="4">
        <v>5</v>
      </c>
      <c r="L6" s="25">
        <f t="shared" si="0"/>
        <v>16.37361111111111</v>
      </c>
      <c r="M6" s="25">
        <f>H6-(I6/60)-(J6/3600)</f>
        <v>-26.484722222222224</v>
      </c>
      <c r="O6" s="26" t="s">
        <v>282</v>
      </c>
      <c r="P6" t="s">
        <v>286</v>
      </c>
    </row>
    <row r="7" spans="1:16" x14ac:dyDescent="0.25">
      <c r="A7" s="13" t="s">
        <v>24</v>
      </c>
      <c r="B7" s="12" t="s">
        <v>2</v>
      </c>
      <c r="D7" s="16">
        <v>15</v>
      </c>
      <c r="E7" s="16">
        <v>19.408999999999999</v>
      </c>
      <c r="F7" s="16"/>
      <c r="G7" s="17"/>
      <c r="H7" s="16">
        <v>2</v>
      </c>
      <c r="I7" s="16">
        <v>1.4710000000000001</v>
      </c>
      <c r="J7" s="16"/>
      <c r="L7" s="25">
        <f>D7+(E7/60)+(F7/3600)</f>
        <v>15.323483333333334</v>
      </c>
      <c r="M7" s="25">
        <f t="shared" si="1"/>
        <v>2.0245166666666665</v>
      </c>
      <c r="O7" s="26" t="s">
        <v>282</v>
      </c>
      <c r="P7" t="s">
        <v>286</v>
      </c>
    </row>
    <row r="8" spans="1:16" x14ac:dyDescent="0.25">
      <c r="A8" s="13" t="s">
        <v>55</v>
      </c>
      <c r="B8" s="12" t="s">
        <v>2</v>
      </c>
      <c r="D8" s="16">
        <v>17</v>
      </c>
      <c r="E8" s="16">
        <v>40.343000000000004</v>
      </c>
      <c r="F8" s="16"/>
      <c r="G8" s="17"/>
      <c r="H8" s="16">
        <v>-32</v>
      </c>
      <c r="I8" s="16">
        <v>15.25</v>
      </c>
      <c r="J8" s="16"/>
      <c r="L8" s="25">
        <f t="shared" si="0"/>
        <v>17.672383333333332</v>
      </c>
      <c r="M8" s="25">
        <f t="shared" ref="M8:M14" si="2">H8-(I8/60)-(J8/3600)</f>
        <v>-32.25416666666667</v>
      </c>
      <c r="O8" s="26" t="s">
        <v>282</v>
      </c>
      <c r="P8" t="s">
        <v>287</v>
      </c>
    </row>
    <row r="9" spans="1:16" x14ac:dyDescent="0.25">
      <c r="A9" s="13" t="s">
        <v>25</v>
      </c>
      <c r="B9" s="12" t="s">
        <v>2</v>
      </c>
      <c r="D9" s="16">
        <v>17</v>
      </c>
      <c r="E9" s="16">
        <v>54.966000000000001</v>
      </c>
      <c r="F9" s="16"/>
      <c r="G9" s="17"/>
      <c r="H9" s="16">
        <v>-34</v>
      </c>
      <c r="I9" s="16">
        <v>47.558999999999997</v>
      </c>
      <c r="J9" s="16"/>
      <c r="L9" s="25">
        <f t="shared" si="0"/>
        <v>17.9161</v>
      </c>
      <c r="M9" s="25">
        <f t="shared" si="2"/>
        <v>-34.792650000000002</v>
      </c>
      <c r="O9" s="26" t="s">
        <v>282</v>
      </c>
      <c r="P9" t="s">
        <v>287</v>
      </c>
    </row>
    <row r="10" spans="1:16" x14ac:dyDescent="0.25">
      <c r="A10" s="13" t="s">
        <v>26</v>
      </c>
      <c r="B10" s="12" t="s">
        <v>2</v>
      </c>
      <c r="D10" s="16">
        <v>18</v>
      </c>
      <c r="E10" s="16">
        <v>4.7110000000000003</v>
      </c>
      <c r="F10" s="16"/>
      <c r="G10" s="17"/>
      <c r="H10" s="16">
        <v>-24</v>
      </c>
      <c r="I10" s="16">
        <v>22.57</v>
      </c>
      <c r="J10" s="16"/>
      <c r="L10" s="25">
        <f t="shared" si="0"/>
        <v>18.078516666666665</v>
      </c>
      <c r="M10" s="25">
        <f t="shared" si="2"/>
        <v>-24.376166666666666</v>
      </c>
      <c r="O10" s="26" t="s">
        <v>282</v>
      </c>
      <c r="P10" t="s">
        <v>288</v>
      </c>
    </row>
    <row r="11" spans="1:16" x14ac:dyDescent="0.25">
      <c r="A11" s="13" t="s">
        <v>27</v>
      </c>
      <c r="B11" s="12" t="s">
        <v>2</v>
      </c>
      <c r="D11" s="16">
        <v>17</v>
      </c>
      <c r="E11" s="16">
        <v>19</v>
      </c>
      <c r="F11" s="16">
        <v>11.78</v>
      </c>
      <c r="G11" s="17"/>
      <c r="H11" s="16">
        <v>-18</v>
      </c>
      <c r="I11" s="16">
        <v>30</v>
      </c>
      <c r="J11" s="16">
        <v>58.5</v>
      </c>
      <c r="L11" s="25">
        <f t="shared" si="0"/>
        <v>17.319938888888888</v>
      </c>
      <c r="M11" s="25">
        <f t="shared" si="2"/>
        <v>-18.516249999999999</v>
      </c>
      <c r="P11" t="s">
        <v>286</v>
      </c>
    </row>
    <row r="12" spans="1:16" x14ac:dyDescent="0.25">
      <c r="A12" s="13" t="s">
        <v>28</v>
      </c>
      <c r="B12" s="12" t="s">
        <v>2</v>
      </c>
      <c r="D12" s="16">
        <v>16</v>
      </c>
      <c r="E12" s="16">
        <v>58.03</v>
      </c>
      <c r="F12" s="16"/>
      <c r="G12" s="17"/>
      <c r="H12" s="16">
        <v>-4</v>
      </c>
      <c r="I12" s="16">
        <v>7.3289999999999997</v>
      </c>
      <c r="J12" s="16"/>
      <c r="L12" s="25">
        <f t="shared" si="0"/>
        <v>16.967166666666667</v>
      </c>
      <c r="M12" s="25">
        <f t="shared" si="2"/>
        <v>-4.1221500000000004</v>
      </c>
      <c r="O12" s="26" t="s">
        <v>282</v>
      </c>
      <c r="P12" t="s">
        <v>286</v>
      </c>
    </row>
    <row r="13" spans="1:16" x14ac:dyDescent="0.25">
      <c r="A13" s="13" t="s">
        <v>14</v>
      </c>
      <c r="B13" s="12" t="s">
        <v>2</v>
      </c>
      <c r="D13" s="4">
        <v>18</v>
      </c>
      <c r="E13" s="4">
        <v>49</v>
      </c>
      <c r="F13" s="4">
        <v>43</v>
      </c>
      <c r="G13" s="15"/>
      <c r="H13" s="4">
        <v>-6</v>
      </c>
      <c r="I13" s="4">
        <v>18</v>
      </c>
      <c r="J13" s="4">
        <v>57</v>
      </c>
      <c r="L13" s="25">
        <f t="shared" si="0"/>
        <v>18.828611111111112</v>
      </c>
      <c r="M13" s="25">
        <f t="shared" si="2"/>
        <v>-6.315833333333333</v>
      </c>
      <c r="O13" s="26" t="s">
        <v>282</v>
      </c>
      <c r="P13" t="s">
        <v>287</v>
      </c>
    </row>
    <row r="14" spans="1:16" x14ac:dyDescent="0.25">
      <c r="A14" s="13" t="s">
        <v>29</v>
      </c>
      <c r="B14" s="12" t="s">
        <v>2</v>
      </c>
      <c r="D14" s="16">
        <v>16</v>
      </c>
      <c r="E14" s="16">
        <v>48.11</v>
      </c>
      <c r="F14" s="16"/>
      <c r="G14" s="17"/>
      <c r="H14" s="16">
        <v>-1</v>
      </c>
      <c r="I14" s="16">
        <v>58.460999999999999</v>
      </c>
      <c r="J14" s="16"/>
      <c r="L14" s="25">
        <f t="shared" si="0"/>
        <v>16.801833333333335</v>
      </c>
      <c r="M14" s="25">
        <f t="shared" si="2"/>
        <v>-1.9743499999999998</v>
      </c>
      <c r="O14" s="26" t="s">
        <v>282</v>
      </c>
      <c r="P14" t="s">
        <v>286</v>
      </c>
    </row>
    <row r="15" spans="1:16" x14ac:dyDescent="0.25">
      <c r="A15" s="13" t="s">
        <v>15</v>
      </c>
      <c r="B15" s="12" t="s">
        <v>2</v>
      </c>
      <c r="D15" s="4">
        <v>16</v>
      </c>
      <c r="E15" s="4">
        <v>40</v>
      </c>
      <c r="F15" s="4">
        <v>48</v>
      </c>
      <c r="G15" s="15"/>
      <c r="H15" s="4">
        <v>36</v>
      </c>
      <c r="I15" s="4">
        <v>30</v>
      </c>
      <c r="J15" s="4">
        <v>47</v>
      </c>
      <c r="L15" s="25">
        <f t="shared" si="0"/>
        <v>16.68</v>
      </c>
      <c r="M15" s="25">
        <f t="shared" si="1"/>
        <v>36.513055555555553</v>
      </c>
      <c r="P15" t="s">
        <v>286</v>
      </c>
    </row>
    <row r="16" spans="1:16" x14ac:dyDescent="0.25">
      <c r="A16" s="13" t="s">
        <v>30</v>
      </c>
      <c r="B16" s="12" t="s">
        <v>2</v>
      </c>
      <c r="D16" s="16">
        <v>17</v>
      </c>
      <c r="E16" s="16">
        <v>37</v>
      </c>
      <c r="F16" s="16">
        <v>36.15</v>
      </c>
      <c r="G16" s="17"/>
      <c r="H16" s="16">
        <v>-3</v>
      </c>
      <c r="I16" s="16">
        <v>14</v>
      </c>
      <c r="J16" s="16">
        <v>45.3</v>
      </c>
      <c r="L16" s="25">
        <f t="shared" si="0"/>
        <v>17.626708333333333</v>
      </c>
      <c r="M16" s="25">
        <f>H16-(I16/60)-(J16/3600)</f>
        <v>-3.2459166666666666</v>
      </c>
      <c r="P16" t="s">
        <v>286</v>
      </c>
    </row>
    <row r="17" spans="1:16" x14ac:dyDescent="0.25">
      <c r="A17" s="13" t="s">
        <v>16</v>
      </c>
      <c r="B17" s="12" t="s">
        <v>2</v>
      </c>
      <c r="D17" s="4">
        <v>21</v>
      </c>
      <c r="E17" s="4">
        <v>28</v>
      </c>
      <c r="F17" s="4">
        <v>49</v>
      </c>
      <c r="G17" s="15"/>
      <c r="H17" s="4">
        <v>12</v>
      </c>
      <c r="I17" s="4">
        <v>3</v>
      </c>
      <c r="J17" s="4">
        <v>37</v>
      </c>
      <c r="L17" s="25">
        <f t="shared" si="0"/>
        <v>21.480277777777776</v>
      </c>
      <c r="M17" s="25">
        <f t="shared" si="1"/>
        <v>12.060277777777779</v>
      </c>
      <c r="O17" s="26" t="s">
        <v>282</v>
      </c>
      <c r="P17" t="s">
        <v>286</v>
      </c>
    </row>
    <row r="18" spans="1:16" x14ac:dyDescent="0.25">
      <c r="A18" s="13" t="s">
        <v>31</v>
      </c>
      <c r="B18" s="12" t="s">
        <v>2</v>
      </c>
      <c r="D18" s="16">
        <v>18</v>
      </c>
      <c r="E18" s="16">
        <v>18</v>
      </c>
      <c r="F18" s="16">
        <v>48</v>
      </c>
      <c r="G18" s="17"/>
      <c r="H18" s="16">
        <v>-13</v>
      </c>
      <c r="I18" s="16">
        <v>49</v>
      </c>
      <c r="J18" s="16"/>
      <c r="L18" s="25">
        <f t="shared" si="0"/>
        <v>18.313333333333333</v>
      </c>
      <c r="M18" s="25">
        <f t="shared" ref="M18:M28" si="3">H18-(I18/60)-(J18/3600)</f>
        <v>-13.816666666666666</v>
      </c>
      <c r="O18" s="26" t="s">
        <v>282</v>
      </c>
      <c r="P18" t="s">
        <v>288</v>
      </c>
    </row>
    <row r="19" spans="1:16" x14ac:dyDescent="0.25">
      <c r="A19" s="13" t="s">
        <v>17</v>
      </c>
      <c r="B19" s="12" t="s">
        <v>2</v>
      </c>
      <c r="D19" s="4">
        <v>18</v>
      </c>
      <c r="E19" s="4">
        <v>18</v>
      </c>
      <c r="F19" s="4">
        <v>49</v>
      </c>
      <c r="G19" s="15"/>
      <c r="H19" s="4">
        <v>-16</v>
      </c>
      <c r="I19" s="4">
        <v>8</v>
      </c>
      <c r="J19" s="4">
        <v>2</v>
      </c>
      <c r="L19" s="25">
        <f t="shared" si="0"/>
        <v>18.313611111111111</v>
      </c>
      <c r="M19" s="25">
        <f t="shared" si="3"/>
        <v>-16.133888888888887</v>
      </c>
      <c r="O19" s="26" t="s">
        <v>282</v>
      </c>
      <c r="P19" t="s">
        <v>287</v>
      </c>
    </row>
    <row r="20" spans="1:16" x14ac:dyDescent="0.25">
      <c r="A20" s="13" t="s">
        <v>32</v>
      </c>
      <c r="B20" s="12" t="s">
        <v>2</v>
      </c>
      <c r="D20" s="16">
        <v>18</v>
      </c>
      <c r="E20" s="16">
        <v>19</v>
      </c>
      <c r="F20" s="16">
        <v>54</v>
      </c>
      <c r="G20" s="17"/>
      <c r="H20" s="16">
        <v>-17</v>
      </c>
      <c r="I20" s="16">
        <v>8</v>
      </c>
      <c r="J20" s="16">
        <v>0</v>
      </c>
      <c r="L20" s="25">
        <f t="shared" si="0"/>
        <v>18.331666666666667</v>
      </c>
      <c r="M20" s="25">
        <f t="shared" si="3"/>
        <v>-17.133333333333333</v>
      </c>
      <c r="P20" t="s">
        <v>287</v>
      </c>
    </row>
    <row r="21" spans="1:16" x14ac:dyDescent="0.25">
      <c r="A21" s="13" t="s">
        <v>33</v>
      </c>
      <c r="B21" s="12" t="s">
        <v>2</v>
      </c>
      <c r="D21" s="16">
        <v>17</v>
      </c>
      <c r="E21" s="16">
        <v>2</v>
      </c>
      <c r="F21" s="16">
        <v>37.69</v>
      </c>
      <c r="G21" s="17"/>
      <c r="H21" s="16">
        <v>-26</v>
      </c>
      <c r="I21" s="16">
        <v>16</v>
      </c>
      <c r="J21" s="16">
        <v>4.5999999999999996</v>
      </c>
      <c r="L21" s="25">
        <f t="shared" si="0"/>
        <v>17.043802777777781</v>
      </c>
      <c r="M21" s="25">
        <f t="shared" si="3"/>
        <v>-26.267944444444442</v>
      </c>
      <c r="P21" t="s">
        <v>286</v>
      </c>
    </row>
    <row r="22" spans="1:16" x14ac:dyDescent="0.25">
      <c r="A22" s="13" t="s">
        <v>34</v>
      </c>
      <c r="B22" s="12" t="s">
        <v>2</v>
      </c>
      <c r="D22" s="16">
        <v>18</v>
      </c>
      <c r="E22" s="16">
        <v>2</v>
      </c>
      <c r="F22" s="16">
        <v>23</v>
      </c>
      <c r="G22" s="17"/>
      <c r="H22" s="16">
        <v>-23</v>
      </c>
      <c r="I22" s="16">
        <v>1</v>
      </c>
      <c r="J22" s="16">
        <v>48</v>
      </c>
      <c r="L22" s="25">
        <f t="shared" si="0"/>
        <v>18.039722222222224</v>
      </c>
      <c r="M22" s="25">
        <f t="shared" si="3"/>
        <v>-23.029999999999998</v>
      </c>
      <c r="P22" t="s">
        <v>288</v>
      </c>
    </row>
    <row r="23" spans="1:16" x14ac:dyDescent="0.25">
      <c r="A23" s="13" t="s">
        <v>35</v>
      </c>
      <c r="B23" s="12" t="s">
        <v>2</v>
      </c>
      <c r="D23" s="16">
        <v>18</v>
      </c>
      <c r="E23" s="16">
        <v>4.5999999999999996</v>
      </c>
      <c r="F23" s="16"/>
      <c r="G23" s="17"/>
      <c r="H23" s="16">
        <v>-22</v>
      </c>
      <c r="I23" s="16">
        <v>30</v>
      </c>
      <c r="J23" s="16"/>
      <c r="L23" s="25">
        <f t="shared" si="0"/>
        <v>18.076666666666668</v>
      </c>
      <c r="M23" s="25">
        <f t="shared" si="3"/>
        <v>-22.5</v>
      </c>
      <c r="P23" t="s">
        <v>287</v>
      </c>
    </row>
    <row r="24" spans="1:16" x14ac:dyDescent="0.25">
      <c r="A24" s="13" t="s">
        <v>36</v>
      </c>
      <c r="B24" s="12" t="s">
        <v>2</v>
      </c>
      <c r="D24" s="16">
        <v>18</v>
      </c>
      <c r="E24" s="16">
        <v>37.421999999999997</v>
      </c>
      <c r="F24" s="16"/>
      <c r="G24" s="17"/>
      <c r="H24" s="16">
        <v>-23</v>
      </c>
      <c r="I24" s="16">
        <v>54.2</v>
      </c>
      <c r="J24" s="16"/>
      <c r="L24" s="25">
        <f t="shared" si="0"/>
        <v>18.623699999999999</v>
      </c>
      <c r="M24" s="25">
        <f t="shared" si="3"/>
        <v>-23.903333333333332</v>
      </c>
      <c r="O24" s="26" t="s">
        <v>282</v>
      </c>
      <c r="P24" t="s">
        <v>286</v>
      </c>
    </row>
    <row r="25" spans="1:16" x14ac:dyDescent="0.25">
      <c r="A25" s="13" t="s">
        <v>37</v>
      </c>
      <c r="B25" s="12" t="s">
        <v>2</v>
      </c>
      <c r="D25" s="16">
        <v>17</v>
      </c>
      <c r="E25" s="16">
        <v>56.8</v>
      </c>
      <c r="F25" s="16"/>
      <c r="G25" s="17"/>
      <c r="H25" s="16">
        <v>-19</v>
      </c>
      <c r="I25" s="16">
        <v>1</v>
      </c>
      <c r="J25" s="16"/>
      <c r="L25" s="25">
        <f t="shared" si="0"/>
        <v>17.946666666666665</v>
      </c>
      <c r="M25" s="25">
        <f t="shared" si="3"/>
        <v>-19.016666666666666</v>
      </c>
      <c r="P25" t="s">
        <v>287</v>
      </c>
    </row>
    <row r="26" spans="1:16" x14ac:dyDescent="0.25">
      <c r="A26" s="13" t="s">
        <v>38</v>
      </c>
      <c r="B26" s="12" t="s">
        <v>2</v>
      </c>
      <c r="D26" s="16">
        <v>18</v>
      </c>
      <c r="E26" s="16">
        <v>17</v>
      </c>
      <c r="F26" s="16"/>
      <c r="G26" s="17"/>
      <c r="H26" s="16">
        <v>-18</v>
      </c>
      <c r="I26" s="16">
        <v>29</v>
      </c>
      <c r="J26" s="16"/>
      <c r="L26" s="25">
        <f t="shared" si="0"/>
        <v>18.283333333333335</v>
      </c>
      <c r="M26" s="25">
        <f t="shared" si="3"/>
        <v>-18.483333333333334</v>
      </c>
      <c r="P26" t="s">
        <v>289</v>
      </c>
    </row>
    <row r="27" spans="1:16" x14ac:dyDescent="0.25">
      <c r="A27" s="13" t="s">
        <v>18</v>
      </c>
      <c r="B27" s="12" t="s">
        <v>2</v>
      </c>
      <c r="D27" s="4">
        <v>18</v>
      </c>
      <c r="E27" s="4">
        <v>29</v>
      </c>
      <c r="F27" s="4">
        <v>44</v>
      </c>
      <c r="G27" s="15"/>
      <c r="H27" s="4">
        <v>-19</v>
      </c>
      <c r="I27" s="4">
        <v>9</v>
      </c>
      <c r="J27" s="4">
        <v>24</v>
      </c>
      <c r="L27" s="25">
        <f t="shared" si="0"/>
        <v>18.495555555555555</v>
      </c>
      <c r="M27" s="25">
        <f t="shared" si="3"/>
        <v>-19.156666666666666</v>
      </c>
      <c r="P27" t="s">
        <v>287</v>
      </c>
    </row>
    <row r="28" spans="1:16" x14ac:dyDescent="0.25">
      <c r="A28" s="13" t="s">
        <v>39</v>
      </c>
      <c r="B28" s="12" t="s">
        <v>2</v>
      </c>
      <c r="D28" s="16">
        <v>18</v>
      </c>
      <c r="E28" s="16">
        <v>45.2</v>
      </c>
      <c r="F28" s="16"/>
      <c r="G28" s="17"/>
      <c r="H28" s="16">
        <v>-9</v>
      </c>
      <c r="I28" s="16">
        <v>24</v>
      </c>
      <c r="J28" s="16"/>
      <c r="L28" s="25">
        <f t="shared" si="0"/>
        <v>18.753333333333334</v>
      </c>
      <c r="M28" s="25">
        <f t="shared" si="3"/>
        <v>-9.4</v>
      </c>
      <c r="P28" t="s">
        <v>287</v>
      </c>
    </row>
    <row r="29" spans="1:16" x14ac:dyDescent="0.25">
      <c r="A29" s="13" t="s">
        <v>19</v>
      </c>
      <c r="B29" s="12" t="s">
        <v>2</v>
      </c>
      <c r="D29" s="4">
        <v>19</v>
      </c>
      <c r="E29" s="4">
        <v>58</v>
      </c>
      <c r="F29" s="4">
        <v>29</v>
      </c>
      <c r="G29" s="15"/>
      <c r="H29" s="4">
        <v>22</v>
      </c>
      <c r="I29" s="4">
        <v>39</v>
      </c>
      <c r="J29" s="4">
        <v>8</v>
      </c>
      <c r="L29" s="25">
        <f t="shared" si="0"/>
        <v>19.974722222222219</v>
      </c>
      <c r="M29" s="25">
        <f t="shared" si="1"/>
        <v>22.652222222222221</v>
      </c>
      <c r="O29" s="26" t="s">
        <v>282</v>
      </c>
      <c r="P29" t="s">
        <v>290</v>
      </c>
    </row>
    <row r="30" spans="1:16" x14ac:dyDescent="0.25">
      <c r="A30" s="13" t="s">
        <v>40</v>
      </c>
      <c r="B30" s="12" t="s">
        <v>2</v>
      </c>
      <c r="D30" s="16">
        <v>18</v>
      </c>
      <c r="E30" s="16">
        <v>24</v>
      </c>
      <c r="F30" s="16">
        <v>32.89</v>
      </c>
      <c r="G30" s="17"/>
      <c r="H30" s="16">
        <v>-24</v>
      </c>
      <c r="I30" s="16">
        <v>52</v>
      </c>
      <c r="J30" s="16">
        <v>11.4</v>
      </c>
      <c r="L30" s="25">
        <f t="shared" si="0"/>
        <v>18.40913611111111</v>
      </c>
      <c r="M30" s="25">
        <f>H30-(I30/60)-(J30/3600)</f>
        <v>-24.869833333333332</v>
      </c>
      <c r="P30" t="s">
        <v>286</v>
      </c>
    </row>
    <row r="31" spans="1:16" x14ac:dyDescent="0.25">
      <c r="A31" s="13" t="s">
        <v>41</v>
      </c>
      <c r="B31" s="12" t="s">
        <v>2</v>
      </c>
      <c r="D31" s="16">
        <v>20</v>
      </c>
      <c r="E31" s="16">
        <v>23</v>
      </c>
      <c r="F31" s="16">
        <v>56</v>
      </c>
      <c r="G31" s="17"/>
      <c r="H31" s="16">
        <v>38</v>
      </c>
      <c r="I31" s="16">
        <v>31.4</v>
      </c>
      <c r="J31" s="16"/>
      <c r="L31" s="25">
        <f t="shared" si="0"/>
        <v>20.398888888888887</v>
      </c>
      <c r="M31" s="25">
        <f t="shared" si="1"/>
        <v>38.523333333333333</v>
      </c>
      <c r="P31" t="s">
        <v>287</v>
      </c>
    </row>
    <row r="32" spans="1:16" x14ac:dyDescent="0.25">
      <c r="A32" s="13" t="s">
        <v>42</v>
      </c>
      <c r="B32" s="12" t="s">
        <v>2</v>
      </c>
      <c r="D32" s="16">
        <v>21</v>
      </c>
      <c r="E32" s="16">
        <v>40</v>
      </c>
      <c r="F32" s="16">
        <v>22.12</v>
      </c>
      <c r="G32" s="17"/>
      <c r="H32" s="16">
        <v>-23</v>
      </c>
      <c r="I32" s="16">
        <v>10</v>
      </c>
      <c r="J32" s="16">
        <v>47.5</v>
      </c>
      <c r="L32" s="25">
        <f t="shared" si="0"/>
        <v>21.672811111111113</v>
      </c>
      <c r="M32" s="25">
        <f>H32-(I32/60)-(J32/3600)</f>
        <v>-23.179861111111112</v>
      </c>
      <c r="P32" t="s">
        <v>286</v>
      </c>
    </row>
    <row r="33" spans="1:16" x14ac:dyDescent="0.25">
      <c r="A33" s="13" t="s">
        <v>20</v>
      </c>
      <c r="B33" s="12" t="s">
        <v>2</v>
      </c>
      <c r="D33" s="3" t="s">
        <v>185</v>
      </c>
      <c r="E33" s="4">
        <v>42</v>
      </c>
      <c r="F33" s="4">
        <v>3</v>
      </c>
      <c r="G33" s="15"/>
      <c r="H33" s="4">
        <v>41</v>
      </c>
      <c r="I33" s="4">
        <v>8</v>
      </c>
      <c r="J33" s="4">
        <v>17</v>
      </c>
      <c r="L33" s="25">
        <f t="shared" si="0"/>
        <v>0.70083333333333331</v>
      </c>
      <c r="M33" s="25">
        <f t="shared" si="1"/>
        <v>41.138055555555553</v>
      </c>
      <c r="P33" t="s">
        <v>291</v>
      </c>
    </row>
    <row r="34" spans="1:16" x14ac:dyDescent="0.25">
      <c r="A34" s="13" t="s">
        <v>43</v>
      </c>
      <c r="B34" s="12" t="s">
        <v>2</v>
      </c>
      <c r="D34" s="16">
        <v>0</v>
      </c>
      <c r="E34" s="16">
        <v>43.621000000000002</v>
      </c>
      <c r="F34" s="16"/>
      <c r="G34" s="17"/>
      <c r="H34" s="16">
        <v>40</v>
      </c>
      <c r="I34" s="16">
        <v>51.917000000000002</v>
      </c>
      <c r="J34" s="16"/>
      <c r="L34" s="25">
        <f t="shared" si="0"/>
        <v>0.72701666666666676</v>
      </c>
      <c r="M34" s="25">
        <f t="shared" si="1"/>
        <v>40.865283333333331</v>
      </c>
      <c r="O34" s="26" t="s">
        <v>282</v>
      </c>
      <c r="P34" t="s">
        <v>291</v>
      </c>
    </row>
    <row r="35" spans="1:16" x14ac:dyDescent="0.25">
      <c r="A35" s="13" t="s">
        <v>44</v>
      </c>
      <c r="B35" s="12" t="s">
        <v>2</v>
      </c>
      <c r="D35" s="16">
        <v>1</v>
      </c>
      <c r="E35" s="16">
        <v>33</v>
      </c>
      <c r="F35" s="16">
        <v>50.02</v>
      </c>
      <c r="G35" s="17"/>
      <c r="H35" s="16">
        <v>30</v>
      </c>
      <c r="I35" s="16">
        <v>39</v>
      </c>
      <c r="J35" s="16">
        <v>36.700000000000003</v>
      </c>
      <c r="L35" s="25">
        <f t="shared" si="0"/>
        <v>1.5638944444444445</v>
      </c>
      <c r="M35" s="25">
        <f t="shared" si="1"/>
        <v>30.660194444444443</v>
      </c>
      <c r="P35" t="s">
        <v>291</v>
      </c>
    </row>
    <row r="36" spans="1:16" x14ac:dyDescent="0.25">
      <c r="A36" s="13" t="s">
        <v>45</v>
      </c>
      <c r="B36" s="12" t="s">
        <v>2</v>
      </c>
      <c r="D36" s="16">
        <v>2</v>
      </c>
      <c r="E36" s="16">
        <v>42.1</v>
      </c>
      <c r="F36" s="16"/>
      <c r="G36" s="17"/>
      <c r="H36" s="16">
        <v>42</v>
      </c>
      <c r="I36" s="16">
        <v>46</v>
      </c>
      <c r="J36" s="16"/>
      <c r="L36" s="25">
        <f t="shared" si="0"/>
        <v>2.7016666666666667</v>
      </c>
      <c r="M36" s="25">
        <f t="shared" si="1"/>
        <v>42.766666666666666</v>
      </c>
      <c r="P36" t="s">
        <v>287</v>
      </c>
    </row>
    <row r="37" spans="1:16" x14ac:dyDescent="0.25">
      <c r="A37" s="13" t="s">
        <v>21</v>
      </c>
      <c r="B37" s="12" t="s">
        <v>2</v>
      </c>
      <c r="D37" s="3" t="s">
        <v>186</v>
      </c>
      <c r="E37" s="4">
        <v>7</v>
      </c>
      <c r="F37" s="4">
        <v>15</v>
      </c>
      <c r="G37" s="15"/>
      <c r="H37" s="4">
        <v>24</v>
      </c>
      <c r="I37" s="4">
        <v>20</v>
      </c>
      <c r="J37" s="4">
        <v>27</v>
      </c>
      <c r="L37" s="25">
        <f t="shared" si="0"/>
        <v>6.1208333333333327</v>
      </c>
      <c r="M37" s="25">
        <f t="shared" si="1"/>
        <v>24.340833333333332</v>
      </c>
      <c r="O37" s="26" t="s">
        <v>282</v>
      </c>
      <c r="P37" t="s">
        <v>287</v>
      </c>
    </row>
    <row r="38" spans="1:16" x14ac:dyDescent="0.25">
      <c r="A38" s="13" t="s">
        <v>46</v>
      </c>
      <c r="B38" s="12" t="s">
        <v>2</v>
      </c>
      <c r="D38" s="16">
        <v>5</v>
      </c>
      <c r="E38" s="16">
        <v>36</v>
      </c>
      <c r="F38" s="16">
        <v>12</v>
      </c>
      <c r="G38" s="17"/>
      <c r="H38" s="16">
        <v>34</v>
      </c>
      <c r="I38" s="16">
        <v>8</v>
      </c>
      <c r="J38" s="16">
        <v>4</v>
      </c>
      <c r="L38" s="25">
        <f t="shared" si="0"/>
        <v>5.6033333333333326</v>
      </c>
      <c r="M38" s="25">
        <f t="shared" si="1"/>
        <v>34.134444444444441</v>
      </c>
      <c r="P38" t="s">
        <v>287</v>
      </c>
    </row>
    <row r="39" spans="1:16" x14ac:dyDescent="0.25">
      <c r="A39" s="13" t="s">
        <v>22</v>
      </c>
      <c r="B39" s="12" t="s">
        <v>2</v>
      </c>
      <c r="D39" s="3" t="s">
        <v>8</v>
      </c>
      <c r="E39" s="4">
        <v>51</v>
      </c>
      <c r="F39" s="4">
        <v>19</v>
      </c>
      <c r="G39" s="15"/>
      <c r="H39" s="4">
        <v>32</v>
      </c>
      <c r="I39" s="4">
        <v>34</v>
      </c>
      <c r="J39" s="4">
        <v>3</v>
      </c>
      <c r="L39" s="25">
        <f t="shared" si="0"/>
        <v>5.8552777777777774</v>
      </c>
      <c r="M39" s="25">
        <f t="shared" si="1"/>
        <v>32.567500000000003</v>
      </c>
      <c r="O39" s="26" t="s">
        <v>282</v>
      </c>
      <c r="P39" t="s">
        <v>287</v>
      </c>
    </row>
    <row r="40" spans="1:16" x14ac:dyDescent="0.25">
      <c r="A40" s="13" t="s">
        <v>47</v>
      </c>
      <c r="B40" s="12" t="s">
        <v>2</v>
      </c>
      <c r="D40" s="16">
        <v>5</v>
      </c>
      <c r="E40" s="16">
        <v>29.83</v>
      </c>
      <c r="F40" s="16"/>
      <c r="G40" s="17"/>
      <c r="H40" s="16">
        <v>35</v>
      </c>
      <c r="I40" s="16">
        <v>51.902999999999999</v>
      </c>
      <c r="J40" s="16"/>
      <c r="L40" s="25">
        <f t="shared" si="0"/>
        <v>5.4971666666666668</v>
      </c>
      <c r="M40" s="25">
        <f t="shared" si="1"/>
        <v>35.865049999999997</v>
      </c>
      <c r="O40" s="26" t="s">
        <v>282</v>
      </c>
      <c r="P40" t="s">
        <v>287</v>
      </c>
    </row>
    <row r="41" spans="1:16" x14ac:dyDescent="0.25">
      <c r="A41" s="13" t="s">
        <v>48</v>
      </c>
      <c r="B41" s="12" t="s">
        <v>2</v>
      </c>
      <c r="D41" s="16">
        <v>21</v>
      </c>
      <c r="E41" s="16">
        <v>32.813000000000002</v>
      </c>
      <c r="F41" s="16"/>
      <c r="G41" s="17"/>
      <c r="H41" s="16">
        <v>48</v>
      </c>
      <c r="I41" s="16">
        <v>30.55</v>
      </c>
      <c r="J41" s="16"/>
      <c r="L41" s="25">
        <f t="shared" si="0"/>
        <v>21.546883333333334</v>
      </c>
      <c r="M41" s="25">
        <f t="shared" si="1"/>
        <v>48.509166666666665</v>
      </c>
      <c r="O41" s="26" t="s">
        <v>282</v>
      </c>
      <c r="P41" t="s">
        <v>287</v>
      </c>
    </row>
    <row r="42" spans="1:16" x14ac:dyDescent="0.25">
      <c r="A42" s="13" t="s">
        <v>49</v>
      </c>
      <c r="B42" s="12" t="s">
        <v>2</v>
      </c>
      <c r="D42" s="16">
        <v>12</v>
      </c>
      <c r="E42" s="16">
        <v>22</v>
      </c>
      <c r="F42" s="16">
        <v>12.5</v>
      </c>
      <c r="G42" s="17"/>
      <c r="H42" s="16">
        <v>58</v>
      </c>
      <c r="I42" s="16">
        <v>4</v>
      </c>
      <c r="J42" s="16">
        <v>59</v>
      </c>
      <c r="L42" s="25">
        <f t="shared" si="0"/>
        <v>12.370138888888889</v>
      </c>
      <c r="M42" s="25">
        <f t="shared" si="1"/>
        <v>58.083055555555561</v>
      </c>
      <c r="P42" t="s">
        <v>292</v>
      </c>
    </row>
    <row r="43" spans="1:16" x14ac:dyDescent="0.25">
      <c r="A43" s="13" t="s">
        <v>50</v>
      </c>
      <c r="B43" s="12" t="s">
        <v>2</v>
      </c>
      <c r="D43" s="16">
        <v>6</v>
      </c>
      <c r="E43" s="16">
        <v>46.716999999999999</v>
      </c>
      <c r="F43" s="16"/>
      <c r="G43" s="17"/>
      <c r="H43" s="16">
        <v>-20</v>
      </c>
      <c r="I43" s="16">
        <v>46.512</v>
      </c>
      <c r="J43" s="16"/>
      <c r="L43" s="25">
        <f t="shared" si="0"/>
        <v>6.7786166666666663</v>
      </c>
      <c r="M43" s="25">
        <f>H43-(I43/60)-(J43/3600)</f>
        <v>-20.775200000000002</v>
      </c>
      <c r="O43" s="26" t="s">
        <v>282</v>
      </c>
      <c r="P43" t="s">
        <v>287</v>
      </c>
    </row>
    <row r="44" spans="1:16" x14ac:dyDescent="0.25">
      <c r="A44" s="13" t="s">
        <v>23</v>
      </c>
      <c r="B44" s="12" t="s">
        <v>2</v>
      </c>
      <c r="D44" s="3" t="s">
        <v>8</v>
      </c>
      <c r="E44" s="4">
        <v>34</v>
      </c>
      <c r="F44" s="4">
        <v>8</v>
      </c>
      <c r="G44" s="15"/>
      <c r="H44" s="4">
        <v>-5</v>
      </c>
      <c r="I44" s="4">
        <v>24</v>
      </c>
      <c r="J44" s="4">
        <v>0</v>
      </c>
      <c r="L44" s="25">
        <f t="shared" si="0"/>
        <v>5.568888888888889</v>
      </c>
      <c r="M44" s="25">
        <f>H44-(I44/60)-(J44/3600)</f>
        <v>-5.4</v>
      </c>
      <c r="P44" t="s">
        <v>288</v>
      </c>
    </row>
    <row r="45" spans="1:16" x14ac:dyDescent="0.25">
      <c r="A45" s="13" t="s">
        <v>51</v>
      </c>
      <c r="B45" s="12" t="s">
        <v>2</v>
      </c>
      <c r="D45" s="16">
        <v>5</v>
      </c>
      <c r="E45" s="16">
        <v>35.6</v>
      </c>
      <c r="F45" s="16"/>
      <c r="G45" s="17"/>
      <c r="H45" s="16">
        <v>-5</v>
      </c>
      <c r="I45" s="16">
        <v>16</v>
      </c>
      <c r="J45" s="16"/>
      <c r="L45" s="25">
        <f t="shared" si="0"/>
        <v>5.5933333333333337</v>
      </c>
      <c r="M45" s="25">
        <f>H45-(I45/60)-(J45/3600)</f>
        <v>-5.2666666666666666</v>
      </c>
      <c r="P45" t="s">
        <v>288</v>
      </c>
    </row>
    <row r="46" spans="1:16" x14ac:dyDescent="0.25">
      <c r="A46" s="13" t="s">
        <v>52</v>
      </c>
      <c r="B46" s="12" t="s">
        <v>2</v>
      </c>
      <c r="D46" s="16">
        <v>8</v>
      </c>
      <c r="E46" s="16">
        <v>40.908999999999999</v>
      </c>
      <c r="F46" s="16"/>
      <c r="G46" s="17"/>
      <c r="H46" s="16">
        <v>19</v>
      </c>
      <c r="I46" s="16">
        <v>36.645000000000003</v>
      </c>
      <c r="J46" s="16"/>
      <c r="L46" s="25">
        <f t="shared" si="0"/>
        <v>8.6818166666666663</v>
      </c>
      <c r="M46" s="25">
        <f t="shared" si="1"/>
        <v>19.610749999999999</v>
      </c>
      <c r="O46" s="26" t="s">
        <v>282</v>
      </c>
      <c r="P46" t="s">
        <v>287</v>
      </c>
    </row>
    <row r="47" spans="1:16" x14ac:dyDescent="0.25">
      <c r="A47" s="13" t="s">
        <v>53</v>
      </c>
      <c r="B47" s="12" t="s">
        <v>2</v>
      </c>
      <c r="D47" s="3" t="s">
        <v>187</v>
      </c>
      <c r="E47" s="4">
        <v>47</v>
      </c>
      <c r="F47" s="4">
        <v>6</v>
      </c>
      <c r="G47" s="15"/>
      <c r="H47" s="4">
        <v>24</v>
      </c>
      <c r="I47" s="4">
        <v>8</v>
      </c>
      <c r="J47" s="4">
        <v>0</v>
      </c>
      <c r="L47" s="25">
        <f t="shared" si="0"/>
        <v>3.7849999999999997</v>
      </c>
      <c r="M47" s="25">
        <f t="shared" si="1"/>
        <v>24.133333333333333</v>
      </c>
      <c r="O47" s="26" t="s">
        <v>282</v>
      </c>
      <c r="P47" t="s">
        <v>287</v>
      </c>
    </row>
    <row r="48" spans="1:16" x14ac:dyDescent="0.25">
      <c r="A48" s="13" t="s">
        <v>54</v>
      </c>
      <c r="B48" s="12" t="s">
        <v>2</v>
      </c>
      <c r="D48" s="3" t="s">
        <v>188</v>
      </c>
      <c r="E48" s="4">
        <v>40</v>
      </c>
      <c r="F48" s="4">
        <v>44</v>
      </c>
      <c r="G48" s="15"/>
      <c r="H48" s="4">
        <v>-14</v>
      </c>
      <c r="I48" s="4">
        <v>46</v>
      </c>
      <c r="J48" s="4">
        <v>8</v>
      </c>
      <c r="L48" s="25">
        <f t="shared" si="0"/>
        <v>7.6788888888888893</v>
      </c>
      <c r="M48" s="25">
        <f t="shared" si="1"/>
        <v>-13.23111111111111</v>
      </c>
      <c r="P48" t="s">
        <v>287</v>
      </c>
    </row>
    <row r="49" spans="1:16" x14ac:dyDescent="0.25">
      <c r="A49" s="13" t="s">
        <v>56</v>
      </c>
      <c r="B49" s="12" t="s">
        <v>2</v>
      </c>
      <c r="D49" s="16">
        <v>7</v>
      </c>
      <c r="E49" s="16">
        <v>36.6</v>
      </c>
      <c r="F49" s="16"/>
      <c r="G49" s="17"/>
      <c r="H49" s="16">
        <v>-14</v>
      </c>
      <c r="I49" s="16">
        <v>30</v>
      </c>
      <c r="J49" s="16"/>
      <c r="L49" s="25">
        <f t="shared" si="0"/>
        <v>7.61</v>
      </c>
      <c r="M49" s="25">
        <f t="shared" si="1"/>
        <v>-13.5</v>
      </c>
      <c r="P49" t="s">
        <v>287</v>
      </c>
    </row>
    <row r="50" spans="1:16" x14ac:dyDescent="0.25">
      <c r="A50" s="13" t="s">
        <v>57</v>
      </c>
      <c r="B50" s="12" t="s">
        <v>2</v>
      </c>
      <c r="D50" s="16">
        <v>8</v>
      </c>
      <c r="E50" s="16">
        <v>14.544</v>
      </c>
      <c r="F50" s="16"/>
      <c r="G50" s="17"/>
      <c r="H50" s="16">
        <v>-5</v>
      </c>
      <c r="I50" s="16">
        <v>48.235999999999997</v>
      </c>
      <c r="J50" s="16"/>
      <c r="L50" s="25">
        <f t="shared" si="0"/>
        <v>8.2423999999999999</v>
      </c>
      <c r="M50" s="25">
        <f>H50-(I50/60)-(J50/3600)</f>
        <v>-5.8039333333333332</v>
      </c>
      <c r="O50" s="26" t="s">
        <v>282</v>
      </c>
      <c r="P50" t="s">
        <v>287</v>
      </c>
    </row>
    <row r="51" spans="1:16" x14ac:dyDescent="0.25">
      <c r="A51" s="13" t="s">
        <v>58</v>
      </c>
      <c r="B51" s="12" t="s">
        <v>2</v>
      </c>
      <c r="D51" s="4">
        <v>12</v>
      </c>
      <c r="E51" s="4">
        <v>28</v>
      </c>
      <c r="F51" s="4">
        <v>35</v>
      </c>
      <c r="G51" s="15"/>
      <c r="H51" s="4">
        <v>8</v>
      </c>
      <c r="I51" s="4">
        <v>8</v>
      </c>
      <c r="J51" s="4">
        <v>19</v>
      </c>
      <c r="L51" s="25">
        <f t="shared" si="0"/>
        <v>12.47638888888889</v>
      </c>
      <c r="M51" s="25">
        <f t="shared" si="1"/>
        <v>8.1386111111111106</v>
      </c>
      <c r="P51" t="s">
        <v>291</v>
      </c>
    </row>
    <row r="52" spans="1:16" x14ac:dyDescent="0.25">
      <c r="A52" s="13" t="s">
        <v>59</v>
      </c>
      <c r="B52" s="12" t="s">
        <v>2</v>
      </c>
      <c r="D52" s="3" t="s">
        <v>188</v>
      </c>
      <c r="E52" s="4">
        <v>3</v>
      </c>
      <c r="F52" s="4">
        <v>12</v>
      </c>
      <c r="G52" s="15"/>
      <c r="H52" s="4">
        <v>-8</v>
      </c>
      <c r="I52" s="4">
        <v>20</v>
      </c>
      <c r="J52" s="4">
        <v>0</v>
      </c>
      <c r="L52" s="25">
        <f t="shared" si="0"/>
        <v>7.0533333333333328</v>
      </c>
      <c r="M52" s="25">
        <f>H52-(I52/60)-(J52/3600)</f>
        <v>-8.3333333333333339</v>
      </c>
      <c r="P52" t="s">
        <v>287</v>
      </c>
    </row>
    <row r="53" spans="1:16" x14ac:dyDescent="0.25">
      <c r="A53" s="13" t="s">
        <v>60</v>
      </c>
      <c r="B53" s="12" t="s">
        <v>2</v>
      </c>
      <c r="D53" s="4">
        <v>13</v>
      </c>
      <c r="E53" s="4">
        <v>28</v>
      </c>
      <c r="F53" s="4">
        <v>52</v>
      </c>
      <c r="G53" s="15"/>
      <c r="H53" s="4">
        <v>47</v>
      </c>
      <c r="I53" s="4">
        <v>19</v>
      </c>
      <c r="J53" s="4">
        <v>52</v>
      </c>
      <c r="L53" s="25">
        <f t="shared" si="0"/>
        <v>13.481111111111112</v>
      </c>
      <c r="M53" s="25">
        <f t="shared" si="1"/>
        <v>47.331111111111113</v>
      </c>
      <c r="P53" t="s">
        <v>291</v>
      </c>
    </row>
    <row r="54" spans="1:16" x14ac:dyDescent="0.25">
      <c r="A54" s="13" t="s">
        <v>62</v>
      </c>
      <c r="B54" s="12" t="s">
        <v>2</v>
      </c>
      <c r="D54" s="16">
        <v>23</v>
      </c>
      <c r="E54" s="16">
        <v>24.2</v>
      </c>
      <c r="F54" s="16"/>
      <c r="G54" s="17"/>
      <c r="H54" s="16">
        <v>61</v>
      </c>
      <c r="I54" s="16">
        <v>35</v>
      </c>
      <c r="J54" s="16"/>
      <c r="L54" s="25">
        <f t="shared" si="0"/>
        <v>23.403333333333332</v>
      </c>
      <c r="M54" s="25">
        <f t="shared" si="1"/>
        <v>61.583333333333336</v>
      </c>
      <c r="P54" t="s">
        <v>287</v>
      </c>
    </row>
    <row r="55" spans="1:16" x14ac:dyDescent="0.25">
      <c r="A55" s="13" t="s">
        <v>63</v>
      </c>
      <c r="B55" s="12" t="s">
        <v>2</v>
      </c>
      <c r="D55" s="16">
        <v>13</v>
      </c>
      <c r="E55" s="16">
        <v>12</v>
      </c>
      <c r="F55" s="16">
        <v>55.25</v>
      </c>
      <c r="G55" s="17"/>
      <c r="H55" s="16">
        <v>18</v>
      </c>
      <c r="I55" s="16">
        <v>10</v>
      </c>
      <c r="J55" s="16">
        <v>5.4</v>
      </c>
      <c r="L55" s="25">
        <f t="shared" si="0"/>
        <v>13.215347222222222</v>
      </c>
      <c r="M55" s="25">
        <f t="shared" si="1"/>
        <v>18.168166666666668</v>
      </c>
      <c r="P55" t="s">
        <v>286</v>
      </c>
    </row>
    <row r="56" spans="1:16" x14ac:dyDescent="0.25">
      <c r="A56" s="13" t="s">
        <v>69</v>
      </c>
      <c r="B56" s="12" t="s">
        <v>2</v>
      </c>
      <c r="D56" s="16">
        <v>18</v>
      </c>
      <c r="E56" s="16">
        <v>55</v>
      </c>
      <c r="F56" s="16">
        <v>3.33</v>
      </c>
      <c r="G56" s="17"/>
      <c r="H56" s="16">
        <v>-30</v>
      </c>
      <c r="I56" s="16">
        <v>28</v>
      </c>
      <c r="J56" s="16">
        <v>47.5</v>
      </c>
      <c r="L56" s="25">
        <f t="shared" si="0"/>
        <v>18.917591666666667</v>
      </c>
      <c r="M56" s="25">
        <f>H56-(I56/60)-(J56/3600)</f>
        <v>-30.479861111111109</v>
      </c>
      <c r="P56" t="s">
        <v>286</v>
      </c>
    </row>
    <row r="57" spans="1:16" x14ac:dyDescent="0.25">
      <c r="A57" s="13" t="s">
        <v>64</v>
      </c>
      <c r="B57" s="12" t="s">
        <v>2</v>
      </c>
      <c r="D57" s="16">
        <v>19</v>
      </c>
      <c r="E57" s="16">
        <v>39</v>
      </c>
      <c r="F57" s="16">
        <v>59.71</v>
      </c>
      <c r="G57" s="17"/>
      <c r="H57" s="16">
        <v>-30</v>
      </c>
      <c r="I57" s="16">
        <v>57</v>
      </c>
      <c r="J57" s="16">
        <v>53.1</v>
      </c>
      <c r="L57" s="25">
        <f t="shared" si="0"/>
        <v>19.666586111111108</v>
      </c>
      <c r="M57" s="25">
        <f>H57-(I57/60)-(J57/3600)</f>
        <v>-30.964749999999999</v>
      </c>
      <c r="P57" t="s">
        <v>286</v>
      </c>
    </row>
    <row r="58" spans="1:16" x14ac:dyDescent="0.25">
      <c r="A58" s="13" t="s">
        <v>65</v>
      </c>
      <c r="B58" s="12" t="s">
        <v>2</v>
      </c>
      <c r="D58" s="16">
        <v>19</v>
      </c>
      <c r="E58" s="16">
        <v>16</v>
      </c>
      <c r="F58" s="16">
        <v>35.57</v>
      </c>
      <c r="G58" s="17"/>
      <c r="H58" s="16">
        <v>30</v>
      </c>
      <c r="I58" s="16">
        <v>11</v>
      </c>
      <c r="J58" s="16">
        <v>0.5</v>
      </c>
      <c r="L58" s="25">
        <f t="shared" si="0"/>
        <v>19.27654722222222</v>
      </c>
      <c r="M58" s="25">
        <f t="shared" si="1"/>
        <v>30.183472222222221</v>
      </c>
      <c r="P58" t="s">
        <v>286</v>
      </c>
    </row>
    <row r="59" spans="1:16" x14ac:dyDescent="0.25">
      <c r="A59" s="13" t="s">
        <v>66</v>
      </c>
      <c r="B59" s="12" t="s">
        <v>2</v>
      </c>
      <c r="D59" s="4">
        <v>18</v>
      </c>
      <c r="E59" s="4">
        <v>52</v>
      </c>
      <c r="F59" s="4">
        <v>38</v>
      </c>
      <c r="G59" s="15"/>
      <c r="H59" s="4">
        <v>33</v>
      </c>
      <c r="I59" s="4">
        <v>0</v>
      </c>
      <c r="J59" s="4">
        <v>33</v>
      </c>
      <c r="L59" s="25">
        <f t="shared" si="0"/>
        <v>18.877222222222223</v>
      </c>
      <c r="M59" s="25">
        <f t="shared" si="1"/>
        <v>33.009166666666665</v>
      </c>
      <c r="O59" s="26" t="s">
        <v>282</v>
      </c>
      <c r="P59" t="s">
        <v>290</v>
      </c>
    </row>
    <row r="60" spans="1:16" x14ac:dyDescent="0.25">
      <c r="A60" s="13" t="s">
        <v>68</v>
      </c>
      <c r="B60" s="12" t="s">
        <v>2</v>
      </c>
      <c r="D60" s="16">
        <v>12</v>
      </c>
      <c r="E60" s="16">
        <v>37</v>
      </c>
      <c r="F60" s="16">
        <v>43.5</v>
      </c>
      <c r="G60" s="17"/>
      <c r="H60" s="16">
        <v>11</v>
      </c>
      <c r="I60" s="16">
        <v>49</v>
      </c>
      <c r="J60" s="16">
        <v>5</v>
      </c>
      <c r="L60" s="25">
        <f t="shared" si="0"/>
        <v>12.62875</v>
      </c>
      <c r="M60" s="25">
        <f t="shared" si="1"/>
        <v>11.818055555555555</v>
      </c>
      <c r="P60" t="s">
        <v>291</v>
      </c>
    </row>
    <row r="61" spans="1:16" x14ac:dyDescent="0.25">
      <c r="A61" s="13" t="s">
        <v>67</v>
      </c>
      <c r="B61" s="12" t="s">
        <v>2</v>
      </c>
      <c r="D61" s="16">
        <v>12</v>
      </c>
      <c r="E61" s="16">
        <v>42</v>
      </c>
      <c r="F61" s="16">
        <v>2.2999999999999998</v>
      </c>
      <c r="G61" s="17"/>
      <c r="H61" s="16">
        <v>11</v>
      </c>
      <c r="I61" s="16">
        <v>38</v>
      </c>
      <c r="J61" s="16">
        <v>49</v>
      </c>
      <c r="L61" s="25">
        <f t="shared" si="0"/>
        <v>12.700638888888887</v>
      </c>
      <c r="M61" s="25">
        <f t="shared" si="1"/>
        <v>11.646944444444443</v>
      </c>
      <c r="P61" t="s">
        <v>291</v>
      </c>
    </row>
    <row r="62" spans="1:16" x14ac:dyDescent="0.25">
      <c r="A62" s="13" t="s">
        <v>70</v>
      </c>
      <c r="B62" s="12" t="s">
        <v>2</v>
      </c>
      <c r="D62" s="16">
        <v>12</v>
      </c>
      <c r="E62" s="16">
        <v>43</v>
      </c>
      <c r="F62" s="16">
        <v>39.6</v>
      </c>
      <c r="G62" s="17"/>
      <c r="H62" s="16">
        <v>11</v>
      </c>
      <c r="I62" s="16">
        <v>33</v>
      </c>
      <c r="J62" s="16">
        <v>9</v>
      </c>
      <c r="L62" s="25">
        <f t="shared" si="0"/>
        <v>12.727666666666666</v>
      </c>
      <c r="M62" s="25">
        <f t="shared" si="1"/>
        <v>11.5525</v>
      </c>
      <c r="P62" t="s">
        <v>291</v>
      </c>
    </row>
    <row r="63" spans="1:16" x14ac:dyDescent="0.25">
      <c r="A63" s="13" t="s">
        <v>71</v>
      </c>
      <c r="B63" s="12" t="s">
        <v>2</v>
      </c>
      <c r="D63" s="16">
        <v>12</v>
      </c>
      <c r="E63" s="16">
        <v>21</v>
      </c>
      <c r="F63" s="16">
        <v>54.9</v>
      </c>
      <c r="G63" s="17"/>
      <c r="H63" s="16">
        <v>4</v>
      </c>
      <c r="I63" s="16">
        <v>28</v>
      </c>
      <c r="J63" s="16">
        <v>25</v>
      </c>
      <c r="L63" s="25">
        <f t="shared" si="0"/>
        <v>12.36525</v>
      </c>
      <c r="M63" s="25">
        <f t="shared" si="1"/>
        <v>4.4736111111111114</v>
      </c>
      <c r="P63" t="s">
        <v>291</v>
      </c>
    </row>
    <row r="64" spans="1:16" x14ac:dyDescent="0.25">
      <c r="A64" s="13" t="s">
        <v>72</v>
      </c>
      <c r="B64" s="12" t="s">
        <v>2</v>
      </c>
      <c r="D64" s="16">
        <v>17</v>
      </c>
      <c r="E64" s="16">
        <v>1.21</v>
      </c>
      <c r="F64" s="16"/>
      <c r="G64" s="17"/>
      <c r="H64" s="16">
        <v>-30</v>
      </c>
      <c r="I64" s="16">
        <v>6.7329999999999997</v>
      </c>
      <c r="J64" s="16"/>
      <c r="L64" s="25">
        <f t="shared" si="0"/>
        <v>17.020166666666668</v>
      </c>
      <c r="M64" s="25">
        <f>H64-(I64/60)-(J64/3600)</f>
        <v>-30.112216666666665</v>
      </c>
      <c r="O64" s="26" t="s">
        <v>282</v>
      </c>
      <c r="P64" t="s">
        <v>286</v>
      </c>
    </row>
    <row r="65" spans="1:16" x14ac:dyDescent="0.25">
      <c r="A65" s="13" t="s">
        <v>73</v>
      </c>
      <c r="B65" s="12" t="s">
        <v>2</v>
      </c>
      <c r="D65" s="16">
        <v>13</v>
      </c>
      <c r="E65" s="16">
        <v>15</v>
      </c>
      <c r="F65" s="16">
        <v>49.3</v>
      </c>
      <c r="G65" s="17"/>
      <c r="H65" s="16">
        <v>42</v>
      </c>
      <c r="I65" s="16">
        <v>1</v>
      </c>
      <c r="J65" s="16">
        <v>45</v>
      </c>
      <c r="L65" s="25">
        <f t="shared" si="0"/>
        <v>13.263694444444445</v>
      </c>
      <c r="M65" s="25">
        <f t="shared" si="1"/>
        <v>42.029166666666669</v>
      </c>
      <c r="P65" t="s">
        <v>291</v>
      </c>
    </row>
    <row r="66" spans="1:16" x14ac:dyDescent="0.25">
      <c r="A66" s="13" t="s">
        <v>74</v>
      </c>
      <c r="B66" s="12" t="s">
        <v>2</v>
      </c>
      <c r="D66" s="16">
        <v>12</v>
      </c>
      <c r="E66" s="16">
        <v>56</v>
      </c>
      <c r="F66" s="16">
        <v>43.7</v>
      </c>
      <c r="G66" s="17"/>
      <c r="H66" s="16">
        <v>21</v>
      </c>
      <c r="I66" s="16">
        <v>40</v>
      </c>
      <c r="J66" s="16">
        <v>58</v>
      </c>
      <c r="L66" s="25">
        <f t="shared" si="0"/>
        <v>12.945472222222222</v>
      </c>
      <c r="M66" s="25">
        <f t="shared" si="1"/>
        <v>21.68277777777778</v>
      </c>
      <c r="O66" s="26" t="s">
        <v>282</v>
      </c>
      <c r="P66" t="s">
        <v>291</v>
      </c>
    </row>
    <row r="67" spans="1:16" x14ac:dyDescent="0.25">
      <c r="A67" s="13" t="s">
        <v>75</v>
      </c>
      <c r="B67" s="12" t="s">
        <v>2</v>
      </c>
      <c r="D67" s="4">
        <v>11</v>
      </c>
      <c r="E67" s="4">
        <v>17</v>
      </c>
      <c r="F67" s="4">
        <v>37</v>
      </c>
      <c r="G67" s="15"/>
      <c r="H67" s="4">
        <v>13</v>
      </c>
      <c r="I67" s="4">
        <v>15</v>
      </c>
      <c r="J67" s="4">
        <v>24</v>
      </c>
      <c r="L67" s="25">
        <f t="shared" si="0"/>
        <v>11.293611111111112</v>
      </c>
      <c r="M67" s="25">
        <f t="shared" si="1"/>
        <v>13.256666666666666</v>
      </c>
      <c r="P67" t="s">
        <v>291</v>
      </c>
    </row>
    <row r="68" spans="1:16" x14ac:dyDescent="0.25">
      <c r="A68" s="13" t="s">
        <v>76</v>
      </c>
      <c r="B68" s="12" t="s">
        <v>2</v>
      </c>
      <c r="D68" s="4">
        <v>11</v>
      </c>
      <c r="E68" s="4">
        <v>18</v>
      </c>
      <c r="F68" s="4">
        <v>55</v>
      </c>
      <c r="G68" s="15"/>
      <c r="H68" s="4">
        <v>13</v>
      </c>
      <c r="I68" s="4">
        <v>9</v>
      </c>
      <c r="J68" s="4">
        <v>24</v>
      </c>
      <c r="L68" s="25">
        <f t="shared" ref="L68:L103" si="4">D68+(E68/60)+(F68/3600)</f>
        <v>11.315277777777778</v>
      </c>
      <c r="M68" s="25">
        <f>H68+(I68/60)+(J68/3600)</f>
        <v>13.156666666666666</v>
      </c>
      <c r="P68" t="s">
        <v>291</v>
      </c>
    </row>
    <row r="69" spans="1:16" x14ac:dyDescent="0.25">
      <c r="A69" s="13" t="s">
        <v>77</v>
      </c>
      <c r="B69" s="12" t="s">
        <v>2</v>
      </c>
      <c r="D69" s="16">
        <v>8</v>
      </c>
      <c r="E69" s="16">
        <v>51.3</v>
      </c>
      <c r="F69" s="16"/>
      <c r="G69" s="17"/>
      <c r="H69" s="16">
        <v>11</v>
      </c>
      <c r="I69" s="16">
        <v>49</v>
      </c>
      <c r="J69" s="16"/>
      <c r="L69" s="25">
        <f t="shared" si="4"/>
        <v>8.8550000000000004</v>
      </c>
      <c r="M69" s="25">
        <f>H69+(I69/60)+(J69/3600)</f>
        <v>11.816666666666666</v>
      </c>
      <c r="P69" t="s">
        <v>287</v>
      </c>
    </row>
    <row r="70" spans="1:16" x14ac:dyDescent="0.25">
      <c r="A70" s="13" t="s">
        <v>78</v>
      </c>
      <c r="B70" s="12" t="s">
        <v>2</v>
      </c>
      <c r="D70" s="16">
        <v>12</v>
      </c>
      <c r="E70" s="16">
        <v>39</v>
      </c>
      <c r="F70" s="16">
        <v>27.98</v>
      </c>
      <c r="G70" s="17"/>
      <c r="H70" s="16">
        <v>-26</v>
      </c>
      <c r="I70" s="16">
        <v>44</v>
      </c>
      <c r="J70" s="16">
        <v>38.6</v>
      </c>
      <c r="L70" s="25">
        <f t="shared" si="4"/>
        <v>12.657772222222222</v>
      </c>
      <c r="M70" s="25">
        <f>H70-(I70/60)-(J70/3600)</f>
        <v>-26.744055555555555</v>
      </c>
      <c r="P70" t="s">
        <v>286</v>
      </c>
    </row>
    <row r="71" spans="1:16" x14ac:dyDescent="0.25">
      <c r="A71" s="13" t="s">
        <v>79</v>
      </c>
      <c r="B71" s="12" t="s">
        <v>2</v>
      </c>
      <c r="D71" s="16">
        <v>18</v>
      </c>
      <c r="E71" s="16">
        <v>31</v>
      </c>
      <c r="F71" s="16">
        <v>23.1</v>
      </c>
      <c r="G71" s="17"/>
      <c r="H71" s="16">
        <v>-32</v>
      </c>
      <c r="I71" s="16">
        <v>20</v>
      </c>
      <c r="J71" s="16">
        <v>53.1</v>
      </c>
      <c r="L71" s="25">
        <f t="shared" si="4"/>
        <v>18.523083333333332</v>
      </c>
      <c r="M71" s="25">
        <f>H71-(I71/60)-(J71/3600)</f>
        <v>-32.348083333333335</v>
      </c>
      <c r="P71" t="s">
        <v>286</v>
      </c>
    </row>
    <row r="72" spans="1:16" x14ac:dyDescent="0.25">
      <c r="A72" s="13" t="s">
        <v>80</v>
      </c>
      <c r="B72" s="12" t="s">
        <v>2</v>
      </c>
      <c r="D72" s="16">
        <v>18</v>
      </c>
      <c r="E72" s="16">
        <v>43</v>
      </c>
      <c r="F72" s="16">
        <v>12.76</v>
      </c>
      <c r="G72" s="17"/>
      <c r="H72" s="16">
        <v>-32</v>
      </c>
      <c r="I72" s="16">
        <v>17</v>
      </c>
      <c r="J72" s="16">
        <v>31.6</v>
      </c>
      <c r="L72" s="25">
        <f t="shared" si="4"/>
        <v>18.720211111111109</v>
      </c>
      <c r="M72" s="25">
        <f>H72-(I72/60)-(J72/3600)</f>
        <v>-32.292111111111112</v>
      </c>
      <c r="P72" t="s">
        <v>286</v>
      </c>
    </row>
    <row r="73" spans="1:16" x14ac:dyDescent="0.25">
      <c r="A73" s="13" t="s">
        <v>81</v>
      </c>
      <c r="B73" s="12" t="s">
        <v>2</v>
      </c>
      <c r="D73" s="16">
        <v>19</v>
      </c>
      <c r="E73" s="16">
        <v>53</v>
      </c>
      <c r="F73" s="16">
        <v>46.49</v>
      </c>
      <c r="G73" s="17"/>
      <c r="H73" s="16">
        <v>18</v>
      </c>
      <c r="I73" s="16">
        <v>46</v>
      </c>
      <c r="J73" s="16">
        <v>45.1</v>
      </c>
      <c r="L73" s="25">
        <f t="shared" si="4"/>
        <v>19.896247222222222</v>
      </c>
      <c r="M73" s="25">
        <f>H73+(I73/60)+(J73/3600)</f>
        <v>18.779194444444443</v>
      </c>
      <c r="P73" t="s">
        <v>286</v>
      </c>
    </row>
    <row r="74" spans="1:16" x14ac:dyDescent="0.25">
      <c r="A74" s="13" t="s">
        <v>82</v>
      </c>
      <c r="B74" s="12" t="s">
        <v>2</v>
      </c>
      <c r="D74" s="16">
        <v>20</v>
      </c>
      <c r="E74" s="16">
        <v>53</v>
      </c>
      <c r="F74" s="16">
        <v>27.7</v>
      </c>
      <c r="G74" s="17"/>
      <c r="H74" s="16">
        <v>-12</v>
      </c>
      <c r="I74" s="16">
        <v>32</v>
      </c>
      <c r="J74" s="16">
        <v>14.3</v>
      </c>
      <c r="L74" s="25">
        <f t="shared" si="4"/>
        <v>20.891027777777776</v>
      </c>
      <c r="M74" s="25">
        <f>H74-(I74/60)-(J74/3600)</f>
        <v>-12.537305555555555</v>
      </c>
      <c r="P74" t="s">
        <v>286</v>
      </c>
    </row>
    <row r="75" spans="1:16" x14ac:dyDescent="0.25">
      <c r="A75" s="13" t="s">
        <v>83</v>
      </c>
      <c r="B75" s="12" t="s">
        <v>2</v>
      </c>
      <c r="D75" s="16">
        <v>20</v>
      </c>
      <c r="E75" s="16">
        <v>58</v>
      </c>
      <c r="F75" s="16">
        <v>54</v>
      </c>
      <c r="G75" s="17"/>
      <c r="H75" s="16">
        <v>-12</v>
      </c>
      <c r="I75" s="16">
        <v>38</v>
      </c>
      <c r="J75" s="16"/>
      <c r="L75" s="25">
        <f t="shared" si="4"/>
        <v>20.981666666666666</v>
      </c>
      <c r="M75" s="25">
        <f>H75-(I75/60)-(J75/3600)</f>
        <v>-12.633333333333333</v>
      </c>
      <c r="P75" t="s">
        <v>293</v>
      </c>
    </row>
    <row r="76" spans="1:16" x14ac:dyDescent="0.25">
      <c r="A76" s="13" t="s">
        <v>84</v>
      </c>
      <c r="B76" s="12" t="s">
        <v>2</v>
      </c>
      <c r="D76" s="16">
        <v>1</v>
      </c>
      <c r="E76" s="16">
        <v>36</v>
      </c>
      <c r="F76" s="16">
        <v>41.8</v>
      </c>
      <c r="G76" s="17"/>
      <c r="H76" s="16">
        <v>15</v>
      </c>
      <c r="I76" s="16">
        <v>47</v>
      </c>
      <c r="J76" s="16">
        <v>1</v>
      </c>
      <c r="L76" s="25">
        <f t="shared" si="4"/>
        <v>1.6116111111111111</v>
      </c>
      <c r="M76" s="25">
        <f>H76+(I76/60)+(J76/3600)</f>
        <v>15.78361111111111</v>
      </c>
      <c r="P76" t="s">
        <v>291</v>
      </c>
    </row>
    <row r="77" spans="1:16" x14ac:dyDescent="0.25">
      <c r="A77" s="13" t="s">
        <v>85</v>
      </c>
      <c r="B77" s="12" t="s">
        <v>2</v>
      </c>
      <c r="D77" s="16">
        <v>20</v>
      </c>
      <c r="E77" s="16">
        <v>6</v>
      </c>
      <c r="F77" s="16">
        <v>4.75</v>
      </c>
      <c r="G77" s="17"/>
      <c r="H77" s="16">
        <v>-21</v>
      </c>
      <c r="I77" s="16">
        <v>55</v>
      </c>
      <c r="J77" s="16">
        <v>16.2</v>
      </c>
      <c r="L77" s="25">
        <f t="shared" si="4"/>
        <v>20.101319444444446</v>
      </c>
      <c r="M77" s="25">
        <f>H77-(I77/60)-(J77/3600)</f>
        <v>-21.921166666666668</v>
      </c>
      <c r="P77" t="s">
        <v>286</v>
      </c>
    </row>
    <row r="78" spans="1:16" x14ac:dyDescent="0.25">
      <c r="A78" s="13" t="s">
        <v>86</v>
      </c>
      <c r="B78" s="12" t="s">
        <v>2</v>
      </c>
      <c r="D78" s="16">
        <v>1</v>
      </c>
      <c r="E78" s="16">
        <v>42.4</v>
      </c>
      <c r="F78" s="16"/>
      <c r="G78" s="17"/>
      <c r="H78" s="16">
        <v>51</v>
      </c>
      <c r="I78" s="16">
        <v>34</v>
      </c>
      <c r="J78" s="16">
        <v>31</v>
      </c>
      <c r="L78" s="25">
        <f t="shared" si="4"/>
        <v>1.7066666666666666</v>
      </c>
      <c r="M78" s="25">
        <f>H78+(I78/60)+(J78/3600)</f>
        <v>51.575277777777778</v>
      </c>
      <c r="P78" t="s">
        <v>290</v>
      </c>
    </row>
    <row r="79" spans="1:16" x14ac:dyDescent="0.25">
      <c r="A79" s="13" t="s">
        <v>87</v>
      </c>
      <c r="B79" s="12" t="s">
        <v>2</v>
      </c>
      <c r="D79" s="16">
        <v>2</v>
      </c>
      <c r="E79" s="16">
        <v>42</v>
      </c>
      <c r="F79" s="16">
        <v>40.700000000000003</v>
      </c>
      <c r="G79" s="17"/>
      <c r="H79" s="16">
        <v>0</v>
      </c>
      <c r="I79" s="16">
        <v>0</v>
      </c>
      <c r="J79" s="16">
        <v>48</v>
      </c>
      <c r="L79" s="25">
        <f t="shared" si="4"/>
        <v>2.7113055555555556</v>
      </c>
      <c r="M79" s="25">
        <f>H79+(I79/60)+(J79/3600)</f>
        <v>1.3333333333333334E-2</v>
      </c>
      <c r="O79" s="26" t="s">
        <v>282</v>
      </c>
      <c r="P79" t="s">
        <v>291</v>
      </c>
    </row>
    <row r="80" spans="1:16" x14ac:dyDescent="0.25">
      <c r="A80" s="13" t="s">
        <v>88</v>
      </c>
      <c r="B80" s="12" t="s">
        <v>2</v>
      </c>
      <c r="D80" s="16">
        <v>5</v>
      </c>
      <c r="E80" s="16">
        <v>46</v>
      </c>
      <c r="F80" s="16">
        <v>46.7</v>
      </c>
      <c r="G80" s="17"/>
      <c r="H80" s="16">
        <v>0</v>
      </c>
      <c r="I80" s="16">
        <v>0</v>
      </c>
      <c r="J80" s="16">
        <v>50</v>
      </c>
      <c r="L80" s="25">
        <f t="shared" si="4"/>
        <v>5.779638888888889</v>
      </c>
      <c r="M80" s="25">
        <f>H80+(I80/60)+(J80/3600)</f>
        <v>1.3888888888888888E-2</v>
      </c>
      <c r="P80" t="s">
        <v>294</v>
      </c>
    </row>
    <row r="81" spans="1:16" x14ac:dyDescent="0.25">
      <c r="A81" s="13" t="s">
        <v>89</v>
      </c>
      <c r="B81" s="12" t="s">
        <v>2</v>
      </c>
      <c r="D81" s="3" t="s">
        <v>8</v>
      </c>
      <c r="E81" s="4">
        <v>23</v>
      </c>
      <c r="F81" s="4">
        <v>4</v>
      </c>
      <c r="G81" s="15"/>
      <c r="H81" s="4">
        <v>-24</v>
      </c>
      <c r="I81" s="4">
        <v>35</v>
      </c>
      <c r="J81" s="4">
        <v>46</v>
      </c>
      <c r="L81" s="25">
        <f t="shared" si="4"/>
        <v>5.384444444444445</v>
      </c>
      <c r="M81" s="25">
        <f>H81-(I81/60)-(J81/3600)</f>
        <v>-24.59611111111111</v>
      </c>
      <c r="P81" t="s">
        <v>286</v>
      </c>
    </row>
    <row r="82" spans="1:16" x14ac:dyDescent="0.25">
      <c r="A82" s="13" t="s">
        <v>90</v>
      </c>
      <c r="B82" s="12" t="s">
        <v>2</v>
      </c>
      <c r="D82" s="16">
        <v>16</v>
      </c>
      <c r="E82" s="16">
        <v>17</v>
      </c>
      <c r="F82" s="16">
        <v>2.41</v>
      </c>
      <c r="G82" s="17"/>
      <c r="H82" s="16">
        <v>-22</v>
      </c>
      <c r="I82" s="16">
        <v>58</v>
      </c>
      <c r="J82" s="16">
        <v>33.9</v>
      </c>
      <c r="L82" s="25">
        <f t="shared" si="4"/>
        <v>16.284002777777779</v>
      </c>
      <c r="M82" s="25">
        <f>H82-(I82/60)-(J82/3600)</f>
        <v>-22.976083333333332</v>
      </c>
      <c r="P82" t="s">
        <v>286</v>
      </c>
    </row>
    <row r="83" spans="1:16" x14ac:dyDescent="0.25">
      <c r="A83" s="13" t="s">
        <v>91</v>
      </c>
      <c r="B83" s="12" t="s">
        <v>2</v>
      </c>
      <c r="D83" s="3" t="s">
        <v>189</v>
      </c>
      <c r="E83" s="4">
        <v>53</v>
      </c>
      <c r="F83" s="4">
        <v>35</v>
      </c>
      <c r="G83" s="15"/>
      <c r="H83" s="4">
        <v>69</v>
      </c>
      <c r="I83" s="4">
        <v>11</v>
      </c>
      <c r="J83" s="4">
        <v>32</v>
      </c>
      <c r="L83" s="25">
        <f t="shared" si="4"/>
        <v>9.8930555555555557</v>
      </c>
      <c r="M83" s="25">
        <f>H83+(I83/60)+(J83/3600)</f>
        <v>69.192222222222227</v>
      </c>
      <c r="O83" s="26" t="s">
        <v>282</v>
      </c>
      <c r="P83" t="s">
        <v>291</v>
      </c>
    </row>
    <row r="84" spans="1:16" x14ac:dyDescent="0.25">
      <c r="A84" s="13" t="s">
        <v>92</v>
      </c>
      <c r="B84" s="12" t="s">
        <v>2</v>
      </c>
      <c r="D84" s="3" t="s">
        <v>189</v>
      </c>
      <c r="E84" s="4">
        <v>54</v>
      </c>
      <c r="F84" s="4">
        <v>0</v>
      </c>
      <c r="G84" s="15"/>
      <c r="H84" s="4">
        <v>69</v>
      </c>
      <c r="I84" s="4">
        <v>49</v>
      </c>
      <c r="J84" s="4">
        <v>32</v>
      </c>
      <c r="L84" s="25">
        <f t="shared" si="4"/>
        <v>9.9</v>
      </c>
      <c r="M84" s="25">
        <f>H84+(I84/60)+(J84/3600)</f>
        <v>69.825555555555553</v>
      </c>
      <c r="O84" s="26" t="s">
        <v>282</v>
      </c>
      <c r="P84" t="s">
        <v>291</v>
      </c>
    </row>
    <row r="85" spans="1:16" x14ac:dyDescent="0.25">
      <c r="A85" s="13" t="s">
        <v>93</v>
      </c>
      <c r="B85" s="12" t="s">
        <v>2</v>
      </c>
      <c r="D85" s="16">
        <v>13</v>
      </c>
      <c r="E85" s="16">
        <v>37</v>
      </c>
      <c r="F85" s="16">
        <v>0.9</v>
      </c>
      <c r="G85" s="17"/>
      <c r="H85" s="16">
        <v>-29</v>
      </c>
      <c r="I85" s="16">
        <v>51</v>
      </c>
      <c r="J85" s="16">
        <v>57</v>
      </c>
      <c r="L85" s="25">
        <f t="shared" si="4"/>
        <v>13.616916666666667</v>
      </c>
      <c r="M85" s="25">
        <f>H85-(I85/60)-(J85/3600)</f>
        <v>-29.865833333333335</v>
      </c>
      <c r="P85" t="s">
        <v>291</v>
      </c>
    </row>
    <row r="86" spans="1:16" x14ac:dyDescent="0.25">
      <c r="A86" s="13" t="s">
        <v>94</v>
      </c>
      <c r="B86" s="12" t="s">
        <v>2</v>
      </c>
      <c r="D86" s="4">
        <v>12</v>
      </c>
      <c r="E86" s="4">
        <v>23</v>
      </c>
      <c r="F86" s="4">
        <v>53</v>
      </c>
      <c r="G86" s="15"/>
      <c r="H86" s="4">
        <v>13</v>
      </c>
      <c r="I86" s="4">
        <v>1</v>
      </c>
      <c r="J86" s="4">
        <v>37</v>
      </c>
      <c r="L86" s="25">
        <f t="shared" si="4"/>
        <v>12.398055555555555</v>
      </c>
      <c r="M86" s="25">
        <f t="shared" ref="M86:M94" si="5">H86+(I86/60)+(J86/3600)</f>
        <v>13.026944444444446</v>
      </c>
      <c r="O86" s="26" t="s">
        <v>282</v>
      </c>
      <c r="P86" t="s">
        <v>291</v>
      </c>
    </row>
    <row r="87" spans="1:16" x14ac:dyDescent="0.25">
      <c r="A87" s="13" t="s">
        <v>95</v>
      </c>
      <c r="B87" s="12" t="s">
        <v>2</v>
      </c>
      <c r="D87" s="4">
        <v>12</v>
      </c>
      <c r="E87" s="4">
        <v>24</v>
      </c>
      <c r="F87" s="4">
        <v>4</v>
      </c>
      <c r="G87" s="15"/>
      <c r="H87" s="4">
        <v>18</v>
      </c>
      <c r="I87" s="4">
        <v>19</v>
      </c>
      <c r="J87" s="4">
        <v>38</v>
      </c>
      <c r="L87" s="25">
        <f t="shared" si="4"/>
        <v>12.401111111111112</v>
      </c>
      <c r="M87" s="25">
        <f t="shared" si="5"/>
        <v>18.327222222222222</v>
      </c>
      <c r="P87" t="s">
        <v>291</v>
      </c>
    </row>
    <row r="88" spans="1:16" x14ac:dyDescent="0.25">
      <c r="A88" s="13" t="s">
        <v>96</v>
      </c>
      <c r="B88" s="12" t="s">
        <v>2</v>
      </c>
      <c r="D88" s="16">
        <v>12</v>
      </c>
      <c r="E88" s="16">
        <v>26</v>
      </c>
      <c r="F88" s="16">
        <v>11.7</v>
      </c>
      <c r="G88" s="17"/>
      <c r="H88" s="16">
        <v>12</v>
      </c>
      <c r="I88" s="16">
        <v>56</v>
      </c>
      <c r="J88" s="16">
        <v>46</v>
      </c>
      <c r="L88" s="25">
        <f t="shared" si="4"/>
        <v>12.436583333333333</v>
      </c>
      <c r="M88" s="25">
        <f t="shared" si="5"/>
        <v>12.946111111111112</v>
      </c>
      <c r="O88" s="26" t="s">
        <v>282</v>
      </c>
      <c r="P88" t="s">
        <v>291</v>
      </c>
    </row>
    <row r="89" spans="1:16" x14ac:dyDescent="0.25">
      <c r="A89" s="13" t="s">
        <v>97</v>
      </c>
      <c r="B89" s="12" t="s">
        <v>2</v>
      </c>
      <c r="D89" s="4">
        <v>12</v>
      </c>
      <c r="E89" s="4">
        <v>29</v>
      </c>
      <c r="F89" s="4">
        <v>35</v>
      </c>
      <c r="G89" s="15"/>
      <c r="H89" s="4">
        <v>12</v>
      </c>
      <c r="I89" s="4">
        <v>32</v>
      </c>
      <c r="J89" s="4">
        <v>19</v>
      </c>
      <c r="L89" s="25">
        <f t="shared" si="4"/>
        <v>12.493055555555555</v>
      </c>
      <c r="M89" s="25">
        <f t="shared" si="5"/>
        <v>12.538611111111111</v>
      </c>
      <c r="O89" s="26" t="s">
        <v>282</v>
      </c>
      <c r="P89" t="s">
        <v>291</v>
      </c>
    </row>
    <row r="90" spans="1:16" x14ac:dyDescent="0.25">
      <c r="A90" s="13" t="s">
        <v>98</v>
      </c>
      <c r="B90" s="12" t="s">
        <v>2</v>
      </c>
      <c r="D90" s="16">
        <v>12</v>
      </c>
      <c r="E90" s="16">
        <v>31</v>
      </c>
      <c r="F90" s="16">
        <v>59.2</v>
      </c>
      <c r="G90" s="17"/>
      <c r="H90" s="16">
        <v>14</v>
      </c>
      <c r="I90" s="16">
        <v>25</v>
      </c>
      <c r="J90" s="16">
        <v>14</v>
      </c>
      <c r="L90" s="25">
        <f t="shared" si="4"/>
        <v>12.533111111111111</v>
      </c>
      <c r="M90" s="25">
        <f t="shared" si="5"/>
        <v>14.420555555555556</v>
      </c>
      <c r="P90" t="s">
        <v>291</v>
      </c>
    </row>
    <row r="91" spans="1:16" x14ac:dyDescent="0.25">
      <c r="A91" s="13" t="s">
        <v>99</v>
      </c>
      <c r="B91" s="12" t="s">
        <v>2</v>
      </c>
      <c r="D91" s="16">
        <v>12</v>
      </c>
      <c r="E91" s="16">
        <v>35</v>
      </c>
      <c r="F91" s="16">
        <v>39.799999999999997</v>
      </c>
      <c r="G91" s="17"/>
      <c r="H91" s="16">
        <v>12</v>
      </c>
      <c r="I91" s="16">
        <v>33</v>
      </c>
      <c r="J91" s="16">
        <v>23</v>
      </c>
      <c r="L91" s="25">
        <f t="shared" si="4"/>
        <v>12.59438888888889</v>
      </c>
      <c r="M91" s="25">
        <f t="shared" si="5"/>
        <v>12.55638888888889</v>
      </c>
      <c r="P91" t="s">
        <v>291</v>
      </c>
    </row>
    <row r="92" spans="1:16" x14ac:dyDescent="0.25">
      <c r="A92" s="13" t="s">
        <v>100</v>
      </c>
      <c r="B92" s="12" t="s">
        <v>2</v>
      </c>
      <c r="D92" s="16">
        <v>12</v>
      </c>
      <c r="E92" s="16">
        <v>36</v>
      </c>
      <c r="F92" s="16">
        <v>49.8</v>
      </c>
      <c r="G92" s="17"/>
      <c r="H92" s="16">
        <v>13</v>
      </c>
      <c r="I92" s="16">
        <v>9</v>
      </c>
      <c r="J92" s="16">
        <v>46</v>
      </c>
      <c r="L92" s="25">
        <f t="shared" si="4"/>
        <v>12.613833333333332</v>
      </c>
      <c r="M92" s="25">
        <f t="shared" si="5"/>
        <v>13.162777777777778</v>
      </c>
      <c r="P92" t="s">
        <v>291</v>
      </c>
    </row>
    <row r="93" spans="1:16" x14ac:dyDescent="0.25">
      <c r="A93" s="13" t="s">
        <v>101</v>
      </c>
      <c r="B93" s="12" t="s">
        <v>2</v>
      </c>
      <c r="D93" s="16">
        <v>12</v>
      </c>
      <c r="E93" s="16">
        <v>35</v>
      </c>
      <c r="F93" s="16">
        <v>26.4</v>
      </c>
      <c r="G93" s="17"/>
      <c r="H93" s="16">
        <v>14</v>
      </c>
      <c r="I93" s="16">
        <v>29</v>
      </c>
      <c r="J93" s="16">
        <v>47</v>
      </c>
      <c r="L93" s="25">
        <f t="shared" si="4"/>
        <v>12.590666666666667</v>
      </c>
      <c r="M93" s="25">
        <f t="shared" si="5"/>
        <v>14.496388888888887</v>
      </c>
    </row>
    <row r="94" spans="1:16" x14ac:dyDescent="0.25">
      <c r="A94" s="13" t="s">
        <v>102</v>
      </c>
      <c r="B94" s="12" t="s">
        <v>2</v>
      </c>
      <c r="D94" s="4">
        <v>17</v>
      </c>
      <c r="E94" s="4">
        <v>16</v>
      </c>
      <c r="F94" s="4">
        <v>22</v>
      </c>
      <c r="G94" s="15"/>
      <c r="H94" s="4">
        <v>43</v>
      </c>
      <c r="I94" s="4">
        <v>10</v>
      </c>
      <c r="J94" s="4">
        <v>23</v>
      </c>
      <c r="L94" s="25">
        <f t="shared" si="4"/>
        <v>17.272777777777776</v>
      </c>
      <c r="M94" s="25">
        <f t="shared" si="5"/>
        <v>43.17305555555555</v>
      </c>
      <c r="O94" s="26" t="s">
        <v>282</v>
      </c>
      <c r="P94" t="s">
        <v>286</v>
      </c>
    </row>
    <row r="95" spans="1:16" x14ac:dyDescent="0.25">
      <c r="A95" s="13" t="s">
        <v>103</v>
      </c>
      <c r="B95" s="12" t="s">
        <v>2</v>
      </c>
      <c r="D95" s="16">
        <v>7</v>
      </c>
      <c r="E95" s="16">
        <v>44.6</v>
      </c>
      <c r="F95" s="16"/>
      <c r="G95" s="17"/>
      <c r="H95" s="16">
        <v>-23</v>
      </c>
      <c r="I95" s="16">
        <v>52</v>
      </c>
      <c r="J95" s="16"/>
      <c r="L95" s="25">
        <f t="shared" si="4"/>
        <v>7.7433333333333332</v>
      </c>
      <c r="M95" s="25">
        <f>H95-(I95/60)-(J95/3600)</f>
        <v>-23.866666666666667</v>
      </c>
      <c r="P95" t="s">
        <v>287</v>
      </c>
    </row>
    <row r="96" spans="1:16" x14ac:dyDescent="0.25">
      <c r="A96" s="13" t="s">
        <v>104</v>
      </c>
      <c r="B96" s="12" t="s">
        <v>2</v>
      </c>
      <c r="D96" s="4">
        <v>12</v>
      </c>
      <c r="E96" s="4">
        <v>49</v>
      </c>
      <c r="F96" s="4">
        <v>47</v>
      </c>
      <c r="G96" s="15"/>
      <c r="H96" s="4">
        <v>41</v>
      </c>
      <c r="I96" s="4">
        <v>14</v>
      </c>
      <c r="J96" s="4">
        <v>46</v>
      </c>
      <c r="L96" s="25">
        <f t="shared" si="4"/>
        <v>12.829722222222221</v>
      </c>
      <c r="M96" s="25">
        <f t="shared" ref="M96:M103" si="6">H96+(I96/60)+(J96/3600)</f>
        <v>41.246111111111112</v>
      </c>
      <c r="O96" s="26" t="s">
        <v>282</v>
      </c>
      <c r="P96" t="s">
        <v>291</v>
      </c>
    </row>
    <row r="97" spans="1:16" x14ac:dyDescent="0.25">
      <c r="A97" s="13" t="s">
        <v>105</v>
      </c>
      <c r="B97" s="12" t="s">
        <v>2</v>
      </c>
      <c r="D97" s="16">
        <v>10</v>
      </c>
      <c r="E97" s="16">
        <v>43</v>
      </c>
      <c r="F97" s="16">
        <v>57.7</v>
      </c>
      <c r="G97" s="17"/>
      <c r="H97" s="16">
        <v>11</v>
      </c>
      <c r="I97" s="16">
        <v>42</v>
      </c>
      <c r="J97" s="16">
        <v>14</v>
      </c>
      <c r="L97" s="25">
        <f t="shared" si="4"/>
        <v>10.732694444444444</v>
      </c>
      <c r="M97" s="25">
        <f t="shared" si="6"/>
        <v>11.703888888888889</v>
      </c>
      <c r="P97" t="s">
        <v>291</v>
      </c>
    </row>
    <row r="98" spans="1:16" x14ac:dyDescent="0.25">
      <c r="A98" s="13" t="s">
        <v>106</v>
      </c>
      <c r="B98" s="12" t="s">
        <v>2</v>
      </c>
      <c r="D98" s="16">
        <v>10</v>
      </c>
      <c r="E98" s="16">
        <v>46</v>
      </c>
      <c r="F98" s="16">
        <v>45.7</v>
      </c>
      <c r="G98" s="17"/>
      <c r="H98" s="16">
        <v>11</v>
      </c>
      <c r="I98" s="16">
        <v>49</v>
      </c>
      <c r="J98" s="16">
        <v>12</v>
      </c>
      <c r="L98" s="25">
        <f t="shared" si="4"/>
        <v>10.779361111111111</v>
      </c>
      <c r="M98" s="25">
        <f t="shared" si="6"/>
        <v>11.82</v>
      </c>
      <c r="P98" t="s">
        <v>291</v>
      </c>
    </row>
    <row r="99" spans="1:16" x14ac:dyDescent="0.25">
      <c r="A99" s="13" t="s">
        <v>107</v>
      </c>
      <c r="B99" s="12" t="s">
        <v>2</v>
      </c>
      <c r="D99" s="4">
        <v>11</v>
      </c>
      <c r="E99" s="4">
        <v>13</v>
      </c>
      <c r="F99" s="4">
        <v>51</v>
      </c>
      <c r="G99" s="15"/>
      <c r="H99" s="4">
        <v>55</v>
      </c>
      <c r="I99" s="4">
        <v>8</v>
      </c>
      <c r="J99" s="4">
        <v>23</v>
      </c>
      <c r="L99" s="25">
        <f t="shared" si="4"/>
        <v>11.230833333333333</v>
      </c>
      <c r="M99" s="25">
        <f t="shared" si="6"/>
        <v>55.139722222222218</v>
      </c>
      <c r="P99" t="s">
        <v>290</v>
      </c>
    </row>
    <row r="100" spans="1:16" x14ac:dyDescent="0.25">
      <c r="A100" s="13" t="s">
        <v>108</v>
      </c>
      <c r="B100" s="12" t="s">
        <v>2</v>
      </c>
      <c r="D100" s="16">
        <v>12</v>
      </c>
      <c r="E100" s="16">
        <v>13</v>
      </c>
      <c r="F100" s="16">
        <v>48.292000000000002</v>
      </c>
      <c r="G100" s="17"/>
      <c r="H100" s="16">
        <v>14</v>
      </c>
      <c r="I100" s="16">
        <v>54</v>
      </c>
      <c r="J100" s="16">
        <v>1.69</v>
      </c>
      <c r="L100" s="25">
        <f t="shared" si="4"/>
        <v>12.230081111111112</v>
      </c>
      <c r="M100" s="25">
        <f t="shared" si="6"/>
        <v>14.900469444444445</v>
      </c>
      <c r="P100" t="s">
        <v>291</v>
      </c>
    </row>
    <row r="101" spans="1:16" x14ac:dyDescent="0.25">
      <c r="A101" s="13" t="s">
        <v>109</v>
      </c>
      <c r="B101" s="12" t="s">
        <v>2</v>
      </c>
      <c r="D101" s="16">
        <v>12</v>
      </c>
      <c r="E101" s="16">
        <v>18</v>
      </c>
      <c r="F101" s="16">
        <v>49.6</v>
      </c>
      <c r="G101" s="17"/>
      <c r="H101" s="16">
        <v>14</v>
      </c>
      <c r="I101" s="16">
        <v>24</v>
      </c>
      <c r="J101" s="16">
        <v>59</v>
      </c>
      <c r="L101" s="25">
        <f t="shared" si="4"/>
        <v>12.313777777777778</v>
      </c>
      <c r="M101" s="25">
        <f t="shared" si="6"/>
        <v>14.416388888888889</v>
      </c>
      <c r="P101" t="s">
        <v>291</v>
      </c>
    </row>
    <row r="102" spans="1:16" x14ac:dyDescent="0.25">
      <c r="A102" s="13" t="s">
        <v>110</v>
      </c>
      <c r="B102" s="12" t="s">
        <v>2</v>
      </c>
      <c r="D102" s="16">
        <v>12</v>
      </c>
      <c r="E102" s="16">
        <v>22</v>
      </c>
      <c r="F102" s="16">
        <v>54.9</v>
      </c>
      <c r="G102" s="17"/>
      <c r="H102" s="16">
        <v>15</v>
      </c>
      <c r="I102" s="16">
        <v>49</v>
      </c>
      <c r="J102" s="16">
        <v>21</v>
      </c>
      <c r="L102" s="25">
        <f t="shared" si="4"/>
        <v>12.381916666666667</v>
      </c>
      <c r="M102" s="25">
        <f t="shared" si="6"/>
        <v>15.8225</v>
      </c>
      <c r="P102" t="s">
        <v>291</v>
      </c>
    </row>
    <row r="103" spans="1:16" x14ac:dyDescent="0.25">
      <c r="A103" s="13" t="s">
        <v>111</v>
      </c>
      <c r="B103" s="12" t="s">
        <v>2</v>
      </c>
      <c r="D103" s="16">
        <v>14</v>
      </c>
      <c r="E103" s="16">
        <v>3</v>
      </c>
      <c r="F103" s="16">
        <v>12.6</v>
      </c>
      <c r="G103" s="17"/>
      <c r="H103" s="16">
        <v>54</v>
      </c>
      <c r="I103" s="16">
        <v>20</v>
      </c>
      <c r="J103" s="16">
        <v>57</v>
      </c>
      <c r="L103" s="25">
        <f t="shared" si="4"/>
        <v>14.053500000000001</v>
      </c>
      <c r="M103" s="25">
        <f t="shared" si="6"/>
        <v>54.349166666666669</v>
      </c>
      <c r="P103" t="s">
        <v>291</v>
      </c>
    </row>
    <row r="104" spans="1:16" s="23" customFormat="1" x14ac:dyDescent="0.25">
      <c r="A104" s="33" t="s">
        <v>112</v>
      </c>
      <c r="B104" s="23" t="s">
        <v>2</v>
      </c>
      <c r="C104" s="24"/>
      <c r="D104" s="16"/>
      <c r="E104" s="16" t="s">
        <v>296</v>
      </c>
      <c r="F104" s="16"/>
      <c r="G104" s="17"/>
      <c r="H104" s="16"/>
      <c r="I104" s="16" t="s">
        <v>296</v>
      </c>
      <c r="J104" s="16"/>
      <c r="L104" s="34"/>
      <c r="M104" s="34"/>
      <c r="O104" s="35" t="s">
        <v>295</v>
      </c>
      <c r="P104" s="23" t="s">
        <v>295</v>
      </c>
    </row>
    <row r="105" spans="1:16" x14ac:dyDescent="0.25">
      <c r="A105" s="13" t="s">
        <v>113</v>
      </c>
      <c r="B105" s="12" t="s">
        <v>2</v>
      </c>
      <c r="D105" s="16">
        <v>1</v>
      </c>
      <c r="E105" s="16">
        <v>33.200000000000003</v>
      </c>
      <c r="F105" s="16"/>
      <c r="G105" s="17"/>
      <c r="H105" s="16">
        <v>60</v>
      </c>
      <c r="I105" s="16">
        <v>42</v>
      </c>
      <c r="J105" s="16"/>
      <c r="L105" s="25">
        <f t="shared" ref="L105:L112" si="7">D105+(E105/60)+(F105/3600)</f>
        <v>1.5533333333333332</v>
      </c>
      <c r="M105" s="25">
        <f>H105+(I105/60)+(J105/3600)</f>
        <v>60.7</v>
      </c>
      <c r="P105" t="s">
        <v>287</v>
      </c>
    </row>
    <row r="106" spans="1:16" x14ac:dyDescent="0.25">
      <c r="A106" s="13" t="s">
        <v>114</v>
      </c>
      <c r="B106" s="12" t="s">
        <v>2</v>
      </c>
      <c r="D106" s="4">
        <v>12</v>
      </c>
      <c r="E106" s="4">
        <v>39</v>
      </c>
      <c r="F106" s="4">
        <v>26</v>
      </c>
      <c r="G106" s="15"/>
      <c r="H106" s="4">
        <v>-11</v>
      </c>
      <c r="I106" s="4">
        <v>23</v>
      </c>
      <c r="J106" s="4">
        <v>36</v>
      </c>
      <c r="L106" s="25">
        <f t="shared" si="7"/>
        <v>12.657222222222222</v>
      </c>
      <c r="M106" s="25">
        <f>H106-(I106/60)-(J106/3600)</f>
        <v>-11.393333333333333</v>
      </c>
      <c r="O106" s="26" t="s">
        <v>282</v>
      </c>
      <c r="P106" t="s">
        <v>291</v>
      </c>
    </row>
    <row r="107" spans="1:16" x14ac:dyDescent="0.25">
      <c r="A107" s="13" t="s">
        <v>115</v>
      </c>
      <c r="B107" s="12" t="s">
        <v>2</v>
      </c>
      <c r="D107" s="4">
        <v>10</v>
      </c>
      <c r="E107" s="4">
        <v>47</v>
      </c>
      <c r="F107" s="4">
        <v>48</v>
      </c>
      <c r="G107" s="15"/>
      <c r="H107" s="4">
        <v>-12</v>
      </c>
      <c r="I107" s="4">
        <v>35</v>
      </c>
      <c r="J107" s="4">
        <v>0</v>
      </c>
      <c r="L107" s="25">
        <f t="shared" si="7"/>
        <v>10.796666666666667</v>
      </c>
      <c r="M107" s="25">
        <f>H107-(I107/60)-(J107/3600)</f>
        <v>-12.583333333333334</v>
      </c>
      <c r="P107" t="s">
        <v>291</v>
      </c>
    </row>
    <row r="108" spans="1:16" x14ac:dyDescent="0.25">
      <c r="A108" s="13" t="s">
        <v>116</v>
      </c>
      <c r="B108" s="12" t="s">
        <v>2</v>
      </c>
      <c r="D108" s="4">
        <v>12</v>
      </c>
      <c r="E108" s="4">
        <v>18</v>
      </c>
      <c r="F108" s="4">
        <v>52</v>
      </c>
      <c r="G108" s="15"/>
      <c r="H108" s="4">
        <v>47</v>
      </c>
      <c r="I108" s="4">
        <v>18</v>
      </c>
      <c r="J108" s="4">
        <v>6</v>
      </c>
      <c r="L108" s="25">
        <f t="shared" si="7"/>
        <v>12.314444444444446</v>
      </c>
      <c r="M108" s="25">
        <f>H108+(I108/60)+(J108/3600)</f>
        <v>47.301666666666662</v>
      </c>
      <c r="P108" t="s">
        <v>291</v>
      </c>
    </row>
    <row r="109" spans="1:16" x14ac:dyDescent="0.25">
      <c r="A109" s="13" t="s">
        <v>117</v>
      </c>
      <c r="B109" s="12" t="s">
        <v>2</v>
      </c>
      <c r="D109" s="16">
        <v>16</v>
      </c>
      <c r="E109" s="16">
        <v>32</v>
      </c>
      <c r="F109" s="16">
        <v>31.86</v>
      </c>
      <c r="G109" s="17"/>
      <c r="H109" s="16">
        <v>-13</v>
      </c>
      <c r="I109" s="16">
        <v>3</v>
      </c>
      <c r="J109" s="16">
        <v>13.6</v>
      </c>
      <c r="L109" s="25">
        <f t="shared" si="7"/>
        <v>16.542183333333334</v>
      </c>
      <c r="M109" s="25">
        <f>H109-(I109/60)-(J109/3600)</f>
        <v>-13.053777777777778</v>
      </c>
      <c r="P109" t="s">
        <v>286</v>
      </c>
    </row>
    <row r="110" spans="1:16" x14ac:dyDescent="0.25">
      <c r="A110" s="13" t="s">
        <v>118</v>
      </c>
      <c r="B110" s="12" t="s">
        <v>2</v>
      </c>
      <c r="D110" s="16">
        <v>11</v>
      </c>
      <c r="E110" s="16">
        <v>11</v>
      </c>
      <c r="F110" s="16">
        <v>31</v>
      </c>
      <c r="G110" s="17"/>
      <c r="H110" s="16">
        <v>55</v>
      </c>
      <c r="I110" s="16">
        <v>40</v>
      </c>
      <c r="J110" s="16">
        <v>27</v>
      </c>
      <c r="L110" s="25">
        <f t="shared" si="7"/>
        <v>11.191944444444445</v>
      </c>
      <c r="M110" s="25">
        <f>H110+(I110/60)+(J110/3600)</f>
        <v>55.674166666666665</v>
      </c>
      <c r="P110" t="s">
        <v>291</v>
      </c>
    </row>
    <row r="111" spans="1:16" x14ac:dyDescent="0.25">
      <c r="A111" s="13" t="s">
        <v>119</v>
      </c>
      <c r="B111" s="12" t="s">
        <v>2</v>
      </c>
      <c r="D111" s="16">
        <v>11</v>
      </c>
      <c r="E111" s="16">
        <v>57</v>
      </c>
      <c r="F111" s="16">
        <v>36</v>
      </c>
      <c r="G111" s="17"/>
      <c r="H111" s="16">
        <v>53</v>
      </c>
      <c r="I111" s="16">
        <v>22</v>
      </c>
      <c r="J111" s="16">
        <v>28</v>
      </c>
      <c r="L111" s="25">
        <f t="shared" si="7"/>
        <v>11.959999999999999</v>
      </c>
      <c r="M111" s="25">
        <f>H111+(I111/60)+(J111/3600)</f>
        <v>53.374444444444443</v>
      </c>
      <c r="P111" t="s">
        <v>291</v>
      </c>
    </row>
    <row r="112" spans="1:16" x14ac:dyDescent="0.25">
      <c r="A112" s="13" t="s">
        <v>120</v>
      </c>
      <c r="B112" s="12" t="s">
        <v>2</v>
      </c>
      <c r="D112" s="16">
        <v>0</v>
      </c>
      <c r="E112" s="16">
        <v>40</v>
      </c>
      <c r="F112" s="16">
        <v>22.1</v>
      </c>
      <c r="G112" s="17"/>
      <c r="H112" s="16">
        <v>41</v>
      </c>
      <c r="I112" s="16">
        <v>41</v>
      </c>
      <c r="J112" s="16">
        <v>7</v>
      </c>
      <c r="L112" s="25">
        <f t="shared" si="7"/>
        <v>0.67280555555555555</v>
      </c>
      <c r="M112" s="25">
        <f>H112+(I112/60)+(J112/3600)</f>
        <v>41.685277777777777</v>
      </c>
      <c r="P112" t="s">
        <v>291</v>
      </c>
    </row>
    <row r="113" spans="1:15" x14ac:dyDescent="0.25">
      <c r="D113" s="16"/>
      <c r="E113" s="16"/>
      <c r="F113" s="16"/>
      <c r="G113" s="17"/>
      <c r="H113" s="16"/>
      <c r="I113" s="16"/>
      <c r="J113" s="16"/>
    </row>
    <row r="114" spans="1:15" x14ac:dyDescent="0.25">
      <c r="D114" s="4"/>
      <c r="E114" s="4"/>
      <c r="F114" s="4"/>
      <c r="G114" s="15"/>
      <c r="H114" s="4"/>
      <c r="I114" s="4"/>
      <c r="J114" s="4"/>
    </row>
    <row r="115" spans="1:15" x14ac:dyDescent="0.25">
      <c r="A115" s="20" t="s">
        <v>61</v>
      </c>
      <c r="B115" s="19" t="s">
        <v>2</v>
      </c>
      <c r="D115" s="4">
        <v>11</v>
      </c>
      <c r="E115" s="4">
        <v>33</v>
      </c>
      <c r="F115" s="4">
        <v>17</v>
      </c>
      <c r="G115" s="15"/>
      <c r="H115" s="4">
        <v>7</v>
      </c>
      <c r="I115" s="4">
        <v>24</v>
      </c>
      <c r="J115" s="4">
        <v>18</v>
      </c>
      <c r="L115" s="25">
        <f>D115+(E115/60)+(F115/3600)</f>
        <v>11.554722222222223</v>
      </c>
      <c r="M115" s="25">
        <f>H115+(I115/60)+(J115/3600)</f>
        <v>7.4050000000000002</v>
      </c>
      <c r="O115" s="30" t="s">
        <v>122</v>
      </c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M22" sqref="M22"/>
    </sheetView>
  </sheetViews>
  <sheetFormatPr defaultRowHeight="15" x14ac:dyDescent="0.25"/>
  <cols>
    <col min="1" max="1" width="12.28515625" bestFit="1" customWidth="1"/>
    <col min="3" max="3" width="1.42578125" style="6" customWidth="1"/>
    <col min="4" max="4" width="5" bestFit="1" customWidth="1"/>
    <col min="5" max="5" width="4.7109375" customWidth="1"/>
    <col min="6" max="6" width="3.85546875" bestFit="1" customWidth="1"/>
    <col min="7" max="7" width="1.85546875" style="6" customWidth="1"/>
    <col min="8" max="8" width="8" bestFit="1" customWidth="1"/>
    <col min="9" max="9" width="5.140625" customWidth="1"/>
    <col min="10" max="10" width="3.85546875" bestFit="1" customWidth="1"/>
    <col min="11" max="11" width="3.140625" customWidth="1"/>
    <col min="12" max="12" width="16.7109375" bestFit="1" customWidth="1"/>
  </cols>
  <sheetData>
    <row r="1" spans="1:12" x14ac:dyDescent="0.25">
      <c r="E1" t="s">
        <v>4</v>
      </c>
      <c r="I1" t="s">
        <v>5</v>
      </c>
    </row>
    <row r="2" spans="1:12" s="11" customFormat="1" ht="15.75" thickBot="1" x14ac:dyDescent="0.3">
      <c r="A2" s="1" t="s">
        <v>0</v>
      </c>
      <c r="B2" s="1" t="s">
        <v>1</v>
      </c>
      <c r="C2" s="5"/>
      <c r="D2" s="7" t="s">
        <v>10</v>
      </c>
      <c r="E2" s="7" t="s">
        <v>6</v>
      </c>
      <c r="F2" s="7" t="s">
        <v>7</v>
      </c>
      <c r="G2" s="8"/>
      <c r="H2" s="7" t="s">
        <v>9</v>
      </c>
      <c r="I2" s="7" t="s">
        <v>6</v>
      </c>
      <c r="J2" s="7" t="s">
        <v>7</v>
      </c>
      <c r="K2" s="1"/>
      <c r="L2" s="1" t="s">
        <v>124</v>
      </c>
    </row>
    <row r="3" spans="1:12" x14ac:dyDescent="0.25">
      <c r="A3" s="12" t="s">
        <v>143</v>
      </c>
      <c r="B3" s="12" t="s">
        <v>2</v>
      </c>
      <c r="D3">
        <v>17</v>
      </c>
      <c r="E3">
        <v>58</v>
      </c>
      <c r="F3">
        <v>36</v>
      </c>
      <c r="H3">
        <v>66</v>
      </c>
      <c r="I3">
        <v>37</v>
      </c>
      <c r="J3">
        <v>59</v>
      </c>
      <c r="L3" t="s">
        <v>246</v>
      </c>
    </row>
    <row r="4" spans="1:12" x14ac:dyDescent="0.25">
      <c r="A4" s="12" t="s">
        <v>147</v>
      </c>
      <c r="B4" s="12" t="s">
        <v>2</v>
      </c>
      <c r="D4">
        <v>19</v>
      </c>
      <c r="E4">
        <v>58</v>
      </c>
      <c r="F4">
        <v>29</v>
      </c>
      <c r="H4">
        <v>22</v>
      </c>
      <c r="I4">
        <v>39</v>
      </c>
      <c r="J4">
        <v>8</v>
      </c>
      <c r="L4" t="s">
        <v>19</v>
      </c>
    </row>
    <row r="5" spans="1:12" x14ac:dyDescent="0.25">
      <c r="A5" s="12" t="s">
        <v>148</v>
      </c>
      <c r="B5" s="12" t="s">
        <v>2</v>
      </c>
      <c r="D5">
        <v>19</v>
      </c>
      <c r="E5">
        <v>59</v>
      </c>
      <c r="F5">
        <v>12</v>
      </c>
      <c r="H5">
        <v>22</v>
      </c>
      <c r="I5">
        <v>36</v>
      </c>
      <c r="J5">
        <v>24</v>
      </c>
      <c r="L5" t="s">
        <v>19</v>
      </c>
    </row>
    <row r="6" spans="1:12" x14ac:dyDescent="0.25">
      <c r="A6" s="12" t="s">
        <v>151</v>
      </c>
      <c r="B6" s="12" t="s">
        <v>2</v>
      </c>
      <c r="D6">
        <v>7</v>
      </c>
      <c r="E6">
        <v>27</v>
      </c>
      <c r="F6">
        <v>41</v>
      </c>
      <c r="H6">
        <v>20</v>
      </c>
      <c r="I6">
        <v>57</v>
      </c>
      <c r="J6">
        <v>55</v>
      </c>
      <c r="L6" t="s">
        <v>244</v>
      </c>
    </row>
    <row r="7" spans="1:12" x14ac:dyDescent="0.25">
      <c r="A7" s="12" t="s">
        <v>297</v>
      </c>
      <c r="B7" s="12" t="s">
        <v>2</v>
      </c>
      <c r="D7">
        <v>2</v>
      </c>
      <c r="E7" s="36">
        <f>0.35*60</f>
        <v>21</v>
      </c>
      <c r="H7">
        <v>57</v>
      </c>
      <c r="I7" s="36">
        <f>0.1333*60</f>
        <v>7.9980000000000002</v>
      </c>
      <c r="L7" t="s">
        <v>298</v>
      </c>
    </row>
    <row r="8" spans="1:12" x14ac:dyDescent="0.25">
      <c r="A8" s="12"/>
      <c r="B8" s="12"/>
    </row>
    <row r="9" spans="1:12" s="47" customFormat="1" x14ac:dyDescent="0.25">
      <c r="A9" s="66" t="s">
        <v>163</v>
      </c>
      <c r="B9" s="66" t="s">
        <v>2</v>
      </c>
      <c r="D9" s="47">
        <v>1</v>
      </c>
      <c r="E9" s="47">
        <v>17</v>
      </c>
      <c r="F9" s="47">
        <v>29</v>
      </c>
      <c r="H9" s="47">
        <v>58</v>
      </c>
      <c r="I9" s="47">
        <v>12</v>
      </c>
      <c r="J9" s="47">
        <v>38</v>
      </c>
      <c r="L9" s="47" t="s">
        <v>241</v>
      </c>
    </row>
    <row r="10" spans="1:12" s="47" customFormat="1" x14ac:dyDescent="0.25">
      <c r="A10" s="66" t="s">
        <v>164</v>
      </c>
      <c r="B10" s="66" t="s">
        <v>2</v>
      </c>
      <c r="D10" s="47">
        <v>5</v>
      </c>
      <c r="E10" s="47">
        <v>37</v>
      </c>
      <c r="F10" s="47">
        <v>6</v>
      </c>
      <c r="H10" s="47">
        <v>-17</v>
      </c>
      <c r="I10" s="47">
        <v>53</v>
      </c>
      <c r="J10" s="47">
        <v>0</v>
      </c>
      <c r="L10" s="47" t="s">
        <v>242</v>
      </c>
    </row>
    <row r="11" spans="1:12" s="47" customFormat="1" x14ac:dyDescent="0.25">
      <c r="A11" s="66" t="s">
        <v>165</v>
      </c>
      <c r="B11" s="66" t="s">
        <v>2</v>
      </c>
      <c r="D11" s="47">
        <v>7</v>
      </c>
      <c r="E11" s="47">
        <v>27</v>
      </c>
      <c r="F11" s="47">
        <v>39</v>
      </c>
      <c r="H11" s="47">
        <v>20</v>
      </c>
      <c r="I11" s="47">
        <v>57</v>
      </c>
      <c r="J11" s="47">
        <v>59</v>
      </c>
      <c r="L11" s="47" t="s">
        <v>244</v>
      </c>
    </row>
    <row r="12" spans="1:12" s="47" customFormat="1" x14ac:dyDescent="0.25">
      <c r="A12" s="66" t="s">
        <v>166</v>
      </c>
      <c r="B12" s="66" t="s">
        <v>2</v>
      </c>
      <c r="D12" s="47">
        <v>10</v>
      </c>
      <c r="E12" s="47">
        <v>5</v>
      </c>
      <c r="F12" s="47">
        <v>12</v>
      </c>
      <c r="H12" s="47">
        <v>-7</v>
      </c>
      <c r="I12" s="47">
        <v>43</v>
      </c>
      <c r="J12" s="47">
        <v>0</v>
      </c>
      <c r="L12" s="47" t="s">
        <v>266</v>
      </c>
    </row>
    <row r="13" spans="1:12" s="47" customFormat="1" x14ac:dyDescent="0.25">
      <c r="A13" s="66" t="s">
        <v>167</v>
      </c>
      <c r="B13" s="66" t="s">
        <v>2</v>
      </c>
      <c r="D13" s="47">
        <v>10</v>
      </c>
      <c r="E13" s="47">
        <v>23</v>
      </c>
      <c r="F13" s="47">
        <v>37</v>
      </c>
      <c r="H13" s="47">
        <v>-18</v>
      </c>
      <c r="I13" s="47">
        <v>30</v>
      </c>
      <c r="J13" s="47">
        <v>40</v>
      </c>
      <c r="L13" s="47" t="s">
        <v>267</v>
      </c>
    </row>
    <row r="14" spans="1:12" s="47" customFormat="1" x14ac:dyDescent="0.25">
      <c r="A14" s="66" t="s">
        <v>168</v>
      </c>
      <c r="B14" s="66" t="s">
        <v>2</v>
      </c>
      <c r="D14" s="47">
        <v>18</v>
      </c>
      <c r="E14" s="47">
        <v>3</v>
      </c>
      <c r="F14" s="47">
        <v>9</v>
      </c>
      <c r="H14" s="47">
        <v>-24</v>
      </c>
      <c r="I14" s="47">
        <v>20</v>
      </c>
      <c r="J14" s="47">
        <v>36</v>
      </c>
      <c r="L14" s="47" t="s">
        <v>245</v>
      </c>
    </row>
    <row r="15" spans="1:12" s="47" customFormat="1" x14ac:dyDescent="0.25">
      <c r="A15" s="66" t="s">
        <v>169</v>
      </c>
      <c r="B15" s="66" t="s">
        <v>2</v>
      </c>
      <c r="D15" s="47">
        <v>17</v>
      </c>
      <c r="E15" s="47">
        <v>58</v>
      </c>
      <c r="F15" s="47">
        <v>36</v>
      </c>
      <c r="H15" s="47">
        <v>66</v>
      </c>
      <c r="I15" s="47">
        <v>38</v>
      </c>
      <c r="J15" s="47">
        <v>0</v>
      </c>
      <c r="L15" s="47" t="s">
        <v>246</v>
      </c>
    </row>
    <row r="16" spans="1:12" s="47" customFormat="1" x14ac:dyDescent="0.25">
      <c r="A16" s="66" t="s">
        <v>170</v>
      </c>
      <c r="B16" s="66" t="s">
        <v>2</v>
      </c>
      <c r="D16" s="47">
        <v>19</v>
      </c>
      <c r="E16" s="47">
        <v>44</v>
      </c>
      <c r="F16" s="47">
        <v>5</v>
      </c>
      <c r="H16" s="47">
        <v>50</v>
      </c>
      <c r="I16" s="47">
        <v>28</v>
      </c>
      <c r="J16" s="47">
        <v>20</v>
      </c>
      <c r="L16" s="47" t="s">
        <v>247</v>
      </c>
    </row>
    <row r="17" spans="1:12" s="47" customFormat="1" x14ac:dyDescent="0.25">
      <c r="A17" s="66" t="s">
        <v>268</v>
      </c>
      <c r="B17" s="66"/>
      <c r="D17" s="47">
        <v>23</v>
      </c>
      <c r="E17" s="47">
        <f>0.416151*60</f>
        <v>24.969059999999999</v>
      </c>
      <c r="H17" s="47">
        <v>42</v>
      </c>
      <c r="I17" s="47">
        <f>0.556728*60</f>
        <v>33.403680000000001</v>
      </c>
      <c r="L17" s="47" t="s">
        <v>259</v>
      </c>
    </row>
    <row r="18" spans="1:12" x14ac:dyDescent="0.25">
      <c r="A18" s="12" t="s">
        <v>171</v>
      </c>
      <c r="B18" s="12" t="s">
        <v>2</v>
      </c>
      <c r="D18">
        <v>18</v>
      </c>
      <c r="E18">
        <v>20</v>
      </c>
      <c r="F18">
        <v>7</v>
      </c>
      <c r="H18">
        <v>-16</v>
      </c>
      <c r="I18">
        <v>11</v>
      </c>
      <c r="J18">
        <v>19</v>
      </c>
      <c r="L18" t="s">
        <v>17</v>
      </c>
    </row>
    <row r="19" spans="1:12" x14ac:dyDescent="0.25">
      <c r="A19" s="12" t="s">
        <v>172</v>
      </c>
      <c r="B19" s="12" t="s">
        <v>2</v>
      </c>
      <c r="D19">
        <v>5</v>
      </c>
      <c r="E19">
        <v>38</v>
      </c>
      <c r="F19">
        <v>36</v>
      </c>
      <c r="H19">
        <v>-2</v>
      </c>
      <c r="I19">
        <v>43</v>
      </c>
      <c r="J19">
        <v>16</v>
      </c>
      <c r="L19" t="s">
        <v>243</v>
      </c>
    </row>
    <row r="20" spans="1:12" x14ac:dyDescent="0.25">
      <c r="A20" s="12" t="s">
        <v>173</v>
      </c>
      <c r="B20" s="12" t="s">
        <v>2</v>
      </c>
      <c r="D20">
        <v>5</v>
      </c>
      <c r="E20">
        <v>34</v>
      </c>
      <c r="F20">
        <v>7</v>
      </c>
      <c r="H20">
        <v>-5</v>
      </c>
      <c r="I20">
        <v>24</v>
      </c>
      <c r="J20">
        <v>2</v>
      </c>
      <c r="L20" t="s">
        <v>23</v>
      </c>
    </row>
    <row r="21" spans="1:12" x14ac:dyDescent="0.25">
      <c r="A21" s="12" t="s">
        <v>176</v>
      </c>
      <c r="B21" s="12" t="s">
        <v>2</v>
      </c>
      <c r="D21">
        <v>18</v>
      </c>
      <c r="E21">
        <v>52</v>
      </c>
      <c r="F21">
        <v>38</v>
      </c>
      <c r="H21">
        <v>33</v>
      </c>
      <c r="I21">
        <v>0</v>
      </c>
      <c r="J21">
        <v>33</v>
      </c>
      <c r="L21" t="s">
        <v>66</v>
      </c>
    </row>
    <row r="24" spans="1:12" x14ac:dyDescent="0.25">
      <c r="A24" s="12" t="s">
        <v>179</v>
      </c>
      <c r="B24" s="12" t="s">
        <v>2</v>
      </c>
      <c r="D24">
        <v>9</v>
      </c>
      <c r="E24">
        <v>46</v>
      </c>
      <c r="F24">
        <v>4</v>
      </c>
      <c r="H24">
        <v>5</v>
      </c>
      <c r="I24">
        <v>43</v>
      </c>
      <c r="J24">
        <v>36</v>
      </c>
      <c r="L24" t="s">
        <v>488</v>
      </c>
    </row>
    <row r="25" spans="1:12" x14ac:dyDescent="0.25">
      <c r="A25" s="12" t="s">
        <v>152</v>
      </c>
      <c r="B25" s="12" t="s">
        <v>2</v>
      </c>
      <c r="D25">
        <v>19</v>
      </c>
      <c r="E25">
        <v>29</v>
      </c>
      <c r="F25">
        <v>44</v>
      </c>
      <c r="H25">
        <v>44</v>
      </c>
      <c r="I25">
        <v>0</v>
      </c>
      <c r="J25">
        <v>0</v>
      </c>
      <c r="L25" s="2" t="s">
        <v>190</v>
      </c>
    </row>
    <row r="26" spans="1:12" x14ac:dyDescent="0.25">
      <c r="A26" s="12" t="s">
        <v>161</v>
      </c>
      <c r="B26" s="12" t="s">
        <v>2</v>
      </c>
      <c r="D26">
        <v>5</v>
      </c>
      <c r="E26">
        <v>37</v>
      </c>
      <c r="F26">
        <v>6</v>
      </c>
      <c r="H26">
        <v>-17</v>
      </c>
      <c r="I26">
        <v>53</v>
      </c>
      <c r="J26">
        <v>0</v>
      </c>
      <c r="L26" s="2" t="s">
        <v>190</v>
      </c>
    </row>
    <row r="29" spans="1:12" x14ac:dyDescent="0.25">
      <c r="A29" s="12" t="s">
        <v>205</v>
      </c>
      <c r="B29" s="12" t="s">
        <v>2</v>
      </c>
      <c r="D29">
        <v>12</v>
      </c>
      <c r="E29">
        <f>0.59711*60</f>
        <v>35.826599999999999</v>
      </c>
      <c r="H29">
        <v>-11</v>
      </c>
      <c r="I29">
        <f>0.98249*60</f>
        <v>58.949399999999997</v>
      </c>
      <c r="L29" t="s">
        <v>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7" sqref="A17:N18"/>
    </sheetView>
  </sheetViews>
  <sheetFormatPr defaultRowHeight="15" x14ac:dyDescent="0.25"/>
  <cols>
    <col min="1" max="1" width="10.28515625" bestFit="1" customWidth="1"/>
    <col min="2" max="2" width="9.7109375" bestFit="1" customWidth="1"/>
    <col min="3" max="3" width="2" style="6" customWidth="1"/>
    <col min="5" max="5" width="8.5703125" bestFit="1" customWidth="1"/>
    <col min="6" max="6" width="9.85546875" customWidth="1"/>
    <col min="7" max="7" width="1.5703125" style="6" customWidth="1"/>
    <col min="9" max="9" width="9" bestFit="1" customWidth="1"/>
    <col min="11" max="11" width="10.85546875" customWidth="1"/>
  </cols>
  <sheetData>
    <row r="1" spans="1:14" x14ac:dyDescent="0.25">
      <c r="E1" t="s">
        <v>4</v>
      </c>
      <c r="I1" t="s">
        <v>5</v>
      </c>
    </row>
    <row r="2" spans="1:14" s="11" customFormat="1" ht="15.75" thickBot="1" x14ac:dyDescent="0.3">
      <c r="A2" s="1" t="s">
        <v>0</v>
      </c>
      <c r="B2" s="1" t="s">
        <v>1</v>
      </c>
      <c r="C2" s="5"/>
      <c r="D2" s="7" t="s">
        <v>10</v>
      </c>
      <c r="E2" s="7" t="s">
        <v>6</v>
      </c>
      <c r="F2" s="7" t="s">
        <v>7</v>
      </c>
      <c r="G2" s="8"/>
      <c r="H2" s="7" t="s">
        <v>9</v>
      </c>
      <c r="I2" s="7" t="s">
        <v>6</v>
      </c>
      <c r="J2" s="7" t="s">
        <v>7</v>
      </c>
      <c r="K2" s="1"/>
      <c r="L2" s="1" t="s">
        <v>124</v>
      </c>
    </row>
    <row r="3" spans="1:14" x14ac:dyDescent="0.25">
      <c r="A3" s="12" t="s">
        <v>201</v>
      </c>
      <c r="B3" s="12" t="s">
        <v>2</v>
      </c>
      <c r="D3">
        <v>21.609887000000001</v>
      </c>
      <c r="H3">
        <v>78.333224000000001</v>
      </c>
      <c r="L3" s="22" t="s">
        <v>299</v>
      </c>
    </row>
    <row r="4" spans="1:14" x14ac:dyDescent="0.25">
      <c r="A4" s="12" t="s">
        <v>202</v>
      </c>
      <c r="B4" s="12" t="s">
        <v>2</v>
      </c>
      <c r="D4">
        <v>23.218599999999999</v>
      </c>
      <c r="H4">
        <v>-9.7681959999999997</v>
      </c>
      <c r="L4" s="21" t="s">
        <v>190</v>
      </c>
    </row>
    <row r="5" spans="1:14" x14ac:dyDescent="0.25">
      <c r="A5" s="12" t="s">
        <v>203</v>
      </c>
      <c r="B5" s="12" t="s">
        <v>2</v>
      </c>
      <c r="D5">
        <v>2.3254649999999999</v>
      </c>
      <c r="H5">
        <v>57.045132000000002</v>
      </c>
      <c r="L5" s="21" t="s">
        <v>190</v>
      </c>
    </row>
    <row r="6" spans="1:14" x14ac:dyDescent="0.25">
      <c r="A6" s="12" t="s">
        <v>204</v>
      </c>
      <c r="B6" s="12" t="s">
        <v>2</v>
      </c>
      <c r="D6">
        <v>23.256440999999999</v>
      </c>
      <c r="H6">
        <v>-9.1324459999999998</v>
      </c>
      <c r="L6" s="21" t="s">
        <v>190</v>
      </c>
      <c r="N6" t="s">
        <v>1136</v>
      </c>
    </row>
    <row r="7" spans="1:14" x14ac:dyDescent="0.25">
      <c r="A7" s="12" t="s">
        <v>205</v>
      </c>
      <c r="B7" s="12" t="s">
        <v>2</v>
      </c>
      <c r="D7">
        <v>12.597110000000001</v>
      </c>
      <c r="H7">
        <v>-11.98249</v>
      </c>
      <c r="L7" s="12" t="s">
        <v>269</v>
      </c>
    </row>
    <row r="8" spans="1:14" x14ac:dyDescent="0.25">
      <c r="A8" s="12" t="s">
        <v>202</v>
      </c>
      <c r="B8" s="12" t="s">
        <v>2</v>
      </c>
      <c r="D8">
        <v>23</v>
      </c>
      <c r="E8" s="25">
        <v>0.21859999999999999</v>
      </c>
      <c r="H8">
        <v>-9</v>
      </c>
      <c r="I8">
        <v>0.76819599999999999</v>
      </c>
      <c r="L8" s="21" t="s">
        <v>190</v>
      </c>
      <c r="N8" t="s">
        <v>1137</v>
      </c>
    </row>
    <row r="10" spans="1:14" x14ac:dyDescent="0.25">
      <c r="A10" s="12" t="s">
        <v>1479</v>
      </c>
      <c r="B10" s="37" t="s">
        <v>2</v>
      </c>
      <c r="C10" s="26">
        <v>5</v>
      </c>
      <c r="D10">
        <v>28</v>
      </c>
      <c r="E10">
        <v>16</v>
      </c>
      <c r="F10" s="25">
        <f t="shared" ref="F10:F18" si="0">C10+(D10/60)+(E10/3600)</f>
        <v>5.471111111111111</v>
      </c>
      <c r="G10"/>
      <c r="H10">
        <v>-12</v>
      </c>
      <c r="I10">
        <v>41</v>
      </c>
      <c r="J10">
        <v>20</v>
      </c>
      <c r="K10" s="25">
        <f>H10-(I10/60)-(J10/3600)</f>
        <v>-12.68888888888889</v>
      </c>
      <c r="M10" s="26" t="s">
        <v>1484</v>
      </c>
      <c r="N10" s="26" t="s">
        <v>1480</v>
      </c>
    </row>
    <row r="11" spans="1:14" x14ac:dyDescent="0.25">
      <c r="A11" s="12" t="s">
        <v>1483</v>
      </c>
      <c r="B11" s="37" t="s">
        <v>2</v>
      </c>
      <c r="C11" s="26">
        <v>4</v>
      </c>
      <c r="D11">
        <v>15</v>
      </c>
      <c r="E11">
        <v>3</v>
      </c>
      <c r="F11" s="25">
        <f t="shared" si="0"/>
        <v>4.2508333333333335</v>
      </c>
      <c r="G11"/>
      <c r="H11">
        <v>-12</v>
      </c>
      <c r="I11">
        <v>42</v>
      </c>
      <c r="J11">
        <v>9</v>
      </c>
      <c r="K11" s="25">
        <f>H11-(I11/60)-(J11/3600)</f>
        <v>-12.702499999999999</v>
      </c>
      <c r="M11" s="26" t="s">
        <v>1481</v>
      </c>
      <c r="N11" s="26" t="s">
        <v>1482</v>
      </c>
    </row>
    <row r="12" spans="1:14" x14ac:dyDescent="0.25">
      <c r="A12" s="12" t="s">
        <v>1485</v>
      </c>
      <c r="B12" s="37" t="s">
        <v>2</v>
      </c>
      <c r="C12" s="26">
        <v>2</v>
      </c>
      <c r="D12">
        <v>20</v>
      </c>
      <c r="E12">
        <v>54</v>
      </c>
      <c r="F12" s="25">
        <f t="shared" si="0"/>
        <v>2.3483333333333336</v>
      </c>
      <c r="G12"/>
      <c r="H12">
        <v>57</v>
      </c>
      <c r="I12">
        <v>12</v>
      </c>
      <c r="J12">
        <v>29</v>
      </c>
      <c r="K12" s="25">
        <f t="shared" ref="K12:K18" si="1">H12+(I12/60)+(J12/3600)</f>
        <v>57.208055555555561</v>
      </c>
      <c r="M12" s="26" t="s">
        <v>1487</v>
      </c>
      <c r="N12" s="26" t="s">
        <v>1488</v>
      </c>
    </row>
    <row r="13" spans="1:14" x14ac:dyDescent="0.25">
      <c r="A13" s="12" t="s">
        <v>1486</v>
      </c>
      <c r="B13" s="37" t="s">
        <v>2</v>
      </c>
      <c r="C13" s="26">
        <v>2</v>
      </c>
      <c r="D13">
        <v>20</v>
      </c>
      <c r="E13">
        <v>54</v>
      </c>
      <c r="F13" s="25">
        <f t="shared" si="0"/>
        <v>2.3483333333333336</v>
      </c>
      <c r="G13"/>
      <c r="H13">
        <v>57</v>
      </c>
      <c r="I13">
        <v>12</v>
      </c>
      <c r="J13">
        <v>29</v>
      </c>
      <c r="K13" s="25">
        <f t="shared" si="1"/>
        <v>57.208055555555561</v>
      </c>
      <c r="M13" s="26" t="s">
        <v>1487</v>
      </c>
      <c r="N13" s="26" t="s">
        <v>1488</v>
      </c>
    </row>
    <row r="14" spans="1:14" x14ac:dyDescent="0.25">
      <c r="A14" s="12" t="s">
        <v>555</v>
      </c>
      <c r="B14" s="37" t="s">
        <v>2</v>
      </c>
      <c r="C14" s="26">
        <v>6</v>
      </c>
      <c r="D14">
        <v>40</v>
      </c>
      <c r="E14">
        <v>6</v>
      </c>
      <c r="F14" s="25">
        <f t="shared" si="0"/>
        <v>6.6683333333333339</v>
      </c>
      <c r="G14"/>
      <c r="H14">
        <v>8</v>
      </c>
      <c r="I14">
        <v>43</v>
      </c>
      <c r="J14">
        <v>49</v>
      </c>
      <c r="K14" s="25">
        <f t="shared" si="1"/>
        <v>8.7302777777777774</v>
      </c>
      <c r="M14" s="26" t="s">
        <v>1489</v>
      </c>
      <c r="N14" s="26" t="s">
        <v>556</v>
      </c>
    </row>
    <row r="15" spans="1:14" x14ac:dyDescent="0.25">
      <c r="A15" s="12" t="s">
        <v>1490</v>
      </c>
      <c r="B15" s="37" t="s">
        <v>2</v>
      </c>
      <c r="C15" s="26">
        <v>6</v>
      </c>
      <c r="D15">
        <v>40</v>
      </c>
      <c r="E15">
        <v>6</v>
      </c>
      <c r="F15" s="25">
        <f t="shared" si="0"/>
        <v>6.6683333333333339</v>
      </c>
      <c r="G15"/>
      <c r="H15">
        <v>8</v>
      </c>
      <c r="I15">
        <v>43</v>
      </c>
      <c r="J15">
        <v>49</v>
      </c>
      <c r="K15" s="25">
        <f t="shared" si="1"/>
        <v>8.7302777777777774</v>
      </c>
      <c r="M15" s="26" t="s">
        <v>1489</v>
      </c>
      <c r="N15" s="26" t="s">
        <v>556</v>
      </c>
    </row>
    <row r="16" spans="1:14" x14ac:dyDescent="0.25">
      <c r="A16" s="12" t="s">
        <v>1502</v>
      </c>
      <c r="B16" s="37" t="s">
        <v>2</v>
      </c>
      <c r="C16" s="26">
        <v>5</v>
      </c>
      <c r="D16">
        <v>29</v>
      </c>
      <c r="E16">
        <v>14</v>
      </c>
      <c r="F16" s="25">
        <f t="shared" si="0"/>
        <v>5.487222222222222</v>
      </c>
      <c r="G16"/>
      <c r="H16">
        <v>35</v>
      </c>
      <c r="I16">
        <v>20</v>
      </c>
      <c r="J16">
        <v>12</v>
      </c>
      <c r="K16" s="25">
        <f t="shared" si="1"/>
        <v>35.336666666666666</v>
      </c>
      <c r="M16" s="26" t="s">
        <v>1503</v>
      </c>
      <c r="N16" s="26" t="s">
        <v>313</v>
      </c>
    </row>
    <row r="17" spans="1:14" x14ac:dyDescent="0.25">
      <c r="A17" s="12" t="s">
        <v>1507</v>
      </c>
      <c r="B17" s="37" t="s">
        <v>2</v>
      </c>
      <c r="C17" s="26">
        <v>18</v>
      </c>
      <c r="D17">
        <v>12</v>
      </c>
      <c r="E17">
        <v>55</v>
      </c>
      <c r="F17" s="25">
        <f t="shared" si="0"/>
        <v>18.215277777777779</v>
      </c>
      <c r="G17"/>
      <c r="H17">
        <v>3</v>
      </c>
      <c r="I17">
        <v>51</v>
      </c>
      <c r="J17">
        <v>30</v>
      </c>
      <c r="K17" s="25">
        <f t="shared" si="1"/>
        <v>3.8583333333333334</v>
      </c>
      <c r="M17" s="26" t="s">
        <v>1509</v>
      </c>
      <c r="N17" s="26" t="s">
        <v>1508</v>
      </c>
    </row>
    <row r="18" spans="1:14" x14ac:dyDescent="0.25">
      <c r="A18" s="12" t="s">
        <v>1512</v>
      </c>
      <c r="B18" s="37" t="s">
        <v>2</v>
      </c>
      <c r="C18" s="26">
        <v>16</v>
      </c>
      <c r="D18">
        <v>45</v>
      </c>
      <c r="E18">
        <v>12</v>
      </c>
      <c r="F18" s="25">
        <f t="shared" si="0"/>
        <v>16.753333333333334</v>
      </c>
      <c r="G18"/>
      <c r="H18">
        <v>23</v>
      </c>
      <c r="I18">
        <v>46</v>
      </c>
      <c r="J18">
        <v>4</v>
      </c>
      <c r="K18" s="25">
        <f t="shared" si="1"/>
        <v>23.767777777777777</v>
      </c>
      <c r="M18" s="26" t="s">
        <v>1511</v>
      </c>
      <c r="N18" s="26" t="s">
        <v>1510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1"/>
  <sheetViews>
    <sheetView topLeftCell="A25" workbookViewId="0">
      <selection activeCell="H29" sqref="H29"/>
    </sheetView>
  </sheetViews>
  <sheetFormatPr defaultRowHeight="15" x14ac:dyDescent="0.25"/>
  <cols>
    <col min="1" max="1" width="11.140625" style="4" customWidth="1"/>
    <col min="2" max="2" width="9" bestFit="1" customWidth="1"/>
    <col min="3" max="3" width="9.7109375" bestFit="1" customWidth="1"/>
    <col min="4" max="4" width="5" bestFit="1" customWidth="1"/>
    <col min="5" max="6" width="15.28515625" bestFit="1" customWidth="1"/>
    <col min="7" max="7" width="19.140625" bestFit="1" customWidth="1"/>
    <col min="8" max="8" width="39.42578125" bestFit="1" customWidth="1"/>
  </cols>
  <sheetData>
    <row r="2" spans="1:8" s="12" customFormat="1" x14ac:dyDescent="0.25">
      <c r="A2" s="37" t="s">
        <v>483</v>
      </c>
      <c r="B2" s="37" t="s">
        <v>4</v>
      </c>
      <c r="C2" s="37" t="s">
        <v>5</v>
      </c>
      <c r="D2" s="12" t="s">
        <v>484</v>
      </c>
      <c r="E2" s="12" t="s">
        <v>485</v>
      </c>
      <c r="F2" s="12" t="s">
        <v>486</v>
      </c>
      <c r="G2" s="12" t="s">
        <v>285</v>
      </c>
      <c r="H2" s="12" t="s">
        <v>487</v>
      </c>
    </row>
    <row r="3" spans="1:8" x14ac:dyDescent="0.25">
      <c r="A3" s="4">
        <v>1</v>
      </c>
      <c r="B3">
        <v>5.5750000000000002</v>
      </c>
      <c r="C3">
        <v>22.016670000000001</v>
      </c>
      <c r="D3">
        <v>8.4</v>
      </c>
      <c r="E3" t="s">
        <v>300</v>
      </c>
      <c r="F3" t="s">
        <v>301</v>
      </c>
      <c r="G3" t="s">
        <v>284</v>
      </c>
      <c r="H3" t="s">
        <v>302</v>
      </c>
    </row>
    <row r="4" spans="1:8" x14ac:dyDescent="0.25">
      <c r="A4" s="4">
        <v>2</v>
      </c>
      <c r="B4">
        <v>21.558330000000002</v>
      </c>
      <c r="C4">
        <v>-0.81667000000000001</v>
      </c>
      <c r="D4">
        <v>6.5</v>
      </c>
      <c r="E4" t="s">
        <v>303</v>
      </c>
      <c r="F4" t="s">
        <v>304</v>
      </c>
      <c r="G4" t="s">
        <v>305</v>
      </c>
    </row>
    <row r="5" spans="1:8" x14ac:dyDescent="0.25">
      <c r="A5" s="4">
        <v>3</v>
      </c>
      <c r="B5">
        <v>13.703329999999999</v>
      </c>
      <c r="C5">
        <v>28.383330000000001</v>
      </c>
      <c r="D5">
        <v>6.4</v>
      </c>
      <c r="E5" t="s">
        <v>306</v>
      </c>
      <c r="F5" t="s">
        <v>307</v>
      </c>
      <c r="G5" t="s">
        <v>305</v>
      </c>
    </row>
    <row r="6" spans="1:8" x14ac:dyDescent="0.25">
      <c r="A6" s="4">
        <v>4</v>
      </c>
      <c r="B6">
        <v>16.393329999999999</v>
      </c>
      <c r="C6">
        <v>-26.533329999999999</v>
      </c>
      <c r="D6">
        <v>5.9</v>
      </c>
      <c r="E6" t="s">
        <v>308</v>
      </c>
      <c r="F6" t="s">
        <v>309</v>
      </c>
      <c r="G6" t="s">
        <v>305</v>
      </c>
    </row>
    <row r="7" spans="1:8" x14ac:dyDescent="0.25">
      <c r="A7" s="4">
        <v>5</v>
      </c>
      <c r="B7">
        <v>15.31</v>
      </c>
      <c r="C7">
        <v>2.0833300000000001</v>
      </c>
      <c r="D7">
        <v>5.8</v>
      </c>
      <c r="E7" t="s">
        <v>310</v>
      </c>
      <c r="F7" t="s">
        <v>311</v>
      </c>
      <c r="G7" t="s">
        <v>305</v>
      </c>
    </row>
    <row r="8" spans="1:8" x14ac:dyDescent="0.25">
      <c r="A8" s="4">
        <v>6</v>
      </c>
      <c r="B8">
        <v>17.668330000000001</v>
      </c>
      <c r="C8">
        <v>-32.216670000000001</v>
      </c>
      <c r="D8">
        <v>4.2</v>
      </c>
      <c r="E8" t="s">
        <v>312</v>
      </c>
      <c r="F8" t="s">
        <v>309</v>
      </c>
      <c r="G8" t="s">
        <v>313</v>
      </c>
      <c r="H8" t="s">
        <v>314</v>
      </c>
    </row>
    <row r="9" spans="1:8" x14ac:dyDescent="0.25">
      <c r="A9" s="4">
        <v>7</v>
      </c>
      <c r="B9">
        <v>17.898330000000001</v>
      </c>
      <c r="C9">
        <v>-34.816670000000002</v>
      </c>
      <c r="D9">
        <v>3.3</v>
      </c>
      <c r="E9" t="s">
        <v>315</v>
      </c>
      <c r="F9" t="s">
        <v>309</v>
      </c>
      <c r="G9" t="s">
        <v>313</v>
      </c>
      <c r="H9" t="s">
        <v>316</v>
      </c>
    </row>
    <row r="10" spans="1:8" x14ac:dyDescent="0.25">
      <c r="A10" s="4">
        <v>8</v>
      </c>
      <c r="B10">
        <v>18.063330000000001</v>
      </c>
      <c r="C10">
        <v>-24.383330000000001</v>
      </c>
      <c r="D10">
        <v>5.8</v>
      </c>
      <c r="E10" t="s">
        <v>317</v>
      </c>
      <c r="F10" t="s">
        <v>318</v>
      </c>
      <c r="G10" t="s">
        <v>319</v>
      </c>
      <c r="H10" t="s">
        <v>320</v>
      </c>
    </row>
    <row r="11" spans="1:8" x14ac:dyDescent="0.25">
      <c r="A11" s="4">
        <v>9</v>
      </c>
      <c r="B11">
        <v>17.32</v>
      </c>
      <c r="C11">
        <v>-18.516670000000001</v>
      </c>
      <c r="D11">
        <v>7.9</v>
      </c>
      <c r="E11" t="s">
        <v>321</v>
      </c>
      <c r="F11" t="s">
        <v>322</v>
      </c>
      <c r="G11" t="s">
        <v>305</v>
      </c>
    </row>
    <row r="12" spans="1:8" x14ac:dyDescent="0.25">
      <c r="A12" s="4">
        <v>10</v>
      </c>
      <c r="B12">
        <v>16.95167</v>
      </c>
      <c r="C12">
        <v>-4.0999999999999996</v>
      </c>
      <c r="D12">
        <v>6.6</v>
      </c>
      <c r="E12" t="s">
        <v>323</v>
      </c>
      <c r="F12" t="s">
        <v>322</v>
      </c>
      <c r="G12" t="s">
        <v>305</v>
      </c>
    </row>
    <row r="13" spans="1:8" x14ac:dyDescent="0.25">
      <c r="A13" s="4">
        <v>11</v>
      </c>
      <c r="B13">
        <v>18.851669999999999</v>
      </c>
      <c r="C13">
        <v>-6.2666700000000004</v>
      </c>
      <c r="D13">
        <v>5.8</v>
      </c>
      <c r="E13" t="s">
        <v>324</v>
      </c>
      <c r="F13" t="s">
        <v>325</v>
      </c>
      <c r="G13" t="s">
        <v>313</v>
      </c>
      <c r="H13" t="s">
        <v>326</v>
      </c>
    </row>
    <row r="14" spans="1:8" x14ac:dyDescent="0.25">
      <c r="A14" s="4">
        <v>12</v>
      </c>
      <c r="B14">
        <v>16.786670000000001</v>
      </c>
      <c r="C14">
        <v>-1.95</v>
      </c>
      <c r="D14">
        <v>6.6</v>
      </c>
      <c r="E14" t="s">
        <v>327</v>
      </c>
      <c r="F14" t="s">
        <v>322</v>
      </c>
      <c r="G14" t="s">
        <v>305</v>
      </c>
    </row>
    <row r="15" spans="1:8" x14ac:dyDescent="0.25">
      <c r="A15" s="4">
        <v>13</v>
      </c>
      <c r="B15">
        <v>16.695</v>
      </c>
      <c r="C15">
        <v>36.466670000000001</v>
      </c>
      <c r="D15">
        <v>5.9</v>
      </c>
      <c r="E15" t="s">
        <v>328</v>
      </c>
      <c r="F15" t="s">
        <v>329</v>
      </c>
      <c r="G15" t="s">
        <v>305</v>
      </c>
      <c r="H15" t="s">
        <v>330</v>
      </c>
    </row>
    <row r="16" spans="1:8" x14ac:dyDescent="0.25">
      <c r="A16" s="4">
        <v>14</v>
      </c>
      <c r="B16">
        <v>17.626670000000001</v>
      </c>
      <c r="C16">
        <v>-3.25</v>
      </c>
      <c r="D16">
        <v>7.6</v>
      </c>
      <c r="E16" t="s">
        <v>331</v>
      </c>
      <c r="F16" t="s">
        <v>322</v>
      </c>
      <c r="G16" t="s">
        <v>305</v>
      </c>
    </row>
    <row r="17" spans="1:8" x14ac:dyDescent="0.25">
      <c r="A17" s="4">
        <v>15</v>
      </c>
      <c r="B17">
        <v>21.5</v>
      </c>
      <c r="C17">
        <v>12.16667</v>
      </c>
      <c r="D17">
        <v>6.4</v>
      </c>
      <c r="E17" t="s">
        <v>332</v>
      </c>
      <c r="F17" t="s">
        <v>333</v>
      </c>
      <c r="G17" t="s">
        <v>305</v>
      </c>
    </row>
    <row r="18" spans="1:8" x14ac:dyDescent="0.25">
      <c r="A18" s="4">
        <v>16</v>
      </c>
      <c r="B18">
        <v>18.313330000000001</v>
      </c>
      <c r="C18">
        <v>-13.783329999999999</v>
      </c>
      <c r="D18">
        <v>6</v>
      </c>
      <c r="E18" t="s">
        <v>334</v>
      </c>
      <c r="F18" t="s">
        <v>311</v>
      </c>
      <c r="G18" t="s">
        <v>313</v>
      </c>
      <c r="H18" t="s">
        <v>335</v>
      </c>
    </row>
    <row r="19" spans="1:8" x14ac:dyDescent="0.25">
      <c r="A19" s="4">
        <v>17</v>
      </c>
      <c r="B19">
        <v>18.34667</v>
      </c>
      <c r="C19">
        <v>-16.183330000000002</v>
      </c>
      <c r="D19">
        <v>6</v>
      </c>
      <c r="E19" t="s">
        <v>336</v>
      </c>
      <c r="F19" t="s">
        <v>318</v>
      </c>
      <c r="G19" t="s">
        <v>319</v>
      </c>
      <c r="H19" t="s">
        <v>337</v>
      </c>
    </row>
    <row r="20" spans="1:8" x14ac:dyDescent="0.25">
      <c r="A20" s="4">
        <v>18</v>
      </c>
      <c r="B20">
        <v>18.331669999999999</v>
      </c>
      <c r="C20">
        <v>-17.133330000000001</v>
      </c>
      <c r="D20">
        <v>6.9</v>
      </c>
      <c r="E20" t="s">
        <v>338</v>
      </c>
      <c r="F20" t="s">
        <v>318</v>
      </c>
      <c r="G20" t="s">
        <v>313</v>
      </c>
    </row>
    <row r="21" spans="1:8" x14ac:dyDescent="0.25">
      <c r="A21" s="4">
        <v>19</v>
      </c>
      <c r="B21">
        <v>17.043330000000001</v>
      </c>
      <c r="C21">
        <v>-26.266670000000001</v>
      </c>
      <c r="D21">
        <v>7.2</v>
      </c>
      <c r="E21" t="s">
        <v>339</v>
      </c>
      <c r="F21" t="s">
        <v>322</v>
      </c>
      <c r="G21" t="s">
        <v>305</v>
      </c>
    </row>
    <row r="22" spans="1:8" x14ac:dyDescent="0.25">
      <c r="A22" s="4">
        <v>20</v>
      </c>
      <c r="B22">
        <v>18.038329999999998</v>
      </c>
      <c r="C22">
        <v>-23.033329999999999</v>
      </c>
      <c r="D22">
        <v>6.3</v>
      </c>
      <c r="E22" t="s">
        <v>340</v>
      </c>
      <c r="F22" t="s">
        <v>318</v>
      </c>
      <c r="G22" t="s">
        <v>319</v>
      </c>
      <c r="H22" t="s">
        <v>341</v>
      </c>
    </row>
    <row r="23" spans="1:8" x14ac:dyDescent="0.25">
      <c r="A23" s="4">
        <v>21</v>
      </c>
      <c r="B23">
        <v>18.07667</v>
      </c>
      <c r="C23">
        <v>-22.5</v>
      </c>
      <c r="D23">
        <v>5.9</v>
      </c>
      <c r="E23" t="s">
        <v>342</v>
      </c>
      <c r="F23" t="s">
        <v>318</v>
      </c>
      <c r="G23" t="s">
        <v>313</v>
      </c>
    </row>
    <row r="24" spans="1:8" x14ac:dyDescent="0.25">
      <c r="A24" s="4">
        <v>22</v>
      </c>
      <c r="B24">
        <v>18.606670000000001</v>
      </c>
      <c r="C24">
        <v>-23.9</v>
      </c>
      <c r="D24">
        <v>5.0999999999999996</v>
      </c>
      <c r="E24" t="s">
        <v>343</v>
      </c>
      <c r="F24" t="s">
        <v>318</v>
      </c>
      <c r="G24" t="s">
        <v>305</v>
      </c>
    </row>
    <row r="25" spans="1:8" x14ac:dyDescent="0.25">
      <c r="A25" s="4">
        <v>23</v>
      </c>
      <c r="B25">
        <v>17.946670000000001</v>
      </c>
      <c r="C25">
        <v>-19.016670000000001</v>
      </c>
      <c r="D25">
        <v>5.5</v>
      </c>
      <c r="E25" t="s">
        <v>344</v>
      </c>
      <c r="F25" t="s">
        <v>318</v>
      </c>
      <c r="G25" t="s">
        <v>313</v>
      </c>
    </row>
    <row r="26" spans="1:8" x14ac:dyDescent="0.25">
      <c r="A26" s="4">
        <v>24</v>
      </c>
      <c r="B26">
        <v>18.30667</v>
      </c>
      <c r="C26">
        <v>-18.41667</v>
      </c>
      <c r="D26">
        <v>11</v>
      </c>
      <c r="E26" t="s">
        <v>345</v>
      </c>
      <c r="F26" t="s">
        <v>318</v>
      </c>
      <c r="G26" t="s">
        <v>346</v>
      </c>
      <c r="H26" t="s">
        <v>347</v>
      </c>
    </row>
    <row r="27" spans="1:8" x14ac:dyDescent="0.25">
      <c r="A27" s="4">
        <v>25</v>
      </c>
      <c r="B27">
        <v>18.526669999999999</v>
      </c>
      <c r="C27">
        <v>-19.25</v>
      </c>
      <c r="D27">
        <v>0</v>
      </c>
      <c r="E27" t="s">
        <v>348</v>
      </c>
      <c r="F27" t="s">
        <v>318</v>
      </c>
      <c r="G27" t="s">
        <v>313</v>
      </c>
    </row>
    <row r="28" spans="1:8" x14ac:dyDescent="0.25">
      <c r="A28" s="4">
        <v>26</v>
      </c>
      <c r="B28">
        <v>18.753329999999998</v>
      </c>
      <c r="C28">
        <v>-9.4</v>
      </c>
      <c r="D28">
        <v>8</v>
      </c>
      <c r="E28" t="s">
        <v>349</v>
      </c>
      <c r="F28" t="s">
        <v>325</v>
      </c>
      <c r="G28" t="s">
        <v>313</v>
      </c>
    </row>
    <row r="29" spans="1:8" x14ac:dyDescent="0.25">
      <c r="A29" s="4">
        <v>27</v>
      </c>
      <c r="B29">
        <v>19.99333</v>
      </c>
      <c r="C29">
        <v>22.716670000000001</v>
      </c>
      <c r="D29">
        <v>8.1</v>
      </c>
      <c r="E29" t="s">
        <v>350</v>
      </c>
      <c r="F29" t="s">
        <v>351</v>
      </c>
      <c r="G29" t="s">
        <v>290</v>
      </c>
      <c r="H29" t="s">
        <v>352</v>
      </c>
    </row>
    <row r="30" spans="1:8" x14ac:dyDescent="0.25">
      <c r="A30" s="4">
        <v>28</v>
      </c>
      <c r="B30">
        <v>18.408329999999999</v>
      </c>
      <c r="C30">
        <v>-24.866669999999999</v>
      </c>
      <c r="D30">
        <v>6.9</v>
      </c>
      <c r="E30" t="s">
        <v>353</v>
      </c>
      <c r="F30" t="s">
        <v>318</v>
      </c>
      <c r="G30" t="s">
        <v>305</v>
      </c>
    </row>
    <row r="31" spans="1:8" x14ac:dyDescent="0.25">
      <c r="A31" s="4">
        <v>29</v>
      </c>
      <c r="B31">
        <v>20.398330000000001</v>
      </c>
      <c r="C31">
        <v>38.533329999999999</v>
      </c>
      <c r="D31">
        <v>6.6</v>
      </c>
      <c r="E31" t="s">
        <v>354</v>
      </c>
      <c r="F31" t="s">
        <v>355</v>
      </c>
      <c r="G31" t="s">
        <v>313</v>
      </c>
    </row>
    <row r="32" spans="1:8" x14ac:dyDescent="0.25">
      <c r="A32" s="4">
        <v>30</v>
      </c>
      <c r="B32">
        <v>21.67333</v>
      </c>
      <c r="C32">
        <v>-23.183330000000002</v>
      </c>
      <c r="D32">
        <v>7.5</v>
      </c>
      <c r="E32" t="s">
        <v>356</v>
      </c>
      <c r="F32" t="s">
        <v>357</v>
      </c>
      <c r="G32" t="s">
        <v>305</v>
      </c>
    </row>
    <row r="33" spans="1:8" x14ac:dyDescent="0.25">
      <c r="A33" s="4">
        <v>31</v>
      </c>
      <c r="B33">
        <v>0.71167000000000002</v>
      </c>
      <c r="C33">
        <v>41.266669999999998</v>
      </c>
      <c r="D33">
        <v>3.5</v>
      </c>
      <c r="E33" t="s">
        <v>358</v>
      </c>
      <c r="F33" t="s">
        <v>359</v>
      </c>
      <c r="G33" t="s">
        <v>360</v>
      </c>
      <c r="H33" t="s">
        <v>361</v>
      </c>
    </row>
    <row r="34" spans="1:8" x14ac:dyDescent="0.25">
      <c r="A34" s="4">
        <v>32</v>
      </c>
      <c r="B34">
        <v>0.71167000000000002</v>
      </c>
      <c r="C34">
        <v>40.866669999999999</v>
      </c>
      <c r="D34">
        <v>8.1999999999999993</v>
      </c>
      <c r="E34" t="s">
        <v>362</v>
      </c>
      <c r="F34" t="s">
        <v>359</v>
      </c>
      <c r="G34" t="s">
        <v>363</v>
      </c>
      <c r="H34" t="s">
        <v>364</v>
      </c>
    </row>
    <row r="35" spans="1:8" x14ac:dyDescent="0.25">
      <c r="A35" s="4">
        <v>33</v>
      </c>
      <c r="B35">
        <v>1.5649999999999999</v>
      </c>
      <c r="C35">
        <v>30.65</v>
      </c>
      <c r="D35">
        <v>5.7</v>
      </c>
      <c r="E35" t="s">
        <v>365</v>
      </c>
      <c r="F35" t="s">
        <v>366</v>
      </c>
      <c r="G35" t="s">
        <v>360</v>
      </c>
      <c r="H35" t="s">
        <v>367</v>
      </c>
    </row>
    <row r="36" spans="1:8" x14ac:dyDescent="0.25">
      <c r="A36" s="4">
        <v>34</v>
      </c>
      <c r="B36">
        <v>2.7</v>
      </c>
      <c r="C36">
        <v>42.783329999999999</v>
      </c>
      <c r="D36">
        <v>5.2</v>
      </c>
      <c r="E36" t="s">
        <v>368</v>
      </c>
      <c r="F36" t="s">
        <v>369</v>
      </c>
      <c r="G36" t="s">
        <v>313</v>
      </c>
    </row>
    <row r="37" spans="1:8" x14ac:dyDescent="0.25">
      <c r="A37" s="4">
        <v>35</v>
      </c>
      <c r="B37">
        <v>6.1483299999999996</v>
      </c>
      <c r="C37">
        <v>24.33333</v>
      </c>
      <c r="D37">
        <v>5.0999999999999996</v>
      </c>
      <c r="E37" t="s">
        <v>370</v>
      </c>
      <c r="F37" t="s">
        <v>371</v>
      </c>
      <c r="G37" t="s">
        <v>313</v>
      </c>
    </row>
    <row r="38" spans="1:8" x14ac:dyDescent="0.25">
      <c r="A38" s="4">
        <v>36</v>
      </c>
      <c r="B38">
        <v>5.6016700000000004</v>
      </c>
      <c r="C38">
        <v>34.133330000000001</v>
      </c>
      <c r="D38">
        <v>6</v>
      </c>
      <c r="E38" t="s">
        <v>372</v>
      </c>
      <c r="F38" t="s">
        <v>373</v>
      </c>
      <c r="G38" t="s">
        <v>313</v>
      </c>
    </row>
    <row r="39" spans="1:8" x14ac:dyDescent="0.25">
      <c r="A39" s="4">
        <v>37</v>
      </c>
      <c r="B39">
        <v>5.8733300000000002</v>
      </c>
      <c r="C39">
        <v>32.549999999999997</v>
      </c>
      <c r="D39">
        <v>5.6</v>
      </c>
      <c r="E39" t="s">
        <v>374</v>
      </c>
      <c r="F39" t="s">
        <v>373</v>
      </c>
      <c r="G39" t="s">
        <v>313</v>
      </c>
    </row>
    <row r="40" spans="1:8" x14ac:dyDescent="0.25">
      <c r="A40" s="4">
        <v>38</v>
      </c>
      <c r="B40">
        <v>5.4783299999999997</v>
      </c>
      <c r="C40">
        <v>35.833329999999997</v>
      </c>
      <c r="D40">
        <v>6.4</v>
      </c>
      <c r="E40" t="s">
        <v>375</v>
      </c>
      <c r="F40" t="s">
        <v>373</v>
      </c>
      <c r="G40" t="s">
        <v>313</v>
      </c>
    </row>
    <row r="41" spans="1:8" x14ac:dyDescent="0.25">
      <c r="A41" s="4">
        <v>39</v>
      </c>
      <c r="B41">
        <v>21.536670000000001</v>
      </c>
      <c r="C41">
        <v>48.433329999999998</v>
      </c>
      <c r="D41">
        <v>4.5999999999999996</v>
      </c>
      <c r="E41" t="s">
        <v>376</v>
      </c>
      <c r="F41" t="s">
        <v>355</v>
      </c>
      <c r="G41" t="s">
        <v>313</v>
      </c>
    </row>
    <row r="42" spans="1:8" x14ac:dyDescent="0.25">
      <c r="A42" s="4">
        <v>40</v>
      </c>
      <c r="B42">
        <v>12.373329999999999</v>
      </c>
      <c r="C42">
        <v>58.083329999999997</v>
      </c>
      <c r="D42">
        <v>0</v>
      </c>
      <c r="E42" t="s">
        <v>348</v>
      </c>
      <c r="F42" t="s">
        <v>377</v>
      </c>
      <c r="G42" t="s">
        <v>378</v>
      </c>
      <c r="H42" t="s">
        <v>379</v>
      </c>
    </row>
    <row r="43" spans="1:8" x14ac:dyDescent="0.25">
      <c r="A43" s="4">
        <v>41</v>
      </c>
      <c r="B43">
        <v>6.7666700000000004</v>
      </c>
      <c r="C43">
        <v>-20.733329999999999</v>
      </c>
      <c r="D43">
        <v>4.5</v>
      </c>
      <c r="E43" t="s">
        <v>380</v>
      </c>
      <c r="F43" t="s">
        <v>381</v>
      </c>
      <c r="G43" t="s">
        <v>313</v>
      </c>
    </row>
    <row r="44" spans="1:8" x14ac:dyDescent="0.25">
      <c r="A44" s="4">
        <v>42</v>
      </c>
      <c r="B44">
        <v>5.59</v>
      </c>
      <c r="C44">
        <v>-5.45</v>
      </c>
      <c r="D44">
        <v>4</v>
      </c>
      <c r="E44" t="s">
        <v>382</v>
      </c>
      <c r="F44" t="s">
        <v>383</v>
      </c>
      <c r="G44" t="s">
        <v>319</v>
      </c>
      <c r="H44" t="s">
        <v>384</v>
      </c>
    </row>
    <row r="45" spans="1:8" x14ac:dyDescent="0.25">
      <c r="A45" s="4">
        <v>43</v>
      </c>
      <c r="B45">
        <v>5.5933299999999999</v>
      </c>
      <c r="C45">
        <v>-5.2666700000000004</v>
      </c>
      <c r="D45">
        <v>9</v>
      </c>
      <c r="E45" t="s">
        <v>385</v>
      </c>
      <c r="F45" t="s">
        <v>383</v>
      </c>
      <c r="G45" t="s">
        <v>319</v>
      </c>
      <c r="H45" t="s">
        <v>386</v>
      </c>
    </row>
    <row r="46" spans="1:8" x14ac:dyDescent="0.25">
      <c r="A46" s="4">
        <v>44</v>
      </c>
      <c r="B46">
        <v>8.6683299999999992</v>
      </c>
      <c r="C46">
        <v>19.983329999999999</v>
      </c>
      <c r="D46">
        <v>3.1</v>
      </c>
      <c r="E46" t="s">
        <v>387</v>
      </c>
      <c r="F46" t="s">
        <v>388</v>
      </c>
      <c r="G46" t="s">
        <v>313</v>
      </c>
      <c r="H46" t="s">
        <v>389</v>
      </c>
    </row>
    <row r="47" spans="1:8" x14ac:dyDescent="0.25">
      <c r="A47" s="4">
        <v>45</v>
      </c>
      <c r="B47">
        <v>3.7833329999999998</v>
      </c>
      <c r="C47">
        <v>24.116669999999999</v>
      </c>
      <c r="D47">
        <v>0</v>
      </c>
      <c r="E47" t="s">
        <v>348</v>
      </c>
      <c r="F47" t="s">
        <v>301</v>
      </c>
      <c r="G47" t="s">
        <v>313</v>
      </c>
      <c r="H47" t="s">
        <v>390</v>
      </c>
    </row>
    <row r="48" spans="1:8" x14ac:dyDescent="0.25">
      <c r="A48" s="4">
        <v>46</v>
      </c>
      <c r="B48">
        <v>7.6966700000000001</v>
      </c>
      <c r="C48">
        <v>-14.81667</v>
      </c>
      <c r="D48">
        <v>6.1</v>
      </c>
      <c r="E48" t="s">
        <v>391</v>
      </c>
      <c r="F48" t="s">
        <v>392</v>
      </c>
      <c r="G48" t="s">
        <v>313</v>
      </c>
    </row>
    <row r="49" spans="1:8" x14ac:dyDescent="0.25">
      <c r="A49" s="4">
        <v>47</v>
      </c>
      <c r="B49">
        <v>7.61</v>
      </c>
      <c r="C49">
        <v>-14.5</v>
      </c>
      <c r="D49">
        <v>4.4000000000000004</v>
      </c>
      <c r="E49" t="s">
        <v>393</v>
      </c>
      <c r="F49" t="s">
        <v>392</v>
      </c>
      <c r="G49" t="s">
        <v>313</v>
      </c>
    </row>
    <row r="50" spans="1:8" x14ac:dyDescent="0.25">
      <c r="A50" s="4">
        <v>48</v>
      </c>
      <c r="B50">
        <v>8.23</v>
      </c>
      <c r="C50">
        <v>-5.8</v>
      </c>
      <c r="D50">
        <v>5.8</v>
      </c>
      <c r="E50" t="s">
        <v>394</v>
      </c>
      <c r="F50" t="s">
        <v>395</v>
      </c>
      <c r="G50" t="s">
        <v>313</v>
      </c>
    </row>
    <row r="51" spans="1:8" x14ac:dyDescent="0.25">
      <c r="A51" s="4">
        <v>49</v>
      </c>
      <c r="B51">
        <v>12.49667</v>
      </c>
      <c r="C51">
        <v>8</v>
      </c>
      <c r="D51">
        <v>8.4</v>
      </c>
      <c r="E51" t="s">
        <v>396</v>
      </c>
      <c r="F51" t="s">
        <v>397</v>
      </c>
      <c r="G51" t="s">
        <v>363</v>
      </c>
    </row>
    <row r="52" spans="1:8" x14ac:dyDescent="0.25">
      <c r="A52" s="4">
        <v>50</v>
      </c>
      <c r="B52">
        <v>7.0533299999999999</v>
      </c>
      <c r="C52">
        <v>-8.3333300000000001</v>
      </c>
      <c r="D52">
        <v>5.9</v>
      </c>
      <c r="E52" t="s">
        <v>398</v>
      </c>
      <c r="F52" t="s">
        <v>399</v>
      </c>
      <c r="G52" t="s">
        <v>313</v>
      </c>
    </row>
    <row r="53" spans="1:8" x14ac:dyDescent="0.25">
      <c r="A53" s="4">
        <v>51</v>
      </c>
      <c r="B53">
        <v>13.498329999999999</v>
      </c>
      <c r="C53">
        <v>47.2</v>
      </c>
      <c r="D53">
        <v>8.4</v>
      </c>
      <c r="E53" t="s">
        <v>400</v>
      </c>
      <c r="F53" t="s">
        <v>307</v>
      </c>
      <c r="G53" t="s">
        <v>360</v>
      </c>
      <c r="H53" t="s">
        <v>401</v>
      </c>
    </row>
    <row r="54" spans="1:8" x14ac:dyDescent="0.25">
      <c r="A54" s="4">
        <v>52</v>
      </c>
      <c r="B54">
        <v>23.40333</v>
      </c>
      <c r="C54">
        <v>61.583329999999997</v>
      </c>
      <c r="D54">
        <v>6.9</v>
      </c>
      <c r="E54" t="s">
        <v>402</v>
      </c>
      <c r="F54" t="s">
        <v>403</v>
      </c>
      <c r="G54" t="s">
        <v>313</v>
      </c>
    </row>
    <row r="55" spans="1:8" x14ac:dyDescent="0.25">
      <c r="A55" s="4">
        <v>53</v>
      </c>
      <c r="B55">
        <v>13.215</v>
      </c>
      <c r="C55">
        <v>18.16667</v>
      </c>
      <c r="D55">
        <v>7.7</v>
      </c>
      <c r="E55" t="s">
        <v>404</v>
      </c>
      <c r="F55" t="s">
        <v>405</v>
      </c>
      <c r="G55" t="s">
        <v>305</v>
      </c>
    </row>
    <row r="56" spans="1:8" x14ac:dyDescent="0.25">
      <c r="A56" s="4">
        <v>54</v>
      </c>
      <c r="B56">
        <v>18.918330000000001</v>
      </c>
      <c r="C56">
        <v>-30.483329999999999</v>
      </c>
      <c r="D56">
        <v>7.7</v>
      </c>
      <c r="E56" t="s">
        <v>406</v>
      </c>
      <c r="F56" t="s">
        <v>318</v>
      </c>
      <c r="G56" t="s">
        <v>305</v>
      </c>
    </row>
    <row r="57" spans="1:8" x14ac:dyDescent="0.25">
      <c r="A57" s="4">
        <v>55</v>
      </c>
      <c r="B57">
        <v>19.66667</v>
      </c>
      <c r="C57">
        <v>-30.966670000000001</v>
      </c>
      <c r="D57">
        <v>7</v>
      </c>
      <c r="E57" t="s">
        <v>407</v>
      </c>
      <c r="F57" t="s">
        <v>318</v>
      </c>
      <c r="G57" t="s">
        <v>305</v>
      </c>
    </row>
    <row r="58" spans="1:8" x14ac:dyDescent="0.25">
      <c r="A58" s="4">
        <v>56</v>
      </c>
      <c r="B58">
        <v>19.276669999999999</v>
      </c>
      <c r="C58">
        <v>30.183330000000002</v>
      </c>
      <c r="D58">
        <v>8.3000000000000007</v>
      </c>
      <c r="E58" t="s">
        <v>408</v>
      </c>
      <c r="F58" t="s">
        <v>409</v>
      </c>
      <c r="G58" t="s">
        <v>305</v>
      </c>
    </row>
    <row r="59" spans="1:8" x14ac:dyDescent="0.25">
      <c r="A59" s="4">
        <v>57</v>
      </c>
      <c r="B59">
        <v>18.893329999999999</v>
      </c>
      <c r="C59">
        <v>33.033329999999999</v>
      </c>
      <c r="D59">
        <v>9</v>
      </c>
      <c r="E59" t="s">
        <v>410</v>
      </c>
      <c r="F59" t="s">
        <v>409</v>
      </c>
      <c r="G59" t="s">
        <v>290</v>
      </c>
      <c r="H59" t="s">
        <v>411</v>
      </c>
    </row>
    <row r="60" spans="1:8" x14ac:dyDescent="0.25">
      <c r="A60" s="4">
        <v>58</v>
      </c>
      <c r="B60">
        <v>12.62833</v>
      </c>
      <c r="C60">
        <v>11.81667</v>
      </c>
      <c r="D60">
        <v>9.8000000000000007</v>
      </c>
      <c r="E60" t="s">
        <v>412</v>
      </c>
      <c r="F60" t="s">
        <v>397</v>
      </c>
      <c r="G60" t="s">
        <v>360</v>
      </c>
    </row>
    <row r="61" spans="1:8" x14ac:dyDescent="0.25">
      <c r="A61" s="4">
        <v>59</v>
      </c>
      <c r="B61">
        <v>12.7</v>
      </c>
      <c r="C61">
        <v>11.65</v>
      </c>
      <c r="D61">
        <v>9.8000000000000007</v>
      </c>
      <c r="E61" t="s">
        <v>413</v>
      </c>
      <c r="F61" t="s">
        <v>397</v>
      </c>
      <c r="G61" t="s">
        <v>363</v>
      </c>
    </row>
    <row r="62" spans="1:8" x14ac:dyDescent="0.25">
      <c r="A62" s="4">
        <v>60</v>
      </c>
      <c r="B62">
        <v>12.72833</v>
      </c>
      <c r="C62">
        <v>11.55</v>
      </c>
      <c r="D62">
        <v>8.8000000000000007</v>
      </c>
      <c r="E62" t="s">
        <v>414</v>
      </c>
      <c r="F62" t="s">
        <v>397</v>
      </c>
      <c r="G62" t="s">
        <v>363</v>
      </c>
    </row>
    <row r="63" spans="1:8" x14ac:dyDescent="0.25">
      <c r="A63" s="4">
        <v>61</v>
      </c>
      <c r="B63">
        <v>12.365</v>
      </c>
      <c r="C63">
        <v>4.4666699999999997</v>
      </c>
      <c r="D63">
        <v>9.6999999999999993</v>
      </c>
      <c r="E63" t="s">
        <v>415</v>
      </c>
      <c r="F63" t="s">
        <v>397</v>
      </c>
      <c r="G63" t="s">
        <v>360</v>
      </c>
    </row>
    <row r="64" spans="1:8" x14ac:dyDescent="0.25">
      <c r="A64" s="4">
        <v>62</v>
      </c>
      <c r="B64">
        <v>17.02</v>
      </c>
      <c r="C64">
        <v>-30.116669999999999</v>
      </c>
      <c r="D64">
        <v>6.6</v>
      </c>
      <c r="E64" t="s">
        <v>416</v>
      </c>
      <c r="F64" t="s">
        <v>322</v>
      </c>
      <c r="G64" t="s">
        <v>305</v>
      </c>
    </row>
    <row r="65" spans="1:8" x14ac:dyDescent="0.25">
      <c r="A65" s="4">
        <v>63</v>
      </c>
      <c r="B65">
        <v>13.26333</v>
      </c>
      <c r="C65">
        <v>42.033329999999999</v>
      </c>
      <c r="D65">
        <v>8.6</v>
      </c>
      <c r="E65" t="s">
        <v>417</v>
      </c>
      <c r="F65" t="s">
        <v>307</v>
      </c>
      <c r="G65" t="s">
        <v>360</v>
      </c>
      <c r="H65" t="s">
        <v>418</v>
      </c>
    </row>
    <row r="66" spans="1:8" x14ac:dyDescent="0.25">
      <c r="A66" s="4">
        <v>64</v>
      </c>
      <c r="B66">
        <v>12.945</v>
      </c>
      <c r="C66">
        <v>21.683330000000002</v>
      </c>
      <c r="D66">
        <v>8.5</v>
      </c>
      <c r="E66" t="s">
        <v>419</v>
      </c>
      <c r="F66" t="s">
        <v>405</v>
      </c>
      <c r="G66" t="s">
        <v>360</v>
      </c>
      <c r="H66" t="s">
        <v>420</v>
      </c>
    </row>
    <row r="67" spans="1:8" x14ac:dyDescent="0.25">
      <c r="A67" s="4">
        <v>65</v>
      </c>
      <c r="B67">
        <v>11.315</v>
      </c>
      <c r="C67">
        <v>13.08333</v>
      </c>
      <c r="D67">
        <v>9.3000000000000007</v>
      </c>
      <c r="E67" t="s">
        <v>421</v>
      </c>
      <c r="F67" t="s">
        <v>422</v>
      </c>
      <c r="G67" t="s">
        <v>360</v>
      </c>
      <c r="H67" t="s">
        <v>423</v>
      </c>
    </row>
    <row r="68" spans="1:8" x14ac:dyDescent="0.25">
      <c r="A68" s="4">
        <v>66</v>
      </c>
      <c r="B68">
        <v>11.33667</v>
      </c>
      <c r="C68">
        <v>12.98333</v>
      </c>
      <c r="D68">
        <v>9</v>
      </c>
      <c r="E68" t="s">
        <v>424</v>
      </c>
      <c r="F68" t="s">
        <v>422</v>
      </c>
      <c r="G68" t="s">
        <v>360</v>
      </c>
      <c r="H68" t="s">
        <v>423</v>
      </c>
    </row>
    <row r="69" spans="1:8" x14ac:dyDescent="0.25">
      <c r="A69" s="4">
        <v>67</v>
      </c>
      <c r="B69">
        <v>8.84</v>
      </c>
      <c r="C69">
        <v>11.81667</v>
      </c>
      <c r="D69">
        <v>6.9</v>
      </c>
      <c r="E69" t="s">
        <v>425</v>
      </c>
      <c r="F69" t="s">
        <v>388</v>
      </c>
      <c r="G69" t="s">
        <v>313</v>
      </c>
    </row>
    <row r="70" spans="1:8" x14ac:dyDescent="0.25">
      <c r="A70" s="4">
        <v>68</v>
      </c>
      <c r="B70">
        <v>12.658329999999999</v>
      </c>
      <c r="C70">
        <v>-26.75</v>
      </c>
      <c r="D70">
        <v>8.1999999999999993</v>
      </c>
      <c r="E70" t="s">
        <v>426</v>
      </c>
      <c r="F70" t="s">
        <v>395</v>
      </c>
      <c r="G70" t="s">
        <v>305</v>
      </c>
    </row>
    <row r="71" spans="1:8" x14ac:dyDescent="0.25">
      <c r="A71" s="4">
        <v>69</v>
      </c>
      <c r="B71">
        <v>18.523330000000001</v>
      </c>
      <c r="C71">
        <v>-32.35</v>
      </c>
      <c r="D71">
        <v>7.7</v>
      </c>
      <c r="E71" t="s">
        <v>427</v>
      </c>
      <c r="F71" t="s">
        <v>318</v>
      </c>
      <c r="G71" t="s">
        <v>305</v>
      </c>
    </row>
    <row r="72" spans="1:8" x14ac:dyDescent="0.25">
      <c r="A72" s="4">
        <v>70</v>
      </c>
      <c r="B72">
        <v>18.72</v>
      </c>
      <c r="C72">
        <v>-32.299999999999997</v>
      </c>
      <c r="D72">
        <v>8.1</v>
      </c>
      <c r="E72" t="s">
        <v>428</v>
      </c>
      <c r="F72" t="s">
        <v>318</v>
      </c>
      <c r="G72" t="s">
        <v>305</v>
      </c>
    </row>
    <row r="73" spans="1:8" x14ac:dyDescent="0.25">
      <c r="A73" s="4">
        <v>71</v>
      </c>
      <c r="B73">
        <v>19.89667</v>
      </c>
      <c r="C73">
        <v>18.783329999999999</v>
      </c>
      <c r="D73">
        <v>8.3000000000000007</v>
      </c>
      <c r="E73" t="s">
        <v>429</v>
      </c>
      <c r="F73" t="s">
        <v>430</v>
      </c>
      <c r="G73" t="s">
        <v>305</v>
      </c>
    </row>
    <row r="74" spans="1:8" x14ac:dyDescent="0.25">
      <c r="A74" s="4">
        <v>72</v>
      </c>
      <c r="B74">
        <v>20.891670000000001</v>
      </c>
      <c r="C74">
        <v>-12.533329999999999</v>
      </c>
      <c r="D74">
        <v>9.4</v>
      </c>
      <c r="E74" t="s">
        <v>431</v>
      </c>
      <c r="F74" t="s">
        <v>304</v>
      </c>
      <c r="G74" t="s">
        <v>305</v>
      </c>
    </row>
    <row r="75" spans="1:8" x14ac:dyDescent="0.25">
      <c r="A75" s="4">
        <v>73</v>
      </c>
      <c r="B75">
        <v>20.983329999999999</v>
      </c>
      <c r="C75">
        <v>-12.633330000000001</v>
      </c>
      <c r="D75">
        <v>9</v>
      </c>
      <c r="E75" t="s">
        <v>432</v>
      </c>
      <c r="F75" t="s">
        <v>304</v>
      </c>
      <c r="G75" t="s">
        <v>293</v>
      </c>
    </row>
    <row r="76" spans="1:8" x14ac:dyDescent="0.25">
      <c r="A76" s="4">
        <v>74</v>
      </c>
      <c r="B76">
        <v>1.6116699999999999</v>
      </c>
      <c r="C76">
        <v>15.783329999999999</v>
      </c>
      <c r="D76">
        <v>9.1999999999999993</v>
      </c>
      <c r="E76" t="s">
        <v>433</v>
      </c>
      <c r="F76" t="s">
        <v>434</v>
      </c>
      <c r="G76" t="s">
        <v>360</v>
      </c>
    </row>
    <row r="77" spans="1:8" x14ac:dyDescent="0.25">
      <c r="A77" s="4">
        <v>75</v>
      </c>
      <c r="B77">
        <v>20.101669999999999</v>
      </c>
      <c r="C77">
        <v>-21.91667</v>
      </c>
      <c r="D77">
        <v>8.6</v>
      </c>
      <c r="E77" t="s">
        <v>435</v>
      </c>
      <c r="F77" t="s">
        <v>318</v>
      </c>
      <c r="G77" t="s">
        <v>305</v>
      </c>
    </row>
    <row r="78" spans="1:8" x14ac:dyDescent="0.25">
      <c r="A78" s="4">
        <v>76</v>
      </c>
      <c r="B78">
        <v>1.7050000000000001</v>
      </c>
      <c r="C78">
        <v>51.566670000000002</v>
      </c>
      <c r="D78">
        <v>12</v>
      </c>
      <c r="E78" t="s">
        <v>436</v>
      </c>
      <c r="F78" t="s">
        <v>369</v>
      </c>
      <c r="G78" t="s">
        <v>290</v>
      </c>
      <c r="H78" t="s">
        <v>437</v>
      </c>
    </row>
    <row r="79" spans="1:8" x14ac:dyDescent="0.25">
      <c r="A79" s="4">
        <v>77</v>
      </c>
      <c r="B79">
        <v>2.7116699999999998</v>
      </c>
      <c r="C79">
        <v>-1.6670000000000001E-2</v>
      </c>
      <c r="D79">
        <v>8.8000000000000007</v>
      </c>
      <c r="E79" t="s">
        <v>438</v>
      </c>
      <c r="F79" t="s">
        <v>439</v>
      </c>
      <c r="G79" t="s">
        <v>360</v>
      </c>
      <c r="H79" t="s">
        <v>440</v>
      </c>
    </row>
    <row r="80" spans="1:8" x14ac:dyDescent="0.25">
      <c r="A80" s="4">
        <v>78</v>
      </c>
      <c r="B80">
        <v>5.7783300000000004</v>
      </c>
      <c r="C80">
        <v>0.05</v>
      </c>
      <c r="D80">
        <v>8</v>
      </c>
      <c r="E80" t="s">
        <v>441</v>
      </c>
      <c r="F80" t="s">
        <v>383</v>
      </c>
      <c r="G80" t="s">
        <v>319</v>
      </c>
    </row>
    <row r="81" spans="1:8" x14ac:dyDescent="0.25">
      <c r="A81" s="4">
        <v>79</v>
      </c>
      <c r="B81">
        <v>5.4083300000000003</v>
      </c>
      <c r="C81">
        <v>-24.55</v>
      </c>
      <c r="D81">
        <v>8</v>
      </c>
      <c r="E81" t="s">
        <v>442</v>
      </c>
      <c r="F81" t="s">
        <v>443</v>
      </c>
      <c r="G81" t="s">
        <v>305</v>
      </c>
    </row>
    <row r="82" spans="1:8" x14ac:dyDescent="0.25">
      <c r="A82" s="4">
        <v>80</v>
      </c>
      <c r="B82">
        <v>16.283329999999999</v>
      </c>
      <c r="C82">
        <v>-22.983329999999999</v>
      </c>
      <c r="D82">
        <v>7.2</v>
      </c>
      <c r="E82" t="s">
        <v>444</v>
      </c>
      <c r="F82" t="s">
        <v>309</v>
      </c>
      <c r="G82" t="s">
        <v>305</v>
      </c>
    </row>
    <row r="83" spans="1:8" x14ac:dyDescent="0.25">
      <c r="A83" s="4">
        <v>81</v>
      </c>
      <c r="B83">
        <v>9.9266699999999997</v>
      </c>
      <c r="C83">
        <v>69.066670000000002</v>
      </c>
      <c r="D83">
        <v>6.9</v>
      </c>
      <c r="E83" t="s">
        <v>445</v>
      </c>
      <c r="F83" t="s">
        <v>377</v>
      </c>
      <c r="G83" t="s">
        <v>360</v>
      </c>
      <c r="H83" t="s">
        <v>446</v>
      </c>
    </row>
    <row r="84" spans="1:8" x14ac:dyDescent="0.25">
      <c r="A84" s="4">
        <v>82</v>
      </c>
      <c r="B84">
        <v>9.93</v>
      </c>
      <c r="C84">
        <v>69.683329999999998</v>
      </c>
      <c r="D84">
        <v>8.4</v>
      </c>
      <c r="E84" t="s">
        <v>447</v>
      </c>
      <c r="F84" t="s">
        <v>377</v>
      </c>
      <c r="G84" t="s">
        <v>448</v>
      </c>
      <c r="H84" t="s">
        <v>449</v>
      </c>
    </row>
    <row r="85" spans="1:8" x14ac:dyDescent="0.25">
      <c r="A85" s="4">
        <v>83</v>
      </c>
      <c r="B85">
        <v>13.616669999999999</v>
      </c>
      <c r="C85">
        <v>-29.866669999999999</v>
      </c>
      <c r="D85">
        <v>7.6</v>
      </c>
      <c r="E85" t="s">
        <v>450</v>
      </c>
      <c r="F85" t="s">
        <v>395</v>
      </c>
      <c r="G85" t="s">
        <v>360</v>
      </c>
      <c r="H85" t="s">
        <v>451</v>
      </c>
    </row>
    <row r="86" spans="1:8" x14ac:dyDescent="0.25">
      <c r="A86" s="4">
        <v>84</v>
      </c>
      <c r="B86">
        <v>12.418329999999999</v>
      </c>
      <c r="C86">
        <v>12.883330000000001</v>
      </c>
      <c r="D86">
        <v>9.3000000000000007</v>
      </c>
      <c r="E86" t="s">
        <v>452</v>
      </c>
      <c r="F86" t="s">
        <v>397</v>
      </c>
      <c r="G86" t="s">
        <v>453</v>
      </c>
    </row>
    <row r="87" spans="1:8" x14ac:dyDescent="0.25">
      <c r="A87" s="4">
        <v>85</v>
      </c>
      <c r="B87">
        <v>12.42333</v>
      </c>
      <c r="C87">
        <v>18.183330000000002</v>
      </c>
      <c r="D87">
        <v>9.1999999999999993</v>
      </c>
      <c r="E87" t="s">
        <v>454</v>
      </c>
      <c r="F87" t="s">
        <v>405</v>
      </c>
      <c r="G87" t="s">
        <v>453</v>
      </c>
    </row>
    <row r="88" spans="1:8" x14ac:dyDescent="0.25">
      <c r="A88" s="4">
        <v>86</v>
      </c>
      <c r="B88">
        <v>12.436669999999999</v>
      </c>
      <c r="C88">
        <v>12.95</v>
      </c>
      <c r="D88">
        <v>9.1999999999999993</v>
      </c>
      <c r="E88" t="s">
        <v>455</v>
      </c>
      <c r="F88" t="s">
        <v>397</v>
      </c>
      <c r="G88" t="s">
        <v>453</v>
      </c>
    </row>
    <row r="89" spans="1:8" x14ac:dyDescent="0.25">
      <c r="A89" s="4">
        <v>87</v>
      </c>
      <c r="B89">
        <v>12.51333</v>
      </c>
      <c r="C89">
        <v>12.4</v>
      </c>
      <c r="D89">
        <v>8.6</v>
      </c>
      <c r="E89" t="s">
        <v>456</v>
      </c>
      <c r="F89" t="s">
        <v>397</v>
      </c>
      <c r="G89" t="s">
        <v>363</v>
      </c>
      <c r="H89" t="s">
        <v>457</v>
      </c>
    </row>
    <row r="90" spans="1:8" x14ac:dyDescent="0.25">
      <c r="A90" s="4">
        <v>88</v>
      </c>
      <c r="B90">
        <v>12.533329999999999</v>
      </c>
      <c r="C90">
        <v>14.41667</v>
      </c>
      <c r="D90">
        <v>9.5</v>
      </c>
      <c r="E90" t="s">
        <v>458</v>
      </c>
      <c r="F90" t="s">
        <v>405</v>
      </c>
      <c r="G90" t="s">
        <v>360</v>
      </c>
    </row>
    <row r="91" spans="1:8" x14ac:dyDescent="0.25">
      <c r="A91" s="4">
        <v>89</v>
      </c>
      <c r="B91">
        <v>12.595000000000001</v>
      </c>
      <c r="C91">
        <v>12.55</v>
      </c>
      <c r="D91">
        <v>9.8000000000000007</v>
      </c>
      <c r="E91" t="s">
        <v>459</v>
      </c>
      <c r="F91" t="s">
        <v>397</v>
      </c>
      <c r="G91" t="s">
        <v>363</v>
      </c>
    </row>
    <row r="92" spans="1:8" x14ac:dyDescent="0.25">
      <c r="A92" s="4">
        <v>90</v>
      </c>
      <c r="B92">
        <v>12.613329999999999</v>
      </c>
      <c r="C92">
        <v>13.16667</v>
      </c>
      <c r="D92">
        <v>9.5</v>
      </c>
      <c r="E92" t="s">
        <v>460</v>
      </c>
      <c r="F92" t="s">
        <v>397</v>
      </c>
      <c r="G92" t="s">
        <v>360</v>
      </c>
    </row>
    <row r="93" spans="1:8" x14ac:dyDescent="0.25">
      <c r="A93" s="4">
        <v>91</v>
      </c>
      <c r="B93">
        <v>12.59</v>
      </c>
      <c r="C93">
        <v>14.5</v>
      </c>
      <c r="D93">
        <v>10.199999999999999</v>
      </c>
      <c r="E93" t="s">
        <v>461</v>
      </c>
      <c r="F93" t="s">
        <v>405</v>
      </c>
      <c r="G93" t="s">
        <v>360</v>
      </c>
    </row>
    <row r="94" spans="1:8" x14ac:dyDescent="0.25">
      <c r="A94" s="4">
        <v>92</v>
      </c>
      <c r="B94">
        <v>17.285</v>
      </c>
      <c r="C94">
        <v>43.133330000000001</v>
      </c>
      <c r="D94">
        <v>6.5</v>
      </c>
      <c r="E94" t="s">
        <v>462</v>
      </c>
      <c r="F94" t="s">
        <v>329</v>
      </c>
      <c r="G94" t="s">
        <v>305</v>
      </c>
    </row>
    <row r="95" spans="1:8" x14ac:dyDescent="0.25">
      <c r="A95" s="4">
        <v>93</v>
      </c>
      <c r="B95">
        <v>7.7433300000000003</v>
      </c>
      <c r="C95">
        <v>-23.866669999999999</v>
      </c>
      <c r="D95">
        <v>6.2</v>
      </c>
      <c r="E95" t="s">
        <v>463</v>
      </c>
      <c r="F95" t="s">
        <v>392</v>
      </c>
      <c r="G95" t="s">
        <v>313</v>
      </c>
    </row>
    <row r="96" spans="1:8" x14ac:dyDescent="0.25">
      <c r="A96" s="4">
        <v>94</v>
      </c>
      <c r="B96">
        <v>12.848330000000001</v>
      </c>
      <c r="C96">
        <v>41.116669999999999</v>
      </c>
      <c r="D96">
        <v>8.1999999999999993</v>
      </c>
      <c r="E96" t="s">
        <v>464</v>
      </c>
      <c r="F96" t="s">
        <v>307</v>
      </c>
      <c r="G96" t="s">
        <v>360</v>
      </c>
    </row>
    <row r="97" spans="1:8" x14ac:dyDescent="0.25">
      <c r="A97" s="4">
        <v>95</v>
      </c>
      <c r="B97">
        <v>10.73333</v>
      </c>
      <c r="C97">
        <v>11.7</v>
      </c>
      <c r="D97">
        <v>9.6999999999999993</v>
      </c>
      <c r="E97" t="s">
        <v>465</v>
      </c>
      <c r="F97" t="s">
        <v>422</v>
      </c>
      <c r="G97" t="s">
        <v>360</v>
      </c>
    </row>
    <row r="98" spans="1:8" x14ac:dyDescent="0.25">
      <c r="A98" s="4">
        <v>96</v>
      </c>
      <c r="B98">
        <v>10.78</v>
      </c>
      <c r="C98">
        <v>11.81667</v>
      </c>
      <c r="D98">
        <v>9.1999999999999993</v>
      </c>
      <c r="E98" t="s">
        <v>466</v>
      </c>
      <c r="F98" t="s">
        <v>422</v>
      </c>
      <c r="G98" t="s">
        <v>360</v>
      </c>
    </row>
    <row r="99" spans="1:8" x14ac:dyDescent="0.25">
      <c r="A99" s="4">
        <v>97</v>
      </c>
      <c r="B99">
        <v>11.24667</v>
      </c>
      <c r="C99">
        <v>55.016669999999998</v>
      </c>
      <c r="D99">
        <v>11.2</v>
      </c>
      <c r="E99" t="s">
        <v>467</v>
      </c>
      <c r="F99" t="s">
        <v>377</v>
      </c>
      <c r="G99" t="s">
        <v>290</v>
      </c>
      <c r="H99" t="s">
        <v>468</v>
      </c>
    </row>
    <row r="100" spans="1:8" x14ac:dyDescent="0.25">
      <c r="A100" s="4">
        <v>98</v>
      </c>
      <c r="B100">
        <v>12.23</v>
      </c>
      <c r="C100">
        <v>14.9</v>
      </c>
      <c r="D100">
        <v>10.1</v>
      </c>
      <c r="E100" t="s">
        <v>469</v>
      </c>
      <c r="F100" t="s">
        <v>405</v>
      </c>
      <c r="G100" t="s">
        <v>360</v>
      </c>
    </row>
    <row r="101" spans="1:8" x14ac:dyDescent="0.25">
      <c r="A101" s="4">
        <v>99</v>
      </c>
      <c r="B101">
        <v>12.313330000000001</v>
      </c>
      <c r="C101">
        <v>14.41667</v>
      </c>
      <c r="D101">
        <v>9.8000000000000007</v>
      </c>
      <c r="E101" t="s">
        <v>470</v>
      </c>
      <c r="F101" t="s">
        <v>405</v>
      </c>
      <c r="G101" t="s">
        <v>360</v>
      </c>
    </row>
    <row r="102" spans="1:8" x14ac:dyDescent="0.25">
      <c r="A102" s="4">
        <v>100</v>
      </c>
      <c r="B102">
        <v>12.38167</v>
      </c>
      <c r="C102">
        <v>15.81667</v>
      </c>
      <c r="D102">
        <v>9.4</v>
      </c>
      <c r="E102" t="s">
        <v>471</v>
      </c>
      <c r="F102" t="s">
        <v>405</v>
      </c>
      <c r="G102" t="s">
        <v>360</v>
      </c>
    </row>
    <row r="103" spans="1:8" x14ac:dyDescent="0.25">
      <c r="A103" s="4">
        <v>101</v>
      </c>
      <c r="B103">
        <v>14.053330000000001</v>
      </c>
      <c r="C103">
        <v>54.35</v>
      </c>
      <c r="D103">
        <v>7.7</v>
      </c>
      <c r="E103" t="s">
        <v>472</v>
      </c>
      <c r="F103" t="s">
        <v>377</v>
      </c>
      <c r="G103" t="s">
        <v>360</v>
      </c>
      <c r="H103" t="s">
        <v>473</v>
      </c>
    </row>
    <row r="104" spans="1:8" x14ac:dyDescent="0.25">
      <c r="A104" s="16">
        <v>102</v>
      </c>
      <c r="B104" s="38">
        <v>14.053330000000001</v>
      </c>
      <c r="C104" s="38">
        <v>54.35</v>
      </c>
      <c r="D104" s="38">
        <v>7.7</v>
      </c>
      <c r="E104" s="38" t="s">
        <v>472</v>
      </c>
      <c r="F104" s="38" t="s">
        <v>377</v>
      </c>
      <c r="G104" s="38" t="s">
        <v>360</v>
      </c>
      <c r="H104" t="s">
        <v>474</v>
      </c>
    </row>
    <row r="105" spans="1:8" x14ac:dyDescent="0.25">
      <c r="A105" s="4">
        <v>103</v>
      </c>
      <c r="B105">
        <v>1.5533300000000001</v>
      </c>
      <c r="C105">
        <v>60.7</v>
      </c>
      <c r="D105">
        <v>7.4</v>
      </c>
      <c r="E105" t="s">
        <v>475</v>
      </c>
      <c r="F105" t="s">
        <v>403</v>
      </c>
      <c r="G105" t="s">
        <v>313</v>
      </c>
    </row>
    <row r="106" spans="1:8" x14ac:dyDescent="0.25">
      <c r="A106" s="4">
        <v>104</v>
      </c>
      <c r="B106">
        <v>12.66667</v>
      </c>
      <c r="C106">
        <v>-11.616669999999999</v>
      </c>
      <c r="D106">
        <v>8.3000000000000007</v>
      </c>
      <c r="E106" t="s">
        <v>476</v>
      </c>
      <c r="F106" t="s">
        <v>397</v>
      </c>
      <c r="G106" t="s">
        <v>360</v>
      </c>
      <c r="H106" t="s">
        <v>477</v>
      </c>
    </row>
    <row r="107" spans="1:8" x14ac:dyDescent="0.25">
      <c r="A107" s="4">
        <v>105</v>
      </c>
      <c r="B107">
        <v>10.796670000000001</v>
      </c>
      <c r="C107">
        <v>12.58333</v>
      </c>
      <c r="D107">
        <v>9.3000000000000007</v>
      </c>
      <c r="E107" t="s">
        <v>478</v>
      </c>
      <c r="F107" t="s">
        <v>422</v>
      </c>
      <c r="G107" t="s">
        <v>363</v>
      </c>
    </row>
    <row r="108" spans="1:8" x14ac:dyDescent="0.25">
      <c r="A108" s="4">
        <v>106</v>
      </c>
      <c r="B108">
        <v>12.31667</v>
      </c>
      <c r="C108">
        <v>47.3</v>
      </c>
      <c r="D108">
        <v>8.3000000000000007</v>
      </c>
      <c r="E108" t="s">
        <v>479</v>
      </c>
      <c r="F108" t="s">
        <v>307</v>
      </c>
      <c r="G108" t="s">
        <v>360</v>
      </c>
    </row>
    <row r="109" spans="1:8" x14ac:dyDescent="0.25">
      <c r="A109" s="4">
        <v>107</v>
      </c>
      <c r="B109">
        <v>16.54167</v>
      </c>
      <c r="C109">
        <v>-13.05</v>
      </c>
      <c r="D109">
        <v>8.1</v>
      </c>
      <c r="E109" t="s">
        <v>480</v>
      </c>
      <c r="F109" t="s">
        <v>322</v>
      </c>
      <c r="G109" t="s">
        <v>305</v>
      </c>
    </row>
    <row r="110" spans="1:8" x14ac:dyDescent="0.25">
      <c r="A110" s="4">
        <v>108</v>
      </c>
      <c r="B110">
        <v>11.19167</v>
      </c>
      <c r="C110">
        <v>55.666670000000003</v>
      </c>
      <c r="D110">
        <v>10.1</v>
      </c>
      <c r="E110" t="s">
        <v>481</v>
      </c>
      <c r="F110" t="s">
        <v>377</v>
      </c>
      <c r="G110" t="s">
        <v>360</v>
      </c>
    </row>
    <row r="111" spans="1:8" x14ac:dyDescent="0.25">
      <c r="A111" s="4">
        <v>109</v>
      </c>
      <c r="B111">
        <v>11.96</v>
      </c>
      <c r="C111">
        <v>53.383330000000001</v>
      </c>
      <c r="D111">
        <v>9.8000000000000007</v>
      </c>
      <c r="E111" t="s">
        <v>482</v>
      </c>
      <c r="F111" t="s">
        <v>377</v>
      </c>
      <c r="G111" t="s">
        <v>360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A3" sqref="A3:IV7"/>
    </sheetView>
  </sheetViews>
  <sheetFormatPr defaultRowHeight="15" x14ac:dyDescent="0.25"/>
  <cols>
    <col min="1" max="1" width="12.28515625" bestFit="1" customWidth="1"/>
    <col min="3" max="3" width="1.42578125" style="6" customWidth="1"/>
    <col min="4" max="4" width="3" bestFit="1" customWidth="1"/>
    <col min="5" max="5" width="5.42578125" customWidth="1"/>
    <col min="6" max="6" width="3.85546875" bestFit="1" customWidth="1"/>
    <col min="7" max="7" width="1.85546875" style="6" customWidth="1"/>
    <col min="8" max="9" width="4.42578125" bestFit="1" customWidth="1"/>
    <col min="10" max="10" width="3.85546875" bestFit="1" customWidth="1"/>
    <col min="11" max="11" width="3.140625" customWidth="1"/>
    <col min="12" max="12" width="43.7109375" customWidth="1"/>
    <col min="13" max="13" width="28.85546875" style="26" customWidth="1"/>
  </cols>
  <sheetData>
    <row r="1" spans="1:13" x14ac:dyDescent="0.25">
      <c r="E1" t="s">
        <v>4</v>
      </c>
      <c r="I1" t="s">
        <v>5</v>
      </c>
    </row>
    <row r="2" spans="1:13" s="11" customFormat="1" ht="15.75" thickBot="1" x14ac:dyDescent="0.3">
      <c r="A2" s="1" t="s">
        <v>0</v>
      </c>
      <c r="B2" s="1" t="s">
        <v>1</v>
      </c>
      <c r="C2" s="5"/>
      <c r="D2" s="7" t="s">
        <v>10</v>
      </c>
      <c r="E2" s="7" t="s">
        <v>6</v>
      </c>
      <c r="F2" s="7" t="s">
        <v>7</v>
      </c>
      <c r="G2" s="8"/>
      <c r="H2" s="7" t="s">
        <v>9</v>
      </c>
      <c r="I2" s="7" t="s">
        <v>6</v>
      </c>
      <c r="J2" s="7" t="s">
        <v>7</v>
      </c>
      <c r="K2" s="1"/>
      <c r="L2" s="1" t="s">
        <v>124</v>
      </c>
      <c r="M2" s="28" t="s">
        <v>283</v>
      </c>
    </row>
    <row r="3" spans="1:13" s="11" customFormat="1" x14ac:dyDescent="0.25">
      <c r="C3" s="40"/>
      <c r="D3" s="41"/>
      <c r="E3" s="41"/>
      <c r="F3" s="41"/>
      <c r="G3" s="42"/>
      <c r="H3" s="41"/>
      <c r="I3" s="41"/>
      <c r="J3" s="41"/>
      <c r="M3" s="43"/>
    </row>
    <row r="4" spans="1:13" s="11" customFormat="1" x14ac:dyDescent="0.25">
      <c r="C4" s="40"/>
      <c r="D4" s="41"/>
      <c r="E4" s="41"/>
      <c r="F4" s="41"/>
      <c r="G4" s="42"/>
      <c r="H4" s="41"/>
      <c r="I4" s="41"/>
      <c r="J4" s="41"/>
      <c r="M4" s="43"/>
    </row>
    <row r="5" spans="1:13" s="11" customFormat="1" x14ac:dyDescent="0.25">
      <c r="C5" s="40"/>
      <c r="D5" s="41"/>
      <c r="E5" s="41"/>
      <c r="F5" s="41"/>
      <c r="G5" s="42"/>
      <c r="H5" s="41"/>
      <c r="I5" s="41"/>
      <c r="J5" s="41"/>
      <c r="M5" s="43"/>
    </row>
    <row r="6" spans="1:13" s="11" customFormat="1" x14ac:dyDescent="0.25">
      <c r="C6" s="40"/>
      <c r="D6" s="41"/>
      <c r="E6" s="41"/>
      <c r="F6" s="41"/>
      <c r="G6" s="42"/>
      <c r="H6" s="41"/>
      <c r="I6" s="41"/>
      <c r="J6" s="41"/>
      <c r="M6" s="43"/>
    </row>
    <row r="7" spans="1:13" s="11" customFormat="1" x14ac:dyDescent="0.25">
      <c r="C7" s="40"/>
      <c r="D7" s="41"/>
      <c r="E7" s="41"/>
      <c r="F7" s="41"/>
      <c r="G7" s="42"/>
      <c r="H7" s="41"/>
      <c r="I7" s="41"/>
      <c r="J7" s="41"/>
      <c r="M7" s="43"/>
    </row>
    <row r="8" spans="1:13" x14ac:dyDescent="0.25">
      <c r="A8" t="s">
        <v>250</v>
      </c>
      <c r="D8">
        <v>17</v>
      </c>
      <c r="E8">
        <v>58</v>
      </c>
      <c r="F8">
        <v>36</v>
      </c>
      <c r="H8">
        <v>66</v>
      </c>
      <c r="I8">
        <v>37</v>
      </c>
      <c r="J8">
        <v>59</v>
      </c>
      <c r="L8" t="s">
        <v>260</v>
      </c>
    </row>
    <row r="9" spans="1:13" x14ac:dyDescent="0.25">
      <c r="A9" s="12" t="s">
        <v>142</v>
      </c>
      <c r="B9" s="12" t="s">
        <v>2</v>
      </c>
      <c r="D9">
        <v>23</v>
      </c>
      <c r="E9">
        <v>32</v>
      </c>
      <c r="F9">
        <v>22</v>
      </c>
      <c r="H9">
        <v>-3</v>
      </c>
      <c r="I9">
        <v>51</v>
      </c>
      <c r="J9">
        <v>26</v>
      </c>
      <c r="L9" t="s">
        <v>249</v>
      </c>
    </row>
    <row r="10" spans="1:13" x14ac:dyDescent="0.25">
      <c r="A10" s="23" t="s">
        <v>251</v>
      </c>
      <c r="B10" s="12"/>
      <c r="D10">
        <v>1</v>
      </c>
      <c r="E10">
        <v>17</v>
      </c>
      <c r="F10">
        <v>29</v>
      </c>
      <c r="H10">
        <v>58</v>
      </c>
      <c r="I10">
        <v>12</v>
      </c>
      <c r="J10">
        <v>38</v>
      </c>
      <c r="L10" t="s">
        <v>261</v>
      </c>
    </row>
    <row r="11" spans="1:13" x14ac:dyDescent="0.25">
      <c r="A11" s="23" t="s">
        <v>252</v>
      </c>
      <c r="B11" s="12"/>
      <c r="D11">
        <v>19</v>
      </c>
      <c r="E11">
        <v>44</v>
      </c>
      <c r="F11">
        <v>5</v>
      </c>
      <c r="H11">
        <v>50</v>
      </c>
      <c r="I11">
        <v>28</v>
      </c>
      <c r="J11">
        <v>20</v>
      </c>
      <c r="L11" t="s">
        <v>262</v>
      </c>
    </row>
    <row r="12" spans="1:13" x14ac:dyDescent="0.25">
      <c r="A12" s="23" t="s">
        <v>253</v>
      </c>
      <c r="B12" s="12"/>
      <c r="L12" t="s">
        <v>259</v>
      </c>
    </row>
    <row r="13" spans="1:13" x14ac:dyDescent="0.25">
      <c r="A13" s="23" t="s">
        <v>254</v>
      </c>
      <c r="B13" s="12"/>
      <c r="L13" t="s">
        <v>263</v>
      </c>
    </row>
    <row r="14" spans="1:13" x14ac:dyDescent="0.25">
      <c r="A14" s="23" t="s">
        <v>255</v>
      </c>
      <c r="B14" s="12"/>
      <c r="L14" t="s">
        <v>264</v>
      </c>
    </row>
    <row r="15" spans="1:13" x14ac:dyDescent="0.25">
      <c r="A15" s="23" t="s">
        <v>256</v>
      </c>
      <c r="B15" s="12"/>
      <c r="L15" t="s">
        <v>265</v>
      </c>
    </row>
    <row r="16" spans="1:13" x14ac:dyDescent="0.25">
      <c r="A16" s="23" t="s">
        <v>257</v>
      </c>
      <c r="B16" s="12"/>
      <c r="L16" t="s">
        <v>266</v>
      </c>
    </row>
    <row r="17" spans="1:13" x14ac:dyDescent="0.25">
      <c r="A17" s="23" t="s">
        <v>258</v>
      </c>
      <c r="B17" s="12"/>
      <c r="L17" t="s">
        <v>267</v>
      </c>
    </row>
    <row r="18" spans="1:13" x14ac:dyDescent="0.25">
      <c r="A18" s="23"/>
      <c r="B18" s="12"/>
    </row>
    <row r="19" spans="1:13" x14ac:dyDescent="0.25">
      <c r="A19" s="23"/>
      <c r="B19" s="12"/>
    </row>
    <row r="20" spans="1:13" x14ac:dyDescent="0.25">
      <c r="A20" s="12" t="s">
        <v>143</v>
      </c>
      <c r="B20" s="12" t="s">
        <v>2</v>
      </c>
      <c r="D20">
        <v>17</v>
      </c>
      <c r="E20">
        <v>58</v>
      </c>
      <c r="F20">
        <v>36</v>
      </c>
      <c r="H20">
        <v>66</v>
      </c>
      <c r="I20">
        <v>37</v>
      </c>
      <c r="J20">
        <v>59</v>
      </c>
      <c r="L20" t="s">
        <v>273</v>
      </c>
    </row>
    <row r="21" spans="1:13" x14ac:dyDescent="0.25">
      <c r="A21" s="12" t="s">
        <v>151</v>
      </c>
      <c r="B21" s="12" t="s">
        <v>2</v>
      </c>
      <c r="D21">
        <v>7</v>
      </c>
      <c r="E21">
        <v>27</v>
      </c>
      <c r="F21">
        <v>41</v>
      </c>
      <c r="H21">
        <v>20</v>
      </c>
      <c r="I21">
        <v>57</v>
      </c>
      <c r="J21">
        <v>55</v>
      </c>
      <c r="L21" t="s">
        <v>271</v>
      </c>
    </row>
    <row r="22" spans="1:13" x14ac:dyDescent="0.25">
      <c r="A22" s="12"/>
      <c r="B22" s="12"/>
    </row>
    <row r="23" spans="1:13" x14ac:dyDescent="0.25">
      <c r="A23" s="12" t="s">
        <v>163</v>
      </c>
      <c r="B23" s="12" t="s">
        <v>2</v>
      </c>
      <c r="D23">
        <v>1</v>
      </c>
      <c r="E23">
        <v>17</v>
      </c>
      <c r="F23">
        <v>29</v>
      </c>
      <c r="H23">
        <v>58</v>
      </c>
      <c r="I23">
        <v>12</v>
      </c>
      <c r="J23">
        <v>38</v>
      </c>
      <c r="L23" t="s">
        <v>272</v>
      </c>
      <c r="M23" s="26" t="s">
        <v>251</v>
      </c>
    </row>
    <row r="24" spans="1:13" x14ac:dyDescent="0.25">
      <c r="A24" s="23" t="s">
        <v>279</v>
      </c>
      <c r="B24" s="23"/>
      <c r="C24" s="24"/>
      <c r="D24">
        <v>23</v>
      </c>
      <c r="E24">
        <v>32</v>
      </c>
      <c r="F24">
        <v>22</v>
      </c>
      <c r="H24">
        <v>-3</v>
      </c>
      <c r="I24">
        <v>51</v>
      </c>
      <c r="J24">
        <v>26</v>
      </c>
      <c r="L24" t="s">
        <v>280</v>
      </c>
      <c r="M24" s="26" t="s">
        <v>142</v>
      </c>
    </row>
    <row r="25" spans="1:13" x14ac:dyDescent="0.25">
      <c r="A25" s="12" t="s">
        <v>165</v>
      </c>
      <c r="B25" s="12" t="s">
        <v>2</v>
      </c>
      <c r="D25">
        <v>7</v>
      </c>
      <c r="E25">
        <v>27</v>
      </c>
      <c r="F25">
        <v>39</v>
      </c>
      <c r="H25">
        <v>20</v>
      </c>
      <c r="I25">
        <v>57</v>
      </c>
      <c r="J25">
        <v>59</v>
      </c>
      <c r="L25" t="s">
        <v>277</v>
      </c>
      <c r="M25" s="26" t="s">
        <v>256</v>
      </c>
    </row>
    <row r="26" spans="1:13" x14ac:dyDescent="0.25">
      <c r="A26" s="12" t="s">
        <v>166</v>
      </c>
      <c r="B26" s="12" t="s">
        <v>2</v>
      </c>
      <c r="D26">
        <v>10</v>
      </c>
      <c r="E26">
        <v>5</v>
      </c>
      <c r="F26">
        <v>12</v>
      </c>
      <c r="H26">
        <v>-7</v>
      </c>
      <c r="I26">
        <v>43</v>
      </c>
      <c r="J26">
        <v>0</v>
      </c>
      <c r="L26" t="s">
        <v>276</v>
      </c>
      <c r="M26" s="26" t="s">
        <v>257</v>
      </c>
    </row>
    <row r="27" spans="1:13" x14ac:dyDescent="0.25">
      <c r="A27" s="12" t="s">
        <v>167</v>
      </c>
      <c r="B27" s="12" t="s">
        <v>2</v>
      </c>
      <c r="D27">
        <v>10</v>
      </c>
      <c r="E27">
        <v>23</v>
      </c>
      <c r="F27">
        <v>37</v>
      </c>
      <c r="H27">
        <v>-18</v>
      </c>
      <c r="I27">
        <v>30</v>
      </c>
      <c r="J27">
        <v>40</v>
      </c>
      <c r="L27" t="s">
        <v>278</v>
      </c>
      <c r="M27" s="26" t="s">
        <v>258</v>
      </c>
    </row>
    <row r="28" spans="1:13" x14ac:dyDescent="0.25">
      <c r="A28" s="12" t="s">
        <v>168</v>
      </c>
      <c r="B28" s="12" t="s">
        <v>2</v>
      </c>
      <c r="D28">
        <v>18</v>
      </c>
      <c r="E28">
        <v>3</v>
      </c>
      <c r="F28">
        <v>9</v>
      </c>
      <c r="H28">
        <v>-24</v>
      </c>
      <c r="I28">
        <v>20</v>
      </c>
      <c r="J28">
        <v>36</v>
      </c>
      <c r="L28" t="s">
        <v>245</v>
      </c>
    </row>
    <row r="29" spans="1:13" x14ac:dyDescent="0.25">
      <c r="A29" s="12" t="s">
        <v>169</v>
      </c>
      <c r="B29" s="12" t="s">
        <v>2</v>
      </c>
      <c r="D29">
        <v>17</v>
      </c>
      <c r="E29">
        <v>58</v>
      </c>
      <c r="F29">
        <v>36</v>
      </c>
      <c r="H29">
        <v>66</v>
      </c>
      <c r="I29">
        <v>38</v>
      </c>
      <c r="J29">
        <v>0</v>
      </c>
      <c r="L29" t="s">
        <v>273</v>
      </c>
      <c r="M29" s="26" t="s">
        <v>250</v>
      </c>
    </row>
    <row r="30" spans="1:13" x14ac:dyDescent="0.25">
      <c r="A30" s="12" t="s">
        <v>170</v>
      </c>
      <c r="B30" s="12" t="s">
        <v>2</v>
      </c>
      <c r="D30">
        <v>19</v>
      </c>
      <c r="E30">
        <v>44</v>
      </c>
      <c r="F30">
        <v>5</v>
      </c>
      <c r="H30">
        <v>50</v>
      </c>
      <c r="I30">
        <v>28</v>
      </c>
      <c r="J30">
        <v>20</v>
      </c>
      <c r="L30" t="s">
        <v>274</v>
      </c>
      <c r="M30" s="26" t="s">
        <v>252</v>
      </c>
    </row>
    <row r="31" spans="1:13" x14ac:dyDescent="0.25">
      <c r="A31" s="12" t="s">
        <v>268</v>
      </c>
      <c r="B31" s="12"/>
      <c r="D31">
        <v>23</v>
      </c>
      <c r="E31">
        <f>0.416151*60</f>
        <v>24.969059999999999</v>
      </c>
      <c r="H31">
        <v>42</v>
      </c>
      <c r="I31">
        <f>0.556728*60</f>
        <v>33.403680000000001</v>
      </c>
      <c r="L31" t="s">
        <v>275</v>
      </c>
      <c r="M31" s="26" t="s">
        <v>253</v>
      </c>
    </row>
    <row r="32" spans="1:13" x14ac:dyDescent="0.25">
      <c r="A32" s="12"/>
      <c r="B32" s="12"/>
    </row>
    <row r="33" spans="1:12" x14ac:dyDescent="0.25">
      <c r="A33" s="12" t="s">
        <v>171</v>
      </c>
      <c r="B33" s="12" t="s">
        <v>2</v>
      </c>
      <c r="D33">
        <v>18</v>
      </c>
      <c r="E33">
        <v>20</v>
      </c>
      <c r="F33">
        <v>7</v>
      </c>
      <c r="H33">
        <v>-16</v>
      </c>
      <c r="I33">
        <v>11</v>
      </c>
      <c r="J33">
        <v>19</v>
      </c>
      <c r="L33" t="s">
        <v>17</v>
      </c>
    </row>
    <row r="34" spans="1:12" x14ac:dyDescent="0.25">
      <c r="A34" s="12" t="s">
        <v>172</v>
      </c>
      <c r="B34" s="12" t="s">
        <v>2</v>
      </c>
      <c r="D34">
        <v>5</v>
      </c>
      <c r="E34">
        <v>38</v>
      </c>
      <c r="F34">
        <v>36</v>
      </c>
      <c r="H34">
        <v>-2</v>
      </c>
      <c r="I34">
        <v>43</v>
      </c>
      <c r="J34">
        <v>16</v>
      </c>
      <c r="L34" t="s">
        <v>243</v>
      </c>
    </row>
    <row r="35" spans="1:12" x14ac:dyDescent="0.25">
      <c r="A35" s="12" t="s">
        <v>173</v>
      </c>
      <c r="B35" s="12" t="s">
        <v>2</v>
      </c>
      <c r="D35">
        <v>5</v>
      </c>
      <c r="E35">
        <v>34</v>
      </c>
      <c r="F35">
        <v>7</v>
      </c>
      <c r="H35">
        <v>-5</v>
      </c>
      <c r="I35">
        <v>24</v>
      </c>
      <c r="J35">
        <v>2</v>
      </c>
      <c r="L35" t="s">
        <v>23</v>
      </c>
    </row>
    <row r="36" spans="1:12" x14ac:dyDescent="0.25">
      <c r="A36" s="12" t="s">
        <v>176</v>
      </c>
      <c r="B36" s="12" t="s">
        <v>2</v>
      </c>
      <c r="D36">
        <v>18</v>
      </c>
      <c r="E36">
        <v>52</v>
      </c>
      <c r="F36">
        <v>38</v>
      </c>
      <c r="H36">
        <v>33</v>
      </c>
      <c r="I36">
        <v>0</v>
      </c>
      <c r="J36">
        <v>33</v>
      </c>
      <c r="L36" t="s">
        <v>66</v>
      </c>
    </row>
    <row r="39" spans="1:12" x14ac:dyDescent="0.25">
      <c r="A39" s="12" t="s">
        <v>179</v>
      </c>
      <c r="B39" s="12" t="s">
        <v>2</v>
      </c>
      <c r="D39">
        <v>9</v>
      </c>
      <c r="E39">
        <v>46</v>
      </c>
      <c r="F39">
        <v>4</v>
      </c>
      <c r="H39">
        <v>5</v>
      </c>
      <c r="I39">
        <v>43</v>
      </c>
      <c r="J39">
        <v>36</v>
      </c>
      <c r="L39" t="s">
        <v>248</v>
      </c>
    </row>
    <row r="40" spans="1:12" x14ac:dyDescent="0.25">
      <c r="A40" s="12" t="s">
        <v>152</v>
      </c>
      <c r="B40" s="12" t="s">
        <v>2</v>
      </c>
      <c r="D40">
        <v>19</v>
      </c>
      <c r="E40">
        <v>29</v>
      </c>
      <c r="F40">
        <v>44</v>
      </c>
      <c r="H40">
        <v>44</v>
      </c>
      <c r="I40">
        <v>0</v>
      </c>
      <c r="J40">
        <v>0</v>
      </c>
      <c r="L40" s="2" t="s">
        <v>190</v>
      </c>
    </row>
    <row r="41" spans="1:12" x14ac:dyDescent="0.25">
      <c r="A41" s="12" t="s">
        <v>161</v>
      </c>
      <c r="B41" s="12" t="s">
        <v>2</v>
      </c>
      <c r="D41">
        <v>5</v>
      </c>
      <c r="E41">
        <v>37</v>
      </c>
      <c r="F41">
        <v>6</v>
      </c>
      <c r="H41">
        <v>-17</v>
      </c>
      <c r="I41">
        <v>53</v>
      </c>
      <c r="J41">
        <v>0</v>
      </c>
      <c r="L41" s="2" t="s">
        <v>190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workbookViewId="0">
      <pane ySplit="1200" activePane="bottomLeft"/>
      <selection activeCell="B1" sqref="B1:B65536"/>
      <selection pane="bottomLeft" activeCell="C20" sqref="C20"/>
    </sheetView>
  </sheetViews>
  <sheetFormatPr defaultRowHeight="15" x14ac:dyDescent="0.25"/>
  <cols>
    <col min="1" max="1" width="10.140625" style="4" bestFit="1" customWidth="1"/>
    <col min="2" max="2" width="16" bestFit="1" customWidth="1"/>
    <col min="3" max="3" width="29" bestFit="1" customWidth="1"/>
    <col min="4" max="4" width="16.42578125" bestFit="1" customWidth="1"/>
    <col min="5" max="5" width="3.42578125" bestFit="1" customWidth="1"/>
    <col min="6" max="6" width="7" bestFit="1" customWidth="1"/>
    <col min="7" max="7" width="3" bestFit="1" customWidth="1"/>
    <col min="8" max="8" width="3" customWidth="1"/>
    <col min="9" max="9" width="4.28515625" bestFit="1" customWidth="1"/>
    <col min="10" max="10" width="7" bestFit="1" customWidth="1"/>
    <col min="11" max="11" width="3" bestFit="1" customWidth="1"/>
    <col min="12" max="12" width="5" customWidth="1"/>
    <col min="14" max="14" width="2.28515625" customWidth="1"/>
  </cols>
  <sheetData>
    <row r="1" spans="1:15" x14ac:dyDescent="0.25">
      <c r="B1" s="12" t="s">
        <v>489</v>
      </c>
    </row>
    <row r="2" spans="1:15" x14ac:dyDescent="0.25">
      <c r="B2" s="12"/>
    </row>
    <row r="3" spans="1:15" s="12" customFormat="1" x14ac:dyDescent="0.25">
      <c r="A3" s="37" t="s">
        <v>490</v>
      </c>
      <c r="B3" s="37" t="s">
        <v>491</v>
      </c>
      <c r="C3" s="12" t="s">
        <v>492</v>
      </c>
      <c r="D3" s="12" t="s">
        <v>285</v>
      </c>
      <c r="E3" s="12" t="s">
        <v>4</v>
      </c>
      <c r="I3" s="12" t="s">
        <v>493</v>
      </c>
      <c r="M3" s="12" t="s">
        <v>494</v>
      </c>
      <c r="O3" s="12" t="s">
        <v>495</v>
      </c>
    </row>
    <row r="4" spans="1:15" x14ac:dyDescent="0.25">
      <c r="A4" s="4">
        <v>1</v>
      </c>
      <c r="B4" t="s">
        <v>496</v>
      </c>
      <c r="D4" t="s">
        <v>313</v>
      </c>
      <c r="E4">
        <v>0</v>
      </c>
      <c r="F4">
        <v>45.874000000000002</v>
      </c>
      <c r="I4">
        <v>85</v>
      </c>
      <c r="J4">
        <v>25.448</v>
      </c>
      <c r="M4">
        <f>E4+(F4/60)+(G4/3600)</f>
        <v>0.76456666666666673</v>
      </c>
      <c r="O4">
        <f>I4+(J4/60)+(K4/3600)</f>
        <v>85.42413333333333</v>
      </c>
    </row>
    <row r="5" spans="1:15" x14ac:dyDescent="0.25">
      <c r="A5" s="4">
        <f>A4+1</f>
        <v>2</v>
      </c>
      <c r="B5" t="s">
        <v>497</v>
      </c>
      <c r="C5" t="s">
        <v>498</v>
      </c>
      <c r="D5" t="s">
        <v>290</v>
      </c>
      <c r="E5">
        <v>0</v>
      </c>
      <c r="F5">
        <v>13.958</v>
      </c>
      <c r="I5">
        <v>72</v>
      </c>
      <c r="J5">
        <v>37.566000000000003</v>
      </c>
      <c r="M5">
        <f t="shared" ref="M5:M68" si="0">E5+(F5/60)+(G5/3600)</f>
        <v>0.23263333333333333</v>
      </c>
      <c r="O5">
        <f t="shared" ref="O5:O54" si="1">I5+(J5/60)+(K5/3600)</f>
        <v>72.626099999999994</v>
      </c>
    </row>
    <row r="6" spans="1:15" x14ac:dyDescent="0.25">
      <c r="A6" s="4">
        <f t="shared" ref="A6:A69" si="2">A5+1</f>
        <v>3</v>
      </c>
      <c r="B6" t="s">
        <v>499</v>
      </c>
      <c r="D6" t="s">
        <v>291</v>
      </c>
      <c r="E6">
        <v>12</v>
      </c>
      <c r="F6">
        <v>17.457000000000001</v>
      </c>
      <c r="I6">
        <v>69</v>
      </c>
      <c r="J6">
        <v>22.443000000000001</v>
      </c>
      <c r="M6">
        <f t="shared" si="0"/>
        <v>12.29095</v>
      </c>
      <c r="O6">
        <f t="shared" si="1"/>
        <v>69.374049999999997</v>
      </c>
    </row>
    <row r="7" spans="1:15" x14ac:dyDescent="0.25">
      <c r="A7" s="4">
        <f t="shared" si="2"/>
        <v>4</v>
      </c>
      <c r="B7" t="s">
        <v>500</v>
      </c>
      <c r="C7" t="s">
        <v>501</v>
      </c>
      <c r="D7" t="s">
        <v>319</v>
      </c>
      <c r="E7">
        <v>21</v>
      </c>
      <c r="F7">
        <v>0.71799999999999997</v>
      </c>
      <c r="I7">
        <v>68</v>
      </c>
      <c r="J7">
        <v>14.063000000000001</v>
      </c>
      <c r="M7">
        <f t="shared" si="0"/>
        <v>21.011966666666666</v>
      </c>
      <c r="O7">
        <f t="shared" si="1"/>
        <v>68.234383333333327</v>
      </c>
    </row>
    <row r="8" spans="1:15" x14ac:dyDescent="0.25">
      <c r="A8" s="4">
        <f t="shared" si="2"/>
        <v>5</v>
      </c>
      <c r="B8" t="s">
        <v>502</v>
      </c>
      <c r="D8" t="s">
        <v>291</v>
      </c>
      <c r="E8">
        <v>3</v>
      </c>
      <c r="F8">
        <v>48.447000000000003</v>
      </c>
      <c r="I8">
        <v>68</v>
      </c>
      <c r="J8">
        <v>8.9250000000000007</v>
      </c>
      <c r="M8">
        <f t="shared" si="0"/>
        <v>3.8074500000000002</v>
      </c>
      <c r="O8">
        <f t="shared" si="1"/>
        <v>68.148750000000007</v>
      </c>
    </row>
    <row r="9" spans="1:15" x14ac:dyDescent="0.25">
      <c r="A9" s="4">
        <f t="shared" si="2"/>
        <v>6</v>
      </c>
      <c r="B9" t="s">
        <v>169</v>
      </c>
      <c r="C9" t="s">
        <v>503</v>
      </c>
      <c r="D9" t="s">
        <v>290</v>
      </c>
      <c r="E9">
        <v>17</v>
      </c>
      <c r="F9">
        <v>58.594999999999999</v>
      </c>
      <c r="I9">
        <v>66</v>
      </c>
      <c r="J9">
        <v>38.113999999999997</v>
      </c>
      <c r="M9">
        <f t="shared" si="0"/>
        <v>17.976583333333334</v>
      </c>
      <c r="O9">
        <f t="shared" si="1"/>
        <v>66.635233333333332</v>
      </c>
    </row>
    <row r="10" spans="1:15" x14ac:dyDescent="0.25">
      <c r="A10" s="4">
        <f t="shared" si="2"/>
        <v>7</v>
      </c>
      <c r="B10" t="s">
        <v>504</v>
      </c>
      <c r="D10" t="s">
        <v>291</v>
      </c>
      <c r="E10">
        <v>7</v>
      </c>
      <c r="F10">
        <v>38.494</v>
      </c>
      <c r="I10">
        <v>65</v>
      </c>
      <c r="J10">
        <v>33.555999999999997</v>
      </c>
      <c r="M10">
        <f t="shared" si="0"/>
        <v>7.6415666666666668</v>
      </c>
      <c r="O10">
        <f t="shared" si="1"/>
        <v>65.559266666666673</v>
      </c>
    </row>
    <row r="11" spans="1:15" x14ac:dyDescent="0.25">
      <c r="A11" s="4">
        <f t="shared" si="2"/>
        <v>8</v>
      </c>
      <c r="B11" t="s">
        <v>279</v>
      </c>
      <c r="D11" t="s">
        <v>313</v>
      </c>
      <c r="E11">
        <v>1</v>
      </c>
      <c r="F11">
        <v>30.658999999999999</v>
      </c>
      <c r="I11">
        <v>63</v>
      </c>
      <c r="J11">
        <v>23.100999999999999</v>
      </c>
      <c r="M11">
        <f t="shared" si="0"/>
        <v>1.5109833333333333</v>
      </c>
      <c r="O11">
        <f t="shared" si="1"/>
        <v>63.385016666666665</v>
      </c>
    </row>
    <row r="12" spans="1:15" x14ac:dyDescent="0.25">
      <c r="A12" s="4">
        <f t="shared" si="2"/>
        <v>9</v>
      </c>
      <c r="B12" t="s">
        <v>505</v>
      </c>
      <c r="C12" t="s">
        <v>506</v>
      </c>
      <c r="D12" t="s">
        <v>319</v>
      </c>
      <c r="E12">
        <v>22</v>
      </c>
      <c r="F12">
        <v>57.680999999999997</v>
      </c>
      <c r="I12">
        <v>62</v>
      </c>
      <c r="J12">
        <v>42.417000000000002</v>
      </c>
      <c r="M12">
        <f t="shared" si="0"/>
        <v>22.961349999999999</v>
      </c>
      <c r="O12">
        <f t="shared" si="1"/>
        <v>62.706949999999999</v>
      </c>
    </row>
    <row r="13" spans="1:15" x14ac:dyDescent="0.25">
      <c r="A13" s="4">
        <f t="shared" si="2"/>
        <v>10</v>
      </c>
      <c r="B13" t="s">
        <v>507</v>
      </c>
      <c r="D13" t="s">
        <v>313</v>
      </c>
      <c r="E13">
        <v>1</v>
      </c>
      <c r="F13">
        <v>47.177999999999997</v>
      </c>
      <c r="I13">
        <v>61</v>
      </c>
      <c r="J13">
        <v>19.923999999999999</v>
      </c>
      <c r="M13">
        <f t="shared" si="0"/>
        <v>1.7863</v>
      </c>
      <c r="O13">
        <f t="shared" si="1"/>
        <v>61.33206666666667</v>
      </c>
    </row>
    <row r="14" spans="1:15" x14ac:dyDescent="0.25">
      <c r="A14" s="4">
        <f t="shared" si="2"/>
        <v>11</v>
      </c>
      <c r="B14" t="s">
        <v>508</v>
      </c>
      <c r="C14" t="s">
        <v>509</v>
      </c>
      <c r="D14" t="s">
        <v>319</v>
      </c>
      <c r="E14">
        <v>23</v>
      </c>
      <c r="F14">
        <v>21.46</v>
      </c>
      <c r="I14">
        <v>61</v>
      </c>
      <c r="J14">
        <v>17.529</v>
      </c>
      <c r="M14">
        <f t="shared" si="0"/>
        <v>23.357666666666667</v>
      </c>
      <c r="O14">
        <f t="shared" si="1"/>
        <v>61.292149999999999</v>
      </c>
    </row>
    <row r="15" spans="1:15" x14ac:dyDescent="0.25">
      <c r="A15" s="4">
        <f t="shared" si="2"/>
        <v>12</v>
      </c>
      <c r="B15" t="s">
        <v>510</v>
      </c>
      <c r="C15" t="s">
        <v>511</v>
      </c>
      <c r="D15" t="s">
        <v>291</v>
      </c>
      <c r="E15">
        <v>20</v>
      </c>
      <c r="F15">
        <v>35.161000000000001</v>
      </c>
      <c r="I15">
        <v>60</v>
      </c>
      <c r="J15">
        <v>12.61</v>
      </c>
      <c r="M15">
        <f t="shared" si="0"/>
        <v>20.586016666666666</v>
      </c>
      <c r="O15">
        <f t="shared" si="1"/>
        <v>60.210166666666666</v>
      </c>
    </row>
    <row r="16" spans="1:15" x14ac:dyDescent="0.25">
      <c r="A16" s="4">
        <f t="shared" si="2"/>
        <v>13</v>
      </c>
      <c r="B16" t="s">
        <v>163</v>
      </c>
      <c r="C16" t="s">
        <v>512</v>
      </c>
      <c r="D16" t="s">
        <v>313</v>
      </c>
      <c r="E16">
        <v>1</v>
      </c>
      <c r="F16">
        <v>20.178000000000001</v>
      </c>
      <c r="I16">
        <v>58</v>
      </c>
      <c r="J16">
        <v>25.2</v>
      </c>
      <c r="M16">
        <f t="shared" si="0"/>
        <v>1.3363</v>
      </c>
      <c r="O16">
        <f t="shared" si="1"/>
        <v>58.42</v>
      </c>
    </row>
    <row r="17" spans="1:15" x14ac:dyDescent="0.25">
      <c r="A17" s="4">
        <f t="shared" si="2"/>
        <v>14</v>
      </c>
      <c r="B17" t="s">
        <v>513</v>
      </c>
      <c r="C17" t="s">
        <v>514</v>
      </c>
      <c r="D17" t="s">
        <v>313</v>
      </c>
      <c r="E17">
        <v>2</v>
      </c>
      <c r="F17">
        <v>20.2</v>
      </c>
      <c r="I17">
        <v>57</v>
      </c>
      <c r="J17">
        <v>13.494999999999999</v>
      </c>
      <c r="M17">
        <f t="shared" si="0"/>
        <v>2.3366666666666669</v>
      </c>
      <c r="O17">
        <f t="shared" si="1"/>
        <v>57.224916666666665</v>
      </c>
    </row>
    <row r="18" spans="1:15" x14ac:dyDescent="0.25">
      <c r="A18" s="4">
        <f t="shared" si="2"/>
        <v>15</v>
      </c>
      <c r="B18" t="s">
        <v>170</v>
      </c>
      <c r="C18" t="s">
        <v>515</v>
      </c>
      <c r="D18" t="s">
        <v>290</v>
      </c>
      <c r="E18">
        <v>19</v>
      </c>
      <c r="F18">
        <v>45.256999999999998</v>
      </c>
      <c r="I18">
        <v>50</v>
      </c>
      <c r="J18">
        <v>33.603000000000002</v>
      </c>
      <c r="M18">
        <f t="shared" si="0"/>
        <v>19.754283333333333</v>
      </c>
      <c r="O18">
        <f t="shared" si="1"/>
        <v>50.560049999999997</v>
      </c>
    </row>
    <row r="19" spans="1:15" x14ac:dyDescent="0.25">
      <c r="A19" s="4">
        <f t="shared" si="2"/>
        <v>16</v>
      </c>
      <c r="B19" t="s">
        <v>516</v>
      </c>
      <c r="D19" t="s">
        <v>313</v>
      </c>
      <c r="E19">
        <v>22</v>
      </c>
      <c r="F19">
        <v>15.973000000000001</v>
      </c>
      <c r="I19">
        <v>49</v>
      </c>
      <c r="J19">
        <v>58.08</v>
      </c>
      <c r="M19">
        <f t="shared" si="0"/>
        <v>22.266216666666665</v>
      </c>
      <c r="O19">
        <f t="shared" si="1"/>
        <v>49.968000000000004</v>
      </c>
    </row>
    <row r="20" spans="1:15" x14ac:dyDescent="0.25">
      <c r="A20" s="4">
        <f t="shared" si="2"/>
        <v>17</v>
      </c>
      <c r="B20" t="s">
        <v>517</v>
      </c>
      <c r="D20" t="s">
        <v>291</v>
      </c>
      <c r="E20">
        <v>0</v>
      </c>
      <c r="F20">
        <v>34.130000000000003</v>
      </c>
      <c r="I20">
        <v>48</v>
      </c>
      <c r="J20">
        <v>35.502000000000002</v>
      </c>
      <c r="M20">
        <f t="shared" si="0"/>
        <v>0.56883333333333341</v>
      </c>
      <c r="O20">
        <f t="shared" si="1"/>
        <v>48.591700000000003</v>
      </c>
    </row>
    <row r="21" spans="1:15" x14ac:dyDescent="0.25">
      <c r="A21" s="4">
        <f t="shared" si="2"/>
        <v>18</v>
      </c>
      <c r="B21" t="s">
        <v>518</v>
      </c>
      <c r="D21" t="s">
        <v>291</v>
      </c>
      <c r="E21">
        <v>0</v>
      </c>
      <c r="F21">
        <v>39.94</v>
      </c>
      <c r="I21">
        <v>48</v>
      </c>
      <c r="J21">
        <v>25.475999999999999</v>
      </c>
      <c r="M21">
        <f t="shared" si="0"/>
        <v>0.66566666666666663</v>
      </c>
      <c r="O21">
        <f t="shared" si="1"/>
        <v>48.424599999999998</v>
      </c>
    </row>
    <row r="22" spans="1:15" x14ac:dyDescent="0.25">
      <c r="A22" s="4">
        <f t="shared" si="2"/>
        <v>19</v>
      </c>
      <c r="B22" t="s">
        <v>519</v>
      </c>
      <c r="C22" t="s">
        <v>520</v>
      </c>
      <c r="D22" t="s">
        <v>319</v>
      </c>
      <c r="E22">
        <v>21</v>
      </c>
      <c r="F22">
        <v>54.055</v>
      </c>
      <c r="I22">
        <v>47</v>
      </c>
      <c r="J22">
        <v>20.835000000000001</v>
      </c>
      <c r="M22">
        <f t="shared" si="0"/>
        <v>21.900916666666667</v>
      </c>
      <c r="O22">
        <f t="shared" si="1"/>
        <v>47.347250000000003</v>
      </c>
    </row>
    <row r="23" spans="1:15" x14ac:dyDescent="0.25">
      <c r="A23" s="4">
        <f t="shared" si="2"/>
        <v>20</v>
      </c>
      <c r="B23" t="s">
        <v>521</v>
      </c>
      <c r="C23" t="s">
        <v>522</v>
      </c>
      <c r="D23" t="s">
        <v>319</v>
      </c>
      <c r="E23">
        <v>20</v>
      </c>
      <c r="F23">
        <v>59.405000000000001</v>
      </c>
      <c r="I23">
        <v>44</v>
      </c>
      <c r="J23">
        <v>24.038</v>
      </c>
      <c r="M23">
        <f t="shared" si="0"/>
        <v>20.990083333333335</v>
      </c>
      <c r="O23">
        <f t="shared" si="1"/>
        <v>44.400633333333332</v>
      </c>
    </row>
    <row r="24" spans="1:15" x14ac:dyDescent="0.25">
      <c r="A24" s="4">
        <f t="shared" si="2"/>
        <v>21</v>
      </c>
      <c r="B24" t="s">
        <v>523</v>
      </c>
      <c r="D24" t="s">
        <v>291</v>
      </c>
      <c r="E24">
        <v>12</v>
      </c>
      <c r="F24">
        <v>29.001999999999999</v>
      </c>
      <c r="I24">
        <v>44</v>
      </c>
      <c r="J24">
        <v>0.47799999999999998</v>
      </c>
      <c r="M24">
        <f t="shared" si="0"/>
        <v>12.483366666666667</v>
      </c>
      <c r="O24">
        <f t="shared" si="1"/>
        <v>44.007966666666668</v>
      </c>
    </row>
    <row r="25" spans="1:15" x14ac:dyDescent="0.25">
      <c r="A25" s="4">
        <f t="shared" si="2"/>
        <v>22</v>
      </c>
      <c r="B25" t="s">
        <v>268</v>
      </c>
      <c r="C25" t="s">
        <v>524</v>
      </c>
      <c r="D25" t="s">
        <v>290</v>
      </c>
      <c r="E25">
        <v>23</v>
      </c>
      <c r="F25">
        <v>26.716000000000001</v>
      </c>
      <c r="I25">
        <v>42</v>
      </c>
      <c r="J25">
        <v>38.545000000000002</v>
      </c>
      <c r="M25">
        <f t="shared" si="0"/>
        <v>23.445266666666665</v>
      </c>
      <c r="O25">
        <f t="shared" si="1"/>
        <v>42.642416666666669</v>
      </c>
    </row>
    <row r="26" spans="1:15" x14ac:dyDescent="0.25">
      <c r="A26" s="4">
        <f t="shared" si="2"/>
        <v>23</v>
      </c>
      <c r="B26" t="s">
        <v>525</v>
      </c>
      <c r="D26" t="s">
        <v>291</v>
      </c>
      <c r="E26">
        <v>2</v>
      </c>
      <c r="F26">
        <v>23.663</v>
      </c>
      <c r="I26">
        <v>42</v>
      </c>
      <c r="J26">
        <v>25.443000000000001</v>
      </c>
      <c r="M26">
        <f t="shared" si="0"/>
        <v>2.3943833333333333</v>
      </c>
      <c r="O26">
        <f t="shared" si="1"/>
        <v>42.424050000000001</v>
      </c>
    </row>
    <row r="27" spans="1:15" x14ac:dyDescent="0.25">
      <c r="A27" s="4">
        <f t="shared" si="2"/>
        <v>24</v>
      </c>
      <c r="B27" t="s">
        <v>526</v>
      </c>
      <c r="C27" t="s">
        <v>527</v>
      </c>
      <c r="D27" t="s">
        <v>291</v>
      </c>
      <c r="E27">
        <v>3</v>
      </c>
      <c r="F27">
        <v>20.914999999999999</v>
      </c>
      <c r="I27">
        <v>41</v>
      </c>
      <c r="J27">
        <v>34.469000000000001</v>
      </c>
      <c r="M27">
        <f t="shared" si="0"/>
        <v>3.3485833333333335</v>
      </c>
      <c r="O27">
        <f t="shared" si="1"/>
        <v>41.574483333333333</v>
      </c>
    </row>
    <row r="28" spans="1:15" x14ac:dyDescent="0.25">
      <c r="A28" s="4">
        <f t="shared" si="2"/>
        <v>25</v>
      </c>
      <c r="B28" t="s">
        <v>528</v>
      </c>
      <c r="D28" t="s">
        <v>305</v>
      </c>
      <c r="E28">
        <v>7</v>
      </c>
      <c r="F28">
        <v>39.225999999999999</v>
      </c>
      <c r="I28">
        <v>38</v>
      </c>
      <c r="J28">
        <v>50.534999999999997</v>
      </c>
      <c r="M28">
        <f t="shared" si="0"/>
        <v>7.6537666666666668</v>
      </c>
      <c r="O28">
        <f t="shared" si="1"/>
        <v>38.84225</v>
      </c>
    </row>
    <row r="29" spans="1:15" x14ac:dyDescent="0.25">
      <c r="A29" s="4">
        <f t="shared" si="2"/>
        <v>26</v>
      </c>
      <c r="B29" t="s">
        <v>529</v>
      </c>
      <c r="D29" t="s">
        <v>291</v>
      </c>
      <c r="E29">
        <v>12</v>
      </c>
      <c r="F29">
        <v>18.327000000000002</v>
      </c>
      <c r="I29">
        <v>37</v>
      </c>
      <c r="J29">
        <v>43.445</v>
      </c>
      <c r="M29">
        <f t="shared" si="0"/>
        <v>12.30545</v>
      </c>
      <c r="O29">
        <f t="shared" si="1"/>
        <v>37.724083333333333</v>
      </c>
    </row>
    <row r="30" spans="1:15" x14ac:dyDescent="0.25">
      <c r="A30" s="4">
        <f t="shared" si="2"/>
        <v>27</v>
      </c>
      <c r="B30" t="s">
        <v>530</v>
      </c>
      <c r="C30" t="s">
        <v>531</v>
      </c>
      <c r="D30" t="s">
        <v>319</v>
      </c>
      <c r="E30">
        <v>20</v>
      </c>
      <c r="F30">
        <v>12.614000000000001</v>
      </c>
      <c r="I30">
        <v>38</v>
      </c>
      <c r="J30">
        <v>24.172000000000001</v>
      </c>
      <c r="M30">
        <f t="shared" si="0"/>
        <v>20.210233333333335</v>
      </c>
      <c r="O30">
        <f t="shared" si="1"/>
        <v>38.402866666666668</v>
      </c>
    </row>
    <row r="31" spans="1:15" x14ac:dyDescent="0.25">
      <c r="A31" s="4">
        <f t="shared" si="2"/>
        <v>28</v>
      </c>
      <c r="B31" t="s">
        <v>532</v>
      </c>
      <c r="D31" t="s">
        <v>313</v>
      </c>
      <c r="E31">
        <v>12</v>
      </c>
      <c r="F31">
        <v>0.14799999999999999</v>
      </c>
      <c r="I31">
        <v>42</v>
      </c>
      <c r="J31">
        <v>27.416</v>
      </c>
      <c r="M31">
        <f t="shared" si="0"/>
        <v>12.002466666666667</v>
      </c>
      <c r="O31">
        <f t="shared" si="1"/>
        <v>42.456933333333332</v>
      </c>
    </row>
    <row r="32" spans="1:15" x14ac:dyDescent="0.25">
      <c r="A32" s="4">
        <f t="shared" si="2"/>
        <v>29</v>
      </c>
      <c r="B32" t="s">
        <v>533</v>
      </c>
      <c r="D32" t="s">
        <v>291</v>
      </c>
      <c r="E32">
        <v>13</v>
      </c>
      <c r="F32">
        <v>11.664</v>
      </c>
      <c r="I32">
        <v>36</v>
      </c>
      <c r="J32">
        <v>57.728999999999999</v>
      </c>
      <c r="M32">
        <f t="shared" si="0"/>
        <v>13.1944</v>
      </c>
      <c r="O32">
        <f t="shared" si="1"/>
        <v>36.962150000000001</v>
      </c>
    </row>
    <row r="33" spans="1:15" x14ac:dyDescent="0.25">
      <c r="A33" s="4">
        <f t="shared" si="2"/>
        <v>30</v>
      </c>
      <c r="B33" t="s">
        <v>534</v>
      </c>
      <c r="D33" t="s">
        <v>291</v>
      </c>
      <c r="E33">
        <v>22</v>
      </c>
      <c r="F33">
        <v>37.872999999999998</v>
      </c>
      <c r="I33">
        <v>34</v>
      </c>
      <c r="J33">
        <f>24+(56/60)</f>
        <v>24.933333333333334</v>
      </c>
      <c r="M33">
        <f t="shared" si="0"/>
        <v>22.631216666666667</v>
      </c>
      <c r="O33">
        <f t="shared" si="1"/>
        <v>34.415555555555557</v>
      </c>
    </row>
    <row r="34" spans="1:15" x14ac:dyDescent="0.25">
      <c r="A34" s="4">
        <f t="shared" si="2"/>
        <v>31</v>
      </c>
      <c r="B34" t="s">
        <v>535</v>
      </c>
      <c r="C34" t="s">
        <v>536</v>
      </c>
      <c r="D34" t="s">
        <v>319</v>
      </c>
      <c r="E34">
        <v>5</v>
      </c>
      <c r="F34">
        <v>17.306999999999999</v>
      </c>
      <c r="I34">
        <v>34</v>
      </c>
      <c r="J34">
        <v>16.902000000000001</v>
      </c>
      <c r="M34">
        <f t="shared" si="0"/>
        <v>5.2884500000000001</v>
      </c>
      <c r="O34">
        <f t="shared" si="1"/>
        <v>34.281700000000001</v>
      </c>
    </row>
    <row r="35" spans="1:15" x14ac:dyDescent="0.25">
      <c r="A35" s="4">
        <f t="shared" si="2"/>
        <v>32</v>
      </c>
      <c r="B35" t="s">
        <v>537</v>
      </c>
      <c r="C35" t="s">
        <v>538</v>
      </c>
      <c r="D35" t="s">
        <v>291</v>
      </c>
      <c r="E35">
        <v>12</v>
      </c>
      <c r="F35">
        <v>42.906999999999996</v>
      </c>
      <c r="I35">
        <v>32</v>
      </c>
      <c r="J35">
        <v>26.539000000000001</v>
      </c>
      <c r="M35">
        <f t="shared" si="0"/>
        <v>12.715116666666667</v>
      </c>
      <c r="O35">
        <f t="shared" si="1"/>
        <v>32.44231666666667</v>
      </c>
    </row>
    <row r="36" spans="1:15" x14ac:dyDescent="0.25">
      <c r="A36" s="4">
        <f t="shared" si="2"/>
        <v>33</v>
      </c>
      <c r="B36" t="s">
        <v>539</v>
      </c>
      <c r="C36" t="s">
        <v>540</v>
      </c>
      <c r="D36" t="s">
        <v>319</v>
      </c>
      <c r="E36">
        <v>20</v>
      </c>
      <c r="F36">
        <v>57.095999999999997</v>
      </c>
      <c r="I36">
        <v>31</v>
      </c>
      <c r="J36">
        <v>46.997999999999998</v>
      </c>
      <c r="M36">
        <f t="shared" si="0"/>
        <v>20.951599999999999</v>
      </c>
      <c r="O36">
        <f t="shared" si="1"/>
        <v>31.783300000000001</v>
      </c>
    </row>
    <row r="37" spans="1:15" x14ac:dyDescent="0.25">
      <c r="A37" s="4">
        <f t="shared" si="2"/>
        <v>34</v>
      </c>
      <c r="B37" t="s">
        <v>541</v>
      </c>
      <c r="C37" t="s">
        <v>542</v>
      </c>
      <c r="D37" t="s">
        <v>319</v>
      </c>
      <c r="E37">
        <v>20</v>
      </c>
      <c r="F37">
        <v>46.395000000000003</v>
      </c>
      <c r="I37">
        <v>30</v>
      </c>
      <c r="J37">
        <v>46.811999999999998</v>
      </c>
      <c r="M37">
        <f t="shared" si="0"/>
        <v>20.773250000000001</v>
      </c>
      <c r="O37">
        <f t="shared" si="1"/>
        <v>30.780200000000001</v>
      </c>
    </row>
    <row r="38" spans="1:15" x14ac:dyDescent="0.25">
      <c r="A38" s="4">
        <f t="shared" si="2"/>
        <v>35</v>
      </c>
      <c r="B38" t="s">
        <v>543</v>
      </c>
      <c r="D38" t="s">
        <v>291</v>
      </c>
      <c r="E38">
        <v>13</v>
      </c>
      <c r="F38">
        <v>0.9</v>
      </c>
      <c r="I38">
        <v>27</v>
      </c>
      <c r="J38">
        <v>52.648000000000003</v>
      </c>
      <c r="M38">
        <f t="shared" si="0"/>
        <v>13.015000000000001</v>
      </c>
      <c r="O38">
        <f t="shared" si="1"/>
        <v>27.877466666666667</v>
      </c>
    </row>
    <row r="39" spans="1:15" x14ac:dyDescent="0.25">
      <c r="A39" s="4">
        <f t="shared" si="2"/>
        <v>36</v>
      </c>
      <c r="B39" t="s">
        <v>544</v>
      </c>
      <c r="D39" t="s">
        <v>291</v>
      </c>
      <c r="E39">
        <v>12</v>
      </c>
      <c r="F39">
        <v>36.82</v>
      </c>
      <c r="I39">
        <v>27</v>
      </c>
      <c r="J39">
        <v>52.51</v>
      </c>
      <c r="M39">
        <f t="shared" si="0"/>
        <v>12.613666666666667</v>
      </c>
      <c r="O39">
        <f t="shared" si="1"/>
        <v>27.875166666666665</v>
      </c>
    </row>
    <row r="40" spans="1:15" x14ac:dyDescent="0.25">
      <c r="A40" s="4">
        <f t="shared" si="2"/>
        <v>37</v>
      </c>
      <c r="B40" t="s">
        <v>545</v>
      </c>
      <c r="D40" t="s">
        <v>313</v>
      </c>
      <c r="E40">
        <v>20</v>
      </c>
      <c r="F40">
        <v>12.704000000000001</v>
      </c>
      <c r="I40">
        <v>26</v>
      </c>
      <c r="J40">
        <v>32.173000000000002</v>
      </c>
      <c r="M40">
        <f t="shared" si="0"/>
        <v>20.211733333333335</v>
      </c>
      <c r="O40">
        <f t="shared" si="1"/>
        <v>26.536216666666668</v>
      </c>
    </row>
    <row r="41" spans="1:15" x14ac:dyDescent="0.25">
      <c r="A41" s="4">
        <f t="shared" si="2"/>
        <v>38</v>
      </c>
      <c r="B41" t="s">
        <v>546</v>
      </c>
      <c r="C41" t="s">
        <v>547</v>
      </c>
      <c r="D41" t="s">
        <v>291</v>
      </c>
      <c r="E41">
        <v>12</v>
      </c>
      <c r="F41">
        <v>37.122999999999998</v>
      </c>
      <c r="I41">
        <v>25</v>
      </c>
      <c r="J41">
        <v>53.511000000000003</v>
      </c>
      <c r="M41">
        <f t="shared" si="0"/>
        <v>12.618716666666666</v>
      </c>
      <c r="O41">
        <f t="shared" si="1"/>
        <v>25.891850000000002</v>
      </c>
    </row>
    <row r="42" spans="1:15" x14ac:dyDescent="0.25">
      <c r="A42" s="4">
        <f t="shared" si="2"/>
        <v>39</v>
      </c>
      <c r="B42" t="s">
        <v>165</v>
      </c>
      <c r="C42" t="s">
        <v>548</v>
      </c>
      <c r="D42" t="s">
        <v>290</v>
      </c>
      <c r="E42">
        <v>7</v>
      </c>
      <c r="F42">
        <v>30.187000000000001</v>
      </c>
      <c r="I42">
        <v>20</v>
      </c>
      <c r="J42">
        <v>52.732999999999997</v>
      </c>
      <c r="M42">
        <f t="shared" si="0"/>
        <v>7.5031166666666671</v>
      </c>
      <c r="O42">
        <f t="shared" si="1"/>
        <v>20.878883333333334</v>
      </c>
    </row>
    <row r="43" spans="1:15" x14ac:dyDescent="0.25">
      <c r="A43" s="4">
        <f t="shared" si="2"/>
        <v>40</v>
      </c>
      <c r="B43" t="s">
        <v>549</v>
      </c>
      <c r="D43" t="s">
        <v>291</v>
      </c>
      <c r="E43">
        <v>11</v>
      </c>
      <c r="F43">
        <v>20.975000000000001</v>
      </c>
      <c r="I43">
        <v>18</v>
      </c>
      <c r="J43">
        <v>15.473000000000001</v>
      </c>
      <c r="M43">
        <f t="shared" si="0"/>
        <v>11.349583333333333</v>
      </c>
      <c r="O43">
        <f t="shared" si="1"/>
        <v>18.257883333333332</v>
      </c>
    </row>
    <row r="44" spans="1:15" x14ac:dyDescent="0.25">
      <c r="A44" s="4">
        <f t="shared" si="2"/>
        <v>41</v>
      </c>
      <c r="B44" t="s">
        <v>550</v>
      </c>
      <c r="D44" t="s">
        <v>313</v>
      </c>
      <c r="E44">
        <v>4</v>
      </c>
      <c r="F44">
        <v>27.956</v>
      </c>
      <c r="I44">
        <v>16</v>
      </c>
      <c r="J44">
        <v>2.0569999999999999</v>
      </c>
      <c r="M44">
        <f t="shared" si="0"/>
        <v>4.4659333333333331</v>
      </c>
      <c r="O44">
        <f t="shared" si="1"/>
        <v>16.034283333333335</v>
      </c>
    </row>
    <row r="45" spans="1:15" x14ac:dyDescent="0.25">
      <c r="A45" s="4">
        <f t="shared" si="2"/>
        <v>42</v>
      </c>
      <c r="B45" t="s">
        <v>551</v>
      </c>
      <c r="D45" t="s">
        <v>305</v>
      </c>
      <c r="E45">
        <v>21</v>
      </c>
      <c r="F45">
        <v>2.2829999999999999</v>
      </c>
      <c r="I45">
        <v>16</v>
      </c>
      <c r="J45">
        <v>15.085000000000001</v>
      </c>
      <c r="M45">
        <f t="shared" si="0"/>
        <v>21.038049999999998</v>
      </c>
      <c r="O45">
        <f t="shared" si="1"/>
        <v>16.251416666666668</v>
      </c>
    </row>
    <row r="46" spans="1:15" x14ac:dyDescent="0.25">
      <c r="A46" s="4">
        <f t="shared" si="2"/>
        <v>43</v>
      </c>
      <c r="B46" t="s">
        <v>552</v>
      </c>
      <c r="D46" t="s">
        <v>291</v>
      </c>
      <c r="E46">
        <v>0</v>
      </c>
      <c r="F46">
        <v>4.1609999999999996</v>
      </c>
      <c r="I46">
        <v>16</v>
      </c>
      <c r="J46">
        <v>14.581</v>
      </c>
      <c r="M46">
        <f t="shared" si="0"/>
        <v>6.9349999999999995E-2</v>
      </c>
      <c r="O46">
        <f t="shared" si="1"/>
        <v>16.243016666666666</v>
      </c>
    </row>
    <row r="47" spans="1:15" x14ac:dyDescent="0.25">
      <c r="A47" s="4">
        <f t="shared" si="2"/>
        <v>44</v>
      </c>
      <c r="B47" t="s">
        <v>553</v>
      </c>
      <c r="D47" t="s">
        <v>291</v>
      </c>
      <c r="E47">
        <v>23</v>
      </c>
      <c r="F47">
        <v>5.74</v>
      </c>
      <c r="I47">
        <v>12</v>
      </c>
      <c r="J47">
        <v>24.460999999999999</v>
      </c>
      <c r="M47">
        <f t="shared" si="0"/>
        <v>23.095666666666666</v>
      </c>
      <c r="O47">
        <f t="shared" si="1"/>
        <v>12.407683333333333</v>
      </c>
    </row>
    <row r="48" spans="1:15" x14ac:dyDescent="0.25">
      <c r="A48" s="4">
        <f t="shared" si="2"/>
        <v>45</v>
      </c>
      <c r="B48" t="s">
        <v>554</v>
      </c>
      <c r="D48" t="s">
        <v>291</v>
      </c>
      <c r="E48">
        <v>13</v>
      </c>
      <c r="F48">
        <v>38.331000000000003</v>
      </c>
      <c r="I48">
        <v>8</v>
      </c>
      <c r="J48">
        <v>47.978999999999999</v>
      </c>
      <c r="M48">
        <f t="shared" si="0"/>
        <v>13.63885</v>
      </c>
      <c r="O48">
        <f t="shared" si="1"/>
        <v>8.7996499999999997</v>
      </c>
    </row>
    <row r="49" spans="1:15" x14ac:dyDescent="0.25">
      <c r="A49" s="4">
        <f t="shared" si="2"/>
        <v>46</v>
      </c>
      <c r="B49" t="s">
        <v>555</v>
      </c>
      <c r="C49" t="s">
        <v>556</v>
      </c>
      <c r="D49" t="s">
        <v>319</v>
      </c>
      <c r="E49">
        <v>6</v>
      </c>
      <c r="F49">
        <v>40.113</v>
      </c>
      <c r="I49">
        <v>8</v>
      </c>
      <c r="J49">
        <v>42.893000000000001</v>
      </c>
      <c r="M49">
        <f t="shared" si="0"/>
        <v>6.6685499999999998</v>
      </c>
      <c r="O49">
        <f t="shared" si="1"/>
        <v>8.7148833333333329</v>
      </c>
    </row>
    <row r="50" spans="1:15" x14ac:dyDescent="0.25">
      <c r="A50" s="4">
        <f t="shared" si="2"/>
        <v>47</v>
      </c>
      <c r="B50" t="s">
        <v>557</v>
      </c>
      <c r="D50" t="s">
        <v>305</v>
      </c>
      <c r="E50">
        <v>20</v>
      </c>
      <c r="F50">
        <v>35.020000000000003</v>
      </c>
      <c r="I50">
        <v>7</v>
      </c>
      <c r="J50">
        <v>27.603000000000002</v>
      </c>
      <c r="M50">
        <f t="shared" si="0"/>
        <v>20.583666666666666</v>
      </c>
      <c r="O50">
        <f t="shared" si="1"/>
        <v>7.4600499999999998</v>
      </c>
    </row>
    <row r="51" spans="1:15" x14ac:dyDescent="0.25">
      <c r="A51" s="4">
        <f t="shared" si="2"/>
        <v>48</v>
      </c>
      <c r="B51" t="s">
        <v>558</v>
      </c>
      <c r="D51" t="s">
        <v>291</v>
      </c>
      <c r="E51">
        <v>9</v>
      </c>
      <c r="F51">
        <v>11.186999999999999</v>
      </c>
      <c r="I51">
        <v>6</v>
      </c>
      <c r="J51">
        <v>57.771000000000001</v>
      </c>
      <c r="M51">
        <f t="shared" si="0"/>
        <v>9.1864500000000007</v>
      </c>
      <c r="O51">
        <f t="shared" si="1"/>
        <v>6.9628499999999995</v>
      </c>
    </row>
    <row r="52" spans="1:15" x14ac:dyDescent="0.25">
      <c r="A52" s="4">
        <f t="shared" si="2"/>
        <v>49</v>
      </c>
      <c r="B52" t="s">
        <v>559</v>
      </c>
      <c r="C52" t="s">
        <v>560</v>
      </c>
      <c r="D52" t="s">
        <v>319</v>
      </c>
      <c r="E52">
        <v>6</v>
      </c>
      <c r="F52">
        <v>31.189</v>
      </c>
      <c r="I52">
        <v>5</v>
      </c>
      <c r="J52">
        <v>2.1059999999999999</v>
      </c>
      <c r="M52">
        <f t="shared" si="0"/>
        <v>6.5198166666666664</v>
      </c>
      <c r="O52">
        <f t="shared" si="1"/>
        <v>5.0350999999999999</v>
      </c>
    </row>
    <row r="53" spans="1:15" x14ac:dyDescent="0.25">
      <c r="A53" s="4">
        <f t="shared" si="2"/>
        <v>50</v>
      </c>
      <c r="B53" t="s">
        <v>561</v>
      </c>
      <c r="D53" t="s">
        <v>313</v>
      </c>
      <c r="E53">
        <v>6</v>
      </c>
      <c r="F53">
        <v>33.287999999999997</v>
      </c>
      <c r="I53">
        <v>4</v>
      </c>
      <c r="J53">
        <v>51.055999999999997</v>
      </c>
      <c r="M53">
        <f t="shared" si="0"/>
        <v>6.5548000000000002</v>
      </c>
      <c r="O53">
        <f t="shared" si="1"/>
        <v>4.8509333333333338</v>
      </c>
    </row>
    <row r="54" spans="1:15" x14ac:dyDescent="0.25">
      <c r="A54" s="4">
        <f t="shared" si="2"/>
        <v>51</v>
      </c>
      <c r="B54" t="s">
        <v>562</v>
      </c>
      <c r="D54" t="s">
        <v>291</v>
      </c>
      <c r="E54">
        <v>1</v>
      </c>
      <c r="F54">
        <v>5.6609999999999996</v>
      </c>
      <c r="I54">
        <v>2</v>
      </c>
      <c r="J54">
        <v>12.318</v>
      </c>
      <c r="M54">
        <f t="shared" si="0"/>
        <v>1.0943499999999999</v>
      </c>
      <c r="O54">
        <f t="shared" si="1"/>
        <v>2.2052999999999998</v>
      </c>
    </row>
    <row r="55" spans="1:15" x14ac:dyDescent="0.25">
      <c r="A55" s="4">
        <f t="shared" si="2"/>
        <v>52</v>
      </c>
      <c r="B55" t="s">
        <v>563</v>
      </c>
      <c r="D55" t="s">
        <v>291</v>
      </c>
      <c r="E55">
        <v>12</v>
      </c>
      <c r="F55">
        <v>49.466000000000001</v>
      </c>
      <c r="I55">
        <v>-5</v>
      </c>
      <c r="J55">
        <v>53.424999999999997</v>
      </c>
      <c r="M55">
        <f t="shared" si="0"/>
        <v>12.824433333333333</v>
      </c>
      <c r="O55">
        <f t="shared" ref="O55:O102" si="3">I55-(J55/60)-(K55/3600)</f>
        <v>-5.8904166666666669</v>
      </c>
    </row>
    <row r="56" spans="1:15" x14ac:dyDescent="0.25">
      <c r="A56" s="4">
        <f t="shared" si="2"/>
        <v>53</v>
      </c>
      <c r="B56" t="s">
        <v>166</v>
      </c>
      <c r="C56" t="s">
        <v>564</v>
      </c>
      <c r="D56" t="s">
        <v>291</v>
      </c>
      <c r="E56">
        <v>10</v>
      </c>
      <c r="F56">
        <v>6.0339999999999998</v>
      </c>
      <c r="I56">
        <v>-7</v>
      </c>
      <c r="J56">
        <v>47.973999999999997</v>
      </c>
      <c r="M56">
        <f t="shared" si="0"/>
        <v>10.100566666666667</v>
      </c>
      <c r="O56">
        <f t="shared" si="3"/>
        <v>-7.7995666666666663</v>
      </c>
    </row>
    <row r="57" spans="1:15" x14ac:dyDescent="0.25">
      <c r="A57" s="4">
        <f t="shared" si="2"/>
        <v>54</v>
      </c>
      <c r="B57" t="s">
        <v>565</v>
      </c>
      <c r="D57" t="s">
        <v>313</v>
      </c>
      <c r="E57">
        <v>8</v>
      </c>
      <c r="F57">
        <v>0.996</v>
      </c>
      <c r="I57">
        <v>-10</v>
      </c>
      <c r="J57">
        <v>49.933</v>
      </c>
      <c r="M57">
        <f t="shared" si="0"/>
        <v>8.0166000000000004</v>
      </c>
      <c r="O57">
        <f t="shared" si="3"/>
        <v>-10.832216666666667</v>
      </c>
    </row>
    <row r="58" spans="1:15" x14ac:dyDescent="0.25">
      <c r="A58" s="4">
        <f t="shared" si="2"/>
        <v>55</v>
      </c>
      <c r="B58" t="s">
        <v>566</v>
      </c>
      <c r="C58" t="s">
        <v>567</v>
      </c>
      <c r="D58" t="s">
        <v>290</v>
      </c>
      <c r="E58">
        <v>21</v>
      </c>
      <c r="F58">
        <v>5.1070000000000002</v>
      </c>
      <c r="I58">
        <v>-11</v>
      </c>
      <c r="J58">
        <v>17.87</v>
      </c>
      <c r="M58">
        <f t="shared" si="0"/>
        <v>21.085116666666668</v>
      </c>
      <c r="O58">
        <f t="shared" si="3"/>
        <v>-11.297833333333333</v>
      </c>
    </row>
    <row r="59" spans="1:15" x14ac:dyDescent="0.25">
      <c r="A59" s="4">
        <f t="shared" si="2"/>
        <v>56</v>
      </c>
      <c r="B59" t="s">
        <v>568</v>
      </c>
      <c r="D59" t="s">
        <v>290</v>
      </c>
      <c r="E59">
        <v>0</v>
      </c>
      <c r="F59">
        <v>47.838999999999999</v>
      </c>
      <c r="I59">
        <v>-11</v>
      </c>
      <c r="J59">
        <v>47.566000000000003</v>
      </c>
      <c r="M59">
        <f t="shared" si="0"/>
        <v>0.79731666666666667</v>
      </c>
      <c r="O59">
        <f t="shared" si="3"/>
        <v>-11.792766666666667</v>
      </c>
    </row>
    <row r="60" spans="1:15" x14ac:dyDescent="0.25">
      <c r="A60" s="4">
        <f t="shared" si="2"/>
        <v>57</v>
      </c>
      <c r="B60" t="s">
        <v>569</v>
      </c>
      <c r="C60" t="s">
        <v>570</v>
      </c>
      <c r="D60" t="s">
        <v>291</v>
      </c>
      <c r="E60">
        <v>19</v>
      </c>
      <c r="F60">
        <v>45.844000000000001</v>
      </c>
      <c r="I60" s="44">
        <v>-14</v>
      </c>
      <c r="J60">
        <v>45.389000000000003</v>
      </c>
      <c r="M60">
        <f t="shared" si="0"/>
        <v>19.764066666666668</v>
      </c>
      <c r="O60">
        <f t="shared" si="3"/>
        <v>-14.756483333333334</v>
      </c>
    </row>
    <row r="61" spans="1:15" x14ac:dyDescent="0.25">
      <c r="A61" s="4">
        <f t="shared" si="2"/>
        <v>58</v>
      </c>
      <c r="B61" t="s">
        <v>571</v>
      </c>
      <c r="D61" t="s">
        <v>313</v>
      </c>
      <c r="E61">
        <v>7</v>
      </c>
      <c r="F61">
        <v>18.559999999999999</v>
      </c>
      <c r="I61" s="44">
        <v>-15</v>
      </c>
      <c r="J61">
        <v>39.008000000000003</v>
      </c>
      <c r="M61">
        <f t="shared" si="0"/>
        <v>7.309333333333333</v>
      </c>
      <c r="O61">
        <f t="shared" si="3"/>
        <v>-15.650133333333333</v>
      </c>
    </row>
    <row r="62" spans="1:15" x14ac:dyDescent="0.25">
      <c r="A62" s="4">
        <f t="shared" si="2"/>
        <v>59</v>
      </c>
      <c r="B62" t="s">
        <v>167</v>
      </c>
      <c r="C62" t="s">
        <v>572</v>
      </c>
      <c r="D62" t="s">
        <v>290</v>
      </c>
      <c r="E62">
        <v>10</v>
      </c>
      <c r="F62">
        <v>25.609000000000002</v>
      </c>
      <c r="I62" s="44">
        <v>-18</v>
      </c>
      <c r="J62">
        <v>43.173000000000002</v>
      </c>
      <c r="M62">
        <f t="shared" si="0"/>
        <v>10.426816666666667</v>
      </c>
      <c r="O62">
        <f t="shared" si="3"/>
        <v>-18.719550000000002</v>
      </c>
    </row>
    <row r="63" spans="1:15" x14ac:dyDescent="0.25">
      <c r="A63" s="4">
        <f t="shared" si="2"/>
        <v>60</v>
      </c>
      <c r="B63" t="s">
        <v>573</v>
      </c>
      <c r="C63" t="s">
        <v>574</v>
      </c>
      <c r="D63" t="s">
        <v>291</v>
      </c>
      <c r="E63">
        <v>12</v>
      </c>
      <c r="F63">
        <v>2.7610000000000001</v>
      </c>
      <c r="I63" s="44">
        <v>-18</v>
      </c>
      <c r="J63" s="44">
        <v>57.582000000000001</v>
      </c>
      <c r="M63">
        <f t="shared" si="0"/>
        <v>12.046016666666667</v>
      </c>
      <c r="O63">
        <f t="shared" si="3"/>
        <v>-18.959700000000002</v>
      </c>
    </row>
    <row r="64" spans="1:15" x14ac:dyDescent="0.25">
      <c r="A64" s="4">
        <f t="shared" si="2"/>
        <v>61</v>
      </c>
      <c r="B64" t="s">
        <v>575</v>
      </c>
      <c r="C64" t="s">
        <v>574</v>
      </c>
      <c r="D64" t="s">
        <v>291</v>
      </c>
      <c r="E64">
        <v>12</v>
      </c>
      <c r="F64">
        <v>2.7610000000000001</v>
      </c>
      <c r="I64" s="44">
        <v>-18</v>
      </c>
      <c r="J64" s="44">
        <v>58.582000000000001</v>
      </c>
      <c r="M64">
        <f t="shared" si="0"/>
        <v>12.046016666666667</v>
      </c>
      <c r="O64">
        <f t="shared" si="3"/>
        <v>-18.976366666666667</v>
      </c>
    </row>
    <row r="65" spans="1:15" x14ac:dyDescent="0.25">
      <c r="A65" s="4">
        <f t="shared" si="2"/>
        <v>62</v>
      </c>
      <c r="B65" t="s">
        <v>576</v>
      </c>
      <c r="D65" t="s">
        <v>291</v>
      </c>
      <c r="E65">
        <v>0</v>
      </c>
      <c r="F65">
        <v>47.923999999999999</v>
      </c>
      <c r="I65" s="44">
        <v>-20</v>
      </c>
      <c r="J65" s="44">
        <v>40.566000000000003</v>
      </c>
      <c r="M65">
        <f t="shared" si="0"/>
        <v>0.7987333333333333</v>
      </c>
      <c r="O65">
        <f t="shared" si="3"/>
        <v>-20.676100000000002</v>
      </c>
    </row>
    <row r="66" spans="1:15" x14ac:dyDescent="0.25">
      <c r="A66" s="4">
        <f t="shared" si="2"/>
        <v>63</v>
      </c>
      <c r="B66" t="s">
        <v>577</v>
      </c>
      <c r="C66" t="s">
        <v>578</v>
      </c>
      <c r="D66" t="s">
        <v>290</v>
      </c>
      <c r="E66">
        <v>22</v>
      </c>
      <c r="F66">
        <v>30.507000000000001</v>
      </c>
      <c r="I66" s="44">
        <v>-20</v>
      </c>
      <c r="J66" s="44">
        <v>42.783999999999999</v>
      </c>
      <c r="M66">
        <f t="shared" si="0"/>
        <v>22.50845</v>
      </c>
      <c r="O66">
        <f t="shared" si="3"/>
        <v>-20.713066666666666</v>
      </c>
    </row>
    <row r="67" spans="1:15" x14ac:dyDescent="0.25">
      <c r="A67" s="4">
        <f t="shared" si="2"/>
        <v>64</v>
      </c>
      <c r="B67" t="s">
        <v>579</v>
      </c>
      <c r="D67" t="s">
        <v>313</v>
      </c>
      <c r="E67">
        <v>7</v>
      </c>
      <c r="F67">
        <v>19.495000000000001</v>
      </c>
      <c r="I67" s="44">
        <v>-24</v>
      </c>
      <c r="J67" s="44">
        <v>59.03</v>
      </c>
      <c r="M67">
        <f t="shared" si="0"/>
        <v>7.3249166666666667</v>
      </c>
      <c r="O67">
        <f t="shared" si="3"/>
        <v>-24.983833333333333</v>
      </c>
    </row>
    <row r="68" spans="1:15" x14ac:dyDescent="0.25">
      <c r="A68" s="4">
        <f t="shared" si="2"/>
        <v>65</v>
      </c>
      <c r="B68" t="s">
        <v>580</v>
      </c>
      <c r="C68" t="s">
        <v>581</v>
      </c>
      <c r="D68" t="s">
        <v>291</v>
      </c>
      <c r="E68">
        <v>0</v>
      </c>
      <c r="F68">
        <v>48.415999999999997</v>
      </c>
      <c r="I68" s="44">
        <v>-25</v>
      </c>
      <c r="J68" s="44">
        <v>11.569000000000001</v>
      </c>
      <c r="M68">
        <f t="shared" si="0"/>
        <v>0.80693333333333328</v>
      </c>
      <c r="O68">
        <f t="shared" si="3"/>
        <v>-25.192816666666666</v>
      </c>
    </row>
    <row r="69" spans="1:15" s="44" customFormat="1" x14ac:dyDescent="0.25">
      <c r="A69" s="45">
        <f t="shared" si="2"/>
        <v>66</v>
      </c>
      <c r="B69" s="44" t="s">
        <v>582</v>
      </c>
      <c r="D69" s="44" t="s">
        <v>305</v>
      </c>
      <c r="E69" s="44">
        <v>14</v>
      </c>
      <c r="F69" s="44">
        <v>40.58</v>
      </c>
      <c r="I69" s="44">
        <v>-26</v>
      </c>
      <c r="J69" s="44">
        <v>36.180999999999997</v>
      </c>
      <c r="M69" s="44">
        <f t="shared" ref="M69:M112" si="4">E69+(F69/60)+(G69/3600)</f>
        <v>14.676333333333334</v>
      </c>
      <c r="O69" s="44">
        <f t="shared" si="3"/>
        <v>-26.603016666666665</v>
      </c>
    </row>
    <row r="70" spans="1:15" x14ac:dyDescent="0.25">
      <c r="A70" s="4">
        <f t="shared" ref="A70:A112" si="5">A69+1</f>
        <v>67</v>
      </c>
      <c r="B70" t="s">
        <v>583</v>
      </c>
      <c r="D70" t="s">
        <v>291</v>
      </c>
      <c r="E70">
        <v>2</v>
      </c>
      <c r="F70">
        <v>47.008000000000003</v>
      </c>
      <c r="I70" s="44">
        <v>-30</v>
      </c>
      <c r="J70" s="44">
        <v>12.927</v>
      </c>
      <c r="M70">
        <f t="shared" si="4"/>
        <v>2.7834666666666665</v>
      </c>
      <c r="O70">
        <f t="shared" si="3"/>
        <v>-30.215450000000001</v>
      </c>
    </row>
    <row r="71" spans="1:15" x14ac:dyDescent="0.25">
      <c r="A71" s="4">
        <f t="shared" si="5"/>
        <v>68</v>
      </c>
      <c r="B71" t="s">
        <v>584</v>
      </c>
      <c r="C71" t="s">
        <v>585</v>
      </c>
      <c r="D71" t="s">
        <v>319</v>
      </c>
      <c r="E71">
        <v>19</v>
      </c>
      <c r="F71">
        <v>3.024</v>
      </c>
      <c r="I71" s="44">
        <v>-36</v>
      </c>
      <c r="J71" s="44">
        <v>55.353999999999999</v>
      </c>
      <c r="M71">
        <f t="shared" si="4"/>
        <v>19.0504</v>
      </c>
      <c r="O71">
        <f t="shared" si="3"/>
        <v>-36.922566666666668</v>
      </c>
    </row>
    <row r="72" spans="1:15" s="47" customFormat="1" x14ac:dyDescent="0.25">
      <c r="A72" s="46">
        <f t="shared" si="5"/>
        <v>69</v>
      </c>
      <c r="B72" s="47" t="s">
        <v>586</v>
      </c>
      <c r="C72" s="47" t="s">
        <v>587</v>
      </c>
      <c r="D72" s="47" t="s">
        <v>290</v>
      </c>
      <c r="E72" s="47">
        <v>17</v>
      </c>
      <c r="F72" s="47">
        <v>14.834</v>
      </c>
      <c r="I72" s="47">
        <v>-37</v>
      </c>
      <c r="J72" s="47">
        <v>6.9619999999999997</v>
      </c>
      <c r="M72" s="47">
        <f t="shared" si="4"/>
        <v>17.247233333333334</v>
      </c>
      <c r="O72" s="47">
        <f t="shared" si="3"/>
        <v>-37.116033333333334</v>
      </c>
    </row>
    <row r="73" spans="1:15" x14ac:dyDescent="0.25">
      <c r="A73" s="4">
        <f t="shared" si="5"/>
        <v>70</v>
      </c>
      <c r="B73" t="s">
        <v>588</v>
      </c>
      <c r="D73" t="s">
        <v>291</v>
      </c>
      <c r="E73">
        <v>0</v>
      </c>
      <c r="F73">
        <v>55.680999999999997</v>
      </c>
      <c r="I73" s="44">
        <v>-37</v>
      </c>
      <c r="J73" s="44">
        <v>35.613</v>
      </c>
      <c r="M73">
        <f t="shared" si="4"/>
        <v>0.9280166666666666</v>
      </c>
      <c r="O73">
        <f t="shared" si="3"/>
        <v>-37.59355</v>
      </c>
    </row>
    <row r="74" spans="1:15" x14ac:dyDescent="0.25">
      <c r="A74" s="4">
        <f t="shared" si="5"/>
        <v>71</v>
      </c>
      <c r="B74" t="s">
        <v>589</v>
      </c>
      <c r="D74" t="s">
        <v>313</v>
      </c>
      <c r="E74">
        <v>7</v>
      </c>
      <c r="F74">
        <v>52.899000000000001</v>
      </c>
      <c r="I74" s="44">
        <v>-38</v>
      </c>
      <c r="J74" s="44">
        <v>35.765000000000001</v>
      </c>
      <c r="M74">
        <f t="shared" si="4"/>
        <v>7.8816500000000005</v>
      </c>
      <c r="O74">
        <f t="shared" si="3"/>
        <v>-38.596083333333333</v>
      </c>
    </row>
    <row r="75" spans="1:15" x14ac:dyDescent="0.25">
      <c r="A75" s="4">
        <f t="shared" si="5"/>
        <v>72</v>
      </c>
      <c r="B75" t="s">
        <v>590</v>
      </c>
      <c r="D75" t="s">
        <v>291</v>
      </c>
      <c r="E75">
        <v>0</v>
      </c>
      <c r="F75">
        <v>15.728999999999999</v>
      </c>
      <c r="I75" s="44">
        <v>-39</v>
      </c>
      <c r="J75" s="44">
        <v>5.4379999999999997</v>
      </c>
      <c r="M75">
        <f t="shared" si="4"/>
        <v>0.26214999999999999</v>
      </c>
      <c r="O75">
        <f t="shared" si="3"/>
        <v>-39.090633333333336</v>
      </c>
    </row>
    <row r="76" spans="1:15" x14ac:dyDescent="0.25">
      <c r="A76" s="4">
        <f t="shared" si="5"/>
        <v>73</v>
      </c>
      <c r="B76" t="s">
        <v>591</v>
      </c>
      <c r="D76" t="s">
        <v>305</v>
      </c>
      <c r="E76">
        <v>5</v>
      </c>
      <c r="F76">
        <v>14.648</v>
      </c>
      <c r="I76" s="44">
        <v>-40</v>
      </c>
      <c r="J76" s="44">
        <v>2.0409999999999999</v>
      </c>
      <c r="M76">
        <f t="shared" si="4"/>
        <v>5.2441333333333331</v>
      </c>
      <c r="O76">
        <f t="shared" si="3"/>
        <v>-40.034016666666666</v>
      </c>
    </row>
    <row r="77" spans="1:15" x14ac:dyDescent="0.25">
      <c r="A77" s="4">
        <f t="shared" si="5"/>
        <v>74</v>
      </c>
      <c r="B77" t="s">
        <v>592</v>
      </c>
      <c r="C77" t="s">
        <v>593</v>
      </c>
      <c r="D77" t="s">
        <v>290</v>
      </c>
      <c r="E77">
        <v>10</v>
      </c>
      <c r="F77">
        <v>7.7140000000000004</v>
      </c>
      <c r="I77" s="44">
        <v>-40</v>
      </c>
      <c r="J77" s="44">
        <v>30.992999999999999</v>
      </c>
      <c r="M77">
        <f t="shared" si="4"/>
        <v>10.128566666666666</v>
      </c>
      <c r="O77">
        <f t="shared" si="3"/>
        <v>-40.516550000000002</v>
      </c>
    </row>
    <row r="78" spans="1:15" x14ac:dyDescent="0.25">
      <c r="A78" s="4">
        <f t="shared" si="5"/>
        <v>75</v>
      </c>
      <c r="B78" t="s">
        <v>594</v>
      </c>
      <c r="D78" t="s">
        <v>313</v>
      </c>
      <c r="E78">
        <v>16</v>
      </c>
      <c r="F78">
        <v>26.754000000000001</v>
      </c>
      <c r="I78" s="44">
        <v>-40</v>
      </c>
      <c r="J78" s="44">
        <v>42.087000000000003</v>
      </c>
      <c r="M78">
        <f t="shared" si="4"/>
        <v>16.445900000000002</v>
      </c>
      <c r="O78">
        <f t="shared" si="3"/>
        <v>-40.701450000000001</v>
      </c>
    </row>
    <row r="79" spans="1:15" x14ac:dyDescent="0.25">
      <c r="A79" s="4">
        <f t="shared" si="5"/>
        <v>76</v>
      </c>
      <c r="B79" t="s">
        <v>595</v>
      </c>
      <c r="D79" t="s">
        <v>313</v>
      </c>
      <c r="E79">
        <v>16</v>
      </c>
      <c r="F79">
        <v>55.179000000000002</v>
      </c>
      <c r="I79" s="44">
        <v>-41</v>
      </c>
      <c r="J79" s="44">
        <v>49.43</v>
      </c>
      <c r="M79">
        <f t="shared" si="4"/>
        <v>16.919650000000001</v>
      </c>
      <c r="O79">
        <f t="shared" si="3"/>
        <v>-41.823833333333333</v>
      </c>
    </row>
    <row r="80" spans="1:15" x14ac:dyDescent="0.25">
      <c r="A80" s="4">
        <f t="shared" si="5"/>
        <v>77</v>
      </c>
      <c r="B80" t="s">
        <v>596</v>
      </c>
      <c r="C80" t="s">
        <v>597</v>
      </c>
      <c r="D80" t="s">
        <v>291</v>
      </c>
      <c r="E80">
        <v>13</v>
      </c>
      <c r="F80">
        <v>26.492999999999999</v>
      </c>
      <c r="I80" s="44">
        <v>-43</v>
      </c>
      <c r="J80" s="44">
        <v>6.141</v>
      </c>
      <c r="M80">
        <f t="shared" si="4"/>
        <v>13.441549999999999</v>
      </c>
      <c r="O80">
        <f t="shared" si="3"/>
        <v>-43.102350000000001</v>
      </c>
    </row>
    <row r="81" spans="1:15" x14ac:dyDescent="0.25">
      <c r="A81" s="4">
        <f t="shared" si="5"/>
        <v>78</v>
      </c>
      <c r="B81" t="s">
        <v>598</v>
      </c>
      <c r="D81" t="s">
        <v>305</v>
      </c>
      <c r="E81">
        <v>18</v>
      </c>
      <c r="F81">
        <v>9.2119999999999997</v>
      </c>
      <c r="I81" s="44">
        <v>-43</v>
      </c>
      <c r="J81" s="44">
        <v>41.642000000000003</v>
      </c>
      <c r="M81">
        <f t="shared" si="4"/>
        <v>18.153533333333332</v>
      </c>
      <c r="O81">
        <f t="shared" si="3"/>
        <v>-43.69403333333333</v>
      </c>
    </row>
    <row r="82" spans="1:15" x14ac:dyDescent="0.25">
      <c r="A82" s="4">
        <f t="shared" si="5"/>
        <v>79</v>
      </c>
      <c r="B82" t="s">
        <v>599</v>
      </c>
      <c r="D82" t="s">
        <v>305</v>
      </c>
      <c r="E82">
        <v>10</v>
      </c>
      <c r="F82">
        <v>18.297000000000001</v>
      </c>
      <c r="I82" s="44">
        <v>-46</v>
      </c>
      <c r="J82" s="44">
        <v>30.103000000000002</v>
      </c>
      <c r="M82">
        <f t="shared" si="4"/>
        <v>10.30495</v>
      </c>
      <c r="O82">
        <f t="shared" si="3"/>
        <v>-46.501716666666667</v>
      </c>
    </row>
    <row r="83" spans="1:15" x14ac:dyDescent="0.25">
      <c r="A83" s="4">
        <f t="shared" si="5"/>
        <v>80</v>
      </c>
      <c r="B83" t="s">
        <v>600</v>
      </c>
      <c r="C83" t="s">
        <v>601</v>
      </c>
      <c r="D83" t="s">
        <v>305</v>
      </c>
      <c r="E83">
        <v>13</v>
      </c>
      <c r="F83">
        <v>27.818000000000001</v>
      </c>
      <c r="I83" s="44">
        <v>-47</v>
      </c>
      <c r="J83" s="44">
        <v>34.128999999999998</v>
      </c>
      <c r="M83">
        <f t="shared" si="4"/>
        <v>13.463633333333334</v>
      </c>
      <c r="O83">
        <f t="shared" si="3"/>
        <v>-47.568816666666663</v>
      </c>
    </row>
    <row r="84" spans="1:15" x14ac:dyDescent="0.25">
      <c r="A84" s="4">
        <f t="shared" si="5"/>
        <v>81</v>
      </c>
      <c r="B84" t="s">
        <v>602</v>
      </c>
      <c r="D84" t="s">
        <v>305</v>
      </c>
      <c r="E84">
        <v>17</v>
      </c>
      <c r="F84">
        <v>26.773</v>
      </c>
      <c r="I84" s="44">
        <v>-48</v>
      </c>
      <c r="J84" s="44">
        <v>25.675999999999998</v>
      </c>
      <c r="M84">
        <f t="shared" si="4"/>
        <v>17.446216666666668</v>
      </c>
      <c r="O84">
        <f t="shared" si="3"/>
        <v>-48.427933333333335</v>
      </c>
    </row>
    <row r="85" spans="1:15" x14ac:dyDescent="0.25">
      <c r="A85" s="4">
        <f t="shared" si="5"/>
        <v>82</v>
      </c>
      <c r="B85" t="s">
        <v>603</v>
      </c>
      <c r="D85" t="s">
        <v>313</v>
      </c>
      <c r="E85">
        <v>16</v>
      </c>
      <c r="F85">
        <v>42.561</v>
      </c>
      <c r="I85" s="44">
        <v>-48</v>
      </c>
      <c r="J85" s="44">
        <v>47.725999999999999</v>
      </c>
      <c r="M85">
        <f t="shared" si="4"/>
        <v>16.709350000000001</v>
      </c>
      <c r="O85">
        <f t="shared" si="3"/>
        <v>-48.795433333333335</v>
      </c>
    </row>
    <row r="86" spans="1:15" x14ac:dyDescent="0.25">
      <c r="A86" s="4">
        <f t="shared" si="5"/>
        <v>83</v>
      </c>
      <c r="B86" t="s">
        <v>604</v>
      </c>
      <c r="D86" t="s">
        <v>291</v>
      </c>
      <c r="E86">
        <v>13</v>
      </c>
      <c r="F86">
        <v>6.3920000000000003</v>
      </c>
      <c r="I86" s="44">
        <v>-49</v>
      </c>
      <c r="J86" s="44">
        <v>33.313000000000002</v>
      </c>
      <c r="M86">
        <f t="shared" si="4"/>
        <v>13.106533333333333</v>
      </c>
      <c r="O86">
        <f t="shared" si="3"/>
        <v>-49.555216666666666</v>
      </c>
    </row>
    <row r="87" spans="1:15" x14ac:dyDescent="0.25">
      <c r="A87" s="4">
        <f t="shared" si="5"/>
        <v>84</v>
      </c>
      <c r="B87" t="s">
        <v>605</v>
      </c>
      <c r="D87" t="s">
        <v>305</v>
      </c>
      <c r="E87">
        <v>13</v>
      </c>
      <c r="F87">
        <v>47.478000000000002</v>
      </c>
      <c r="I87" s="44">
        <v>-51</v>
      </c>
      <c r="J87" s="44">
        <v>26.92</v>
      </c>
      <c r="M87">
        <f t="shared" si="4"/>
        <v>13.7913</v>
      </c>
      <c r="O87">
        <f t="shared" si="3"/>
        <v>-51.448666666666668</v>
      </c>
    </row>
    <row r="88" spans="1:15" x14ac:dyDescent="0.25">
      <c r="A88" s="4">
        <f t="shared" si="5"/>
        <v>85</v>
      </c>
      <c r="B88" t="s">
        <v>606</v>
      </c>
      <c r="C88" t="s">
        <v>607</v>
      </c>
      <c r="D88" t="s">
        <v>313</v>
      </c>
      <c r="E88">
        <v>8</v>
      </c>
      <c r="F88">
        <v>40.686</v>
      </c>
      <c r="I88" s="44">
        <v>-53</v>
      </c>
      <c r="J88" s="44">
        <v>7.7110000000000003</v>
      </c>
      <c r="M88">
        <f t="shared" si="4"/>
        <v>8.6781000000000006</v>
      </c>
      <c r="O88">
        <f t="shared" si="3"/>
        <v>-53.12851666666667</v>
      </c>
    </row>
    <row r="89" spans="1:15" x14ac:dyDescent="0.25">
      <c r="A89" s="4">
        <f t="shared" si="5"/>
        <v>86</v>
      </c>
      <c r="B89" t="s">
        <v>608</v>
      </c>
      <c r="D89" t="s">
        <v>305</v>
      </c>
      <c r="E89">
        <v>17</v>
      </c>
      <c r="F89">
        <v>42.061999999999998</v>
      </c>
      <c r="I89" s="44">
        <v>-53</v>
      </c>
      <c r="J89" s="44">
        <v>40.305</v>
      </c>
      <c r="M89">
        <f t="shared" si="4"/>
        <v>17.701033333333335</v>
      </c>
      <c r="O89">
        <f t="shared" si="3"/>
        <v>-53.671750000000003</v>
      </c>
    </row>
    <row r="90" spans="1:15" x14ac:dyDescent="0.25">
      <c r="A90" s="4">
        <f t="shared" si="5"/>
        <v>87</v>
      </c>
      <c r="B90" t="s">
        <v>609</v>
      </c>
      <c r="D90" t="s">
        <v>305</v>
      </c>
      <c r="E90">
        <v>3</v>
      </c>
      <c r="F90">
        <v>12.749000000000001</v>
      </c>
      <c r="I90" s="44">
        <v>-55</v>
      </c>
      <c r="J90" s="44">
        <v>9.3829999999999991</v>
      </c>
      <c r="M90">
        <f t="shared" si="4"/>
        <v>3.2124833333333331</v>
      </c>
      <c r="O90">
        <f t="shared" si="3"/>
        <v>-55.156383333333331</v>
      </c>
    </row>
    <row r="91" spans="1:15" x14ac:dyDescent="0.25">
      <c r="A91" s="4">
        <f t="shared" si="5"/>
        <v>88</v>
      </c>
      <c r="B91" t="s">
        <v>610</v>
      </c>
      <c r="D91" t="s">
        <v>313</v>
      </c>
      <c r="E91">
        <v>15</v>
      </c>
      <c r="F91">
        <v>6.9619999999999997</v>
      </c>
      <c r="I91" s="44">
        <v>-55</v>
      </c>
      <c r="J91" s="44">
        <v>39.729999999999997</v>
      </c>
      <c r="M91">
        <f t="shared" si="4"/>
        <v>15.116033333333334</v>
      </c>
      <c r="O91">
        <f t="shared" si="3"/>
        <v>-55.662166666666664</v>
      </c>
    </row>
    <row r="92" spans="1:15" x14ac:dyDescent="0.25">
      <c r="A92" s="4">
        <f t="shared" si="5"/>
        <v>89</v>
      </c>
      <c r="B92" t="s">
        <v>611</v>
      </c>
      <c r="C92" t="s">
        <v>612</v>
      </c>
      <c r="D92" t="s">
        <v>313</v>
      </c>
      <c r="E92">
        <v>16</v>
      </c>
      <c r="F92">
        <v>14.525</v>
      </c>
      <c r="I92" s="44">
        <v>-54</v>
      </c>
      <c r="J92" s="44">
        <v>15.362</v>
      </c>
      <c r="M92">
        <f t="shared" si="4"/>
        <v>16.242083333333333</v>
      </c>
      <c r="O92">
        <f t="shared" si="3"/>
        <v>-54.256033333333335</v>
      </c>
    </row>
    <row r="93" spans="1:15" x14ac:dyDescent="0.25">
      <c r="A93" s="4">
        <f t="shared" si="5"/>
        <v>90</v>
      </c>
      <c r="B93" t="s">
        <v>613</v>
      </c>
      <c r="D93" t="s">
        <v>290</v>
      </c>
      <c r="E93">
        <v>9</v>
      </c>
      <c r="F93">
        <v>21.884</v>
      </c>
      <c r="I93" s="44">
        <v>-58</v>
      </c>
      <c r="J93" s="44">
        <v>23.398</v>
      </c>
      <c r="M93">
        <f t="shared" si="4"/>
        <v>9.3647333333333336</v>
      </c>
      <c r="O93">
        <f t="shared" si="3"/>
        <v>-58.389966666666666</v>
      </c>
    </row>
    <row r="94" spans="1:15" x14ac:dyDescent="0.25">
      <c r="A94" s="4">
        <f t="shared" si="5"/>
        <v>91</v>
      </c>
      <c r="B94" t="s">
        <v>614</v>
      </c>
      <c r="C94" t="s">
        <v>615</v>
      </c>
      <c r="D94" t="s">
        <v>313</v>
      </c>
      <c r="E94">
        <v>11</v>
      </c>
      <c r="F94">
        <v>7.1319999999999997</v>
      </c>
      <c r="I94" s="44">
        <v>-58</v>
      </c>
      <c r="J94" s="44">
        <v>45.468000000000004</v>
      </c>
      <c r="M94">
        <f t="shared" si="4"/>
        <v>11.118866666666667</v>
      </c>
      <c r="O94">
        <f t="shared" si="3"/>
        <v>-58.757800000000003</v>
      </c>
    </row>
    <row r="95" spans="1:15" x14ac:dyDescent="0.25">
      <c r="A95" s="4">
        <f t="shared" si="5"/>
        <v>92</v>
      </c>
      <c r="B95" t="s">
        <v>616</v>
      </c>
      <c r="C95" t="s">
        <v>617</v>
      </c>
      <c r="D95" t="s">
        <v>319</v>
      </c>
      <c r="E95">
        <v>10</v>
      </c>
      <c r="F95">
        <v>44.463999999999999</v>
      </c>
      <c r="I95" s="44">
        <v>-59</v>
      </c>
      <c r="J95" s="44">
        <v>52</v>
      </c>
      <c r="M95">
        <f t="shared" si="4"/>
        <v>10.741066666666667</v>
      </c>
      <c r="O95">
        <f t="shared" si="3"/>
        <v>-59.866666666666667</v>
      </c>
    </row>
    <row r="96" spans="1:15" x14ac:dyDescent="0.25">
      <c r="A96" s="4">
        <f t="shared" si="5"/>
        <v>93</v>
      </c>
      <c r="B96" t="s">
        <v>618</v>
      </c>
      <c r="D96" t="s">
        <v>305</v>
      </c>
      <c r="E96">
        <v>19</v>
      </c>
      <c r="F96">
        <v>12.364000000000001</v>
      </c>
      <c r="I96" s="44">
        <v>-59</v>
      </c>
      <c r="J96" s="44">
        <v>57.142000000000003</v>
      </c>
      <c r="M96">
        <f t="shared" si="4"/>
        <v>19.206066666666668</v>
      </c>
      <c r="O96">
        <f t="shared" si="3"/>
        <v>-59.95236666666667</v>
      </c>
    </row>
    <row r="97" spans="1:15" x14ac:dyDescent="0.25">
      <c r="A97" s="4">
        <f t="shared" si="5"/>
        <v>94</v>
      </c>
      <c r="B97" t="s">
        <v>619</v>
      </c>
      <c r="C97" t="s">
        <v>620</v>
      </c>
      <c r="D97" t="s">
        <v>313</v>
      </c>
      <c r="E97">
        <v>12</v>
      </c>
      <c r="F97">
        <v>54.627000000000002</v>
      </c>
      <c r="I97" s="44">
        <v>-60</v>
      </c>
      <c r="J97" s="44">
        <v>25.393999999999998</v>
      </c>
      <c r="M97">
        <f t="shared" si="4"/>
        <v>12.910450000000001</v>
      </c>
      <c r="O97">
        <f t="shared" si="3"/>
        <v>-60.423233333333336</v>
      </c>
    </row>
    <row r="98" spans="1:15" x14ac:dyDescent="0.25">
      <c r="A98" s="4">
        <f t="shared" si="5"/>
        <v>95</v>
      </c>
      <c r="B98" t="s">
        <v>621</v>
      </c>
      <c r="D98" t="s">
        <v>313</v>
      </c>
      <c r="E98">
        <v>16</v>
      </c>
      <c r="F98">
        <v>5.1420000000000003</v>
      </c>
      <c r="I98" s="44">
        <v>-60</v>
      </c>
      <c r="J98" s="44">
        <v>32.567999999999998</v>
      </c>
      <c r="M98">
        <f t="shared" si="4"/>
        <v>16.085699999999999</v>
      </c>
      <c r="O98">
        <f t="shared" si="3"/>
        <v>-60.5428</v>
      </c>
    </row>
    <row r="99" spans="1:15" x14ac:dyDescent="0.25">
      <c r="A99" s="4">
        <f t="shared" si="5"/>
        <v>96</v>
      </c>
      <c r="B99" t="s">
        <v>622</v>
      </c>
      <c r="D99" t="s">
        <v>313</v>
      </c>
      <c r="E99">
        <v>7</v>
      </c>
      <c r="F99">
        <v>58.584000000000003</v>
      </c>
      <c r="I99" s="44">
        <v>-60</v>
      </c>
      <c r="J99" s="44">
        <v>54.887999999999998</v>
      </c>
      <c r="M99">
        <f t="shared" si="4"/>
        <v>7.9763999999999999</v>
      </c>
      <c r="O99">
        <f t="shared" si="3"/>
        <v>-60.9148</v>
      </c>
    </row>
    <row r="100" spans="1:15" x14ac:dyDescent="0.25">
      <c r="A100" s="4">
        <f t="shared" si="5"/>
        <v>97</v>
      </c>
      <c r="B100" t="s">
        <v>623</v>
      </c>
      <c r="C100" t="s">
        <v>624</v>
      </c>
      <c r="D100" t="s">
        <v>313</v>
      </c>
      <c r="E100">
        <v>11</v>
      </c>
      <c r="F100">
        <v>36.904000000000003</v>
      </c>
      <c r="I100" s="44">
        <v>-61</v>
      </c>
      <c r="J100" s="44">
        <v>42.57</v>
      </c>
      <c r="M100">
        <f t="shared" si="4"/>
        <v>11.615066666666667</v>
      </c>
      <c r="O100">
        <f t="shared" si="3"/>
        <v>-61.709499999999998</v>
      </c>
    </row>
    <row r="101" spans="1:15" x14ac:dyDescent="0.25">
      <c r="A101" s="4">
        <f t="shared" si="5"/>
        <v>98</v>
      </c>
      <c r="B101" t="s">
        <v>625</v>
      </c>
      <c r="D101" t="s">
        <v>313</v>
      </c>
      <c r="E101">
        <v>12</v>
      </c>
      <c r="F101">
        <v>43.311999999999998</v>
      </c>
      <c r="I101" s="44">
        <v>-63</v>
      </c>
      <c r="J101" s="44">
        <v>3.4590000000000001</v>
      </c>
      <c r="M101">
        <f t="shared" si="4"/>
        <v>12.721866666666667</v>
      </c>
      <c r="O101">
        <f t="shared" si="3"/>
        <v>-63.057650000000002</v>
      </c>
    </row>
    <row r="102" spans="1:15" x14ac:dyDescent="0.25">
      <c r="A102" s="4">
        <f t="shared" si="5"/>
        <v>99</v>
      </c>
      <c r="B102" s="2" t="s">
        <v>626</v>
      </c>
      <c r="C102" t="s">
        <v>627</v>
      </c>
      <c r="D102" t="s">
        <v>628</v>
      </c>
      <c r="E102">
        <v>12</v>
      </c>
      <c r="F102">
        <v>50</v>
      </c>
      <c r="I102" s="44">
        <v>-62</v>
      </c>
      <c r="J102" s="44">
        <v>30</v>
      </c>
      <c r="M102">
        <f t="shared" si="4"/>
        <v>12.833333333333334</v>
      </c>
      <c r="O102">
        <f t="shared" si="3"/>
        <v>-62.5</v>
      </c>
    </row>
    <row r="103" spans="1:15" x14ac:dyDescent="0.25">
      <c r="A103" s="4">
        <f t="shared" si="5"/>
        <v>100</v>
      </c>
      <c r="B103" t="s">
        <v>629</v>
      </c>
      <c r="C103" t="s">
        <v>630</v>
      </c>
      <c r="D103" t="s">
        <v>313</v>
      </c>
      <c r="E103">
        <v>11</v>
      </c>
      <c r="F103">
        <v>37.402999999999999</v>
      </c>
      <c r="I103">
        <v>-63</v>
      </c>
      <c r="J103">
        <v>7.5709999999999997</v>
      </c>
      <c r="M103">
        <f t="shared" si="4"/>
        <v>11.623383333333333</v>
      </c>
      <c r="O103">
        <f t="shared" ref="O103:O112" si="6">I103-(J103/60)-(K103/3600)</f>
        <v>-63.12618333333333</v>
      </c>
    </row>
    <row r="104" spans="1:15" x14ac:dyDescent="0.25">
      <c r="A104" s="4">
        <f t="shared" si="5"/>
        <v>101</v>
      </c>
      <c r="B104" t="s">
        <v>631</v>
      </c>
      <c r="D104" t="s">
        <v>291</v>
      </c>
      <c r="E104">
        <v>19</v>
      </c>
      <c r="F104">
        <v>11.372999999999999</v>
      </c>
      <c r="I104">
        <v>-63</v>
      </c>
      <c r="J104">
        <v>49.165999999999997</v>
      </c>
      <c r="M104">
        <f t="shared" si="4"/>
        <v>19.189550000000001</v>
      </c>
      <c r="O104">
        <f t="shared" si="6"/>
        <v>-63.819433333333336</v>
      </c>
    </row>
    <row r="105" spans="1:15" x14ac:dyDescent="0.25">
      <c r="A105" s="4">
        <f t="shared" si="5"/>
        <v>102</v>
      </c>
      <c r="B105" t="s">
        <v>632</v>
      </c>
      <c r="C105" t="s">
        <v>633</v>
      </c>
      <c r="D105" t="s">
        <v>313</v>
      </c>
      <c r="E105">
        <v>10</v>
      </c>
      <c r="F105">
        <v>43.820999999999998</v>
      </c>
      <c r="I105">
        <v>-64</v>
      </c>
      <c r="J105">
        <v>29.324000000000002</v>
      </c>
      <c r="M105">
        <f t="shared" si="4"/>
        <v>10.73035</v>
      </c>
      <c r="O105">
        <f t="shared" si="6"/>
        <v>-64.488733333333329</v>
      </c>
    </row>
    <row r="106" spans="1:15" x14ac:dyDescent="0.25">
      <c r="A106" s="4">
        <f t="shared" si="5"/>
        <v>103</v>
      </c>
      <c r="B106" t="s">
        <v>634</v>
      </c>
      <c r="C106" t="s">
        <v>635</v>
      </c>
      <c r="D106" t="s">
        <v>319</v>
      </c>
      <c r="E106">
        <v>5</v>
      </c>
      <c r="F106">
        <v>38.484999999999999</v>
      </c>
      <c r="I106">
        <v>-20</v>
      </c>
      <c r="J106">
        <v>34.612000000000002</v>
      </c>
      <c r="M106">
        <f t="shared" si="4"/>
        <v>5.6414166666666663</v>
      </c>
      <c r="O106">
        <f t="shared" si="6"/>
        <v>-20.576866666666668</v>
      </c>
    </row>
    <row r="107" spans="1:15" x14ac:dyDescent="0.25">
      <c r="A107" s="4">
        <f t="shared" si="5"/>
        <v>104</v>
      </c>
      <c r="B107" t="s">
        <v>636</v>
      </c>
      <c r="D107" t="s">
        <v>305</v>
      </c>
      <c r="E107">
        <v>1</v>
      </c>
      <c r="F107">
        <v>3.7370000000000001</v>
      </c>
      <c r="I107">
        <v>-70</v>
      </c>
      <c r="J107">
        <v>45.668999999999997</v>
      </c>
      <c r="M107">
        <f t="shared" si="4"/>
        <v>1.0622833333333332</v>
      </c>
      <c r="O107">
        <f t="shared" si="6"/>
        <v>-70.761150000000001</v>
      </c>
    </row>
    <row r="108" spans="1:15" x14ac:dyDescent="0.25">
      <c r="A108" s="4">
        <f t="shared" si="5"/>
        <v>105</v>
      </c>
      <c r="B108" t="s">
        <v>637</v>
      </c>
      <c r="D108" t="s">
        <v>305</v>
      </c>
      <c r="E108">
        <v>13</v>
      </c>
      <c r="F108">
        <v>0.76400000000000001</v>
      </c>
      <c r="I108">
        <v>-70</v>
      </c>
      <c r="J108">
        <v>58.353999999999999</v>
      </c>
      <c r="M108">
        <f t="shared" si="4"/>
        <v>13.012733333333333</v>
      </c>
      <c r="O108">
        <f t="shared" si="6"/>
        <v>-70.972566666666665</v>
      </c>
    </row>
    <row r="109" spans="1:15" x14ac:dyDescent="0.25">
      <c r="A109" s="4">
        <f t="shared" si="5"/>
        <v>106</v>
      </c>
      <c r="B109" t="s">
        <v>638</v>
      </c>
      <c r="C109" t="s">
        <v>639</v>
      </c>
      <c r="D109" t="s">
        <v>305</v>
      </c>
      <c r="E109">
        <v>0</v>
      </c>
      <c r="F109">
        <v>24.803999999999998</v>
      </c>
      <c r="I109">
        <v>-71</v>
      </c>
      <c r="J109">
        <v>59.463999999999999</v>
      </c>
      <c r="M109">
        <f t="shared" si="4"/>
        <v>0.41339999999999999</v>
      </c>
      <c r="O109">
        <f t="shared" si="6"/>
        <v>-71.991066666666669</v>
      </c>
    </row>
    <row r="110" spans="1:15" x14ac:dyDescent="0.25">
      <c r="A110" s="4">
        <f t="shared" si="5"/>
        <v>107</v>
      </c>
      <c r="B110" t="s">
        <v>640</v>
      </c>
      <c r="D110" t="s">
        <v>305</v>
      </c>
      <c r="E110">
        <v>16</v>
      </c>
      <c r="F110">
        <v>27.734999999999999</v>
      </c>
      <c r="I110">
        <v>-72</v>
      </c>
      <c r="J110">
        <v>14.073</v>
      </c>
      <c r="M110">
        <f t="shared" si="4"/>
        <v>16.462250000000001</v>
      </c>
      <c r="O110">
        <f t="shared" si="6"/>
        <v>-72.234549999999999</v>
      </c>
    </row>
    <row r="111" spans="1:15" x14ac:dyDescent="0.25">
      <c r="A111" s="4">
        <f t="shared" si="5"/>
        <v>108</v>
      </c>
      <c r="B111" t="s">
        <v>641</v>
      </c>
      <c r="D111" t="s">
        <v>305</v>
      </c>
      <c r="E111">
        <v>12</v>
      </c>
      <c r="F111">
        <v>26.824999999999999</v>
      </c>
      <c r="I111">
        <v>-72</v>
      </c>
      <c r="J111">
        <v>45.53</v>
      </c>
      <c r="M111">
        <f t="shared" si="4"/>
        <v>12.447083333333333</v>
      </c>
      <c r="O111">
        <f t="shared" si="6"/>
        <v>-72.758833333333328</v>
      </c>
    </row>
    <row r="112" spans="1:15" x14ac:dyDescent="0.25">
      <c r="A112" s="4">
        <f t="shared" si="5"/>
        <v>109</v>
      </c>
      <c r="B112" t="s">
        <v>642</v>
      </c>
      <c r="D112" t="s">
        <v>290</v>
      </c>
      <c r="E112">
        <v>10</v>
      </c>
      <c r="F112">
        <v>9.3320000000000007</v>
      </c>
      <c r="I112">
        <v>-80</v>
      </c>
      <c r="J112">
        <v>57.015000000000001</v>
      </c>
      <c r="M112">
        <f t="shared" si="4"/>
        <v>10.155533333333333</v>
      </c>
      <c r="O112">
        <f t="shared" si="6"/>
        <v>-80.950249999999997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workbookViewId="0">
      <selection activeCell="A39" sqref="A39"/>
    </sheetView>
  </sheetViews>
  <sheetFormatPr defaultRowHeight="15" x14ac:dyDescent="0.25"/>
  <cols>
    <col min="1" max="1" width="12.28515625" bestFit="1" customWidth="1"/>
    <col min="3" max="3" width="1.85546875" style="6" customWidth="1"/>
    <col min="4" max="4" width="3" customWidth="1"/>
    <col min="5" max="5" width="5.42578125" customWidth="1"/>
    <col min="6" max="6" width="5.5703125" customWidth="1"/>
    <col min="7" max="7" width="1.85546875" style="6" customWidth="1"/>
    <col min="8" max="9" width="4.42578125" customWidth="1"/>
    <col min="10" max="10" width="4.5703125" customWidth="1"/>
    <col min="11" max="11" width="9.42578125" style="4" customWidth="1"/>
    <col min="12" max="12" width="2.42578125" style="4" customWidth="1"/>
    <col min="13" max="13" width="9.42578125" style="4" customWidth="1"/>
    <col min="14" max="14" width="3.5703125" style="4" customWidth="1"/>
    <col min="15" max="15" width="10.28515625" style="4" bestFit="1" customWidth="1"/>
    <col min="16" max="16" width="9.42578125" style="4" customWidth="1"/>
    <col min="17" max="17" width="20.5703125" bestFit="1" customWidth="1"/>
    <col min="18" max="18" width="26" style="26" customWidth="1"/>
    <col min="19" max="32" width="9.140625" style="11"/>
  </cols>
  <sheetData>
    <row r="1" spans="1:32" x14ac:dyDescent="0.25">
      <c r="E1" t="s">
        <v>4</v>
      </c>
      <c r="I1" t="s">
        <v>5</v>
      </c>
      <c r="K1" s="4" t="s">
        <v>696</v>
      </c>
    </row>
    <row r="2" spans="1:32" s="11" customFormat="1" ht="15.75" thickBot="1" x14ac:dyDescent="0.3">
      <c r="A2" s="1" t="s">
        <v>0</v>
      </c>
      <c r="B2" s="1" t="s">
        <v>1</v>
      </c>
      <c r="C2" s="5"/>
      <c r="D2" s="7" t="s">
        <v>10</v>
      </c>
      <c r="E2" s="7" t="s">
        <v>6</v>
      </c>
      <c r="F2" s="7" t="s">
        <v>7</v>
      </c>
      <c r="G2" s="8"/>
      <c r="H2" s="7" t="s">
        <v>9</v>
      </c>
      <c r="I2" s="7" t="s">
        <v>6</v>
      </c>
      <c r="J2" s="7" t="s">
        <v>7</v>
      </c>
      <c r="K2" s="7" t="s">
        <v>484</v>
      </c>
      <c r="L2" s="7"/>
      <c r="M2" s="83" t="s">
        <v>494</v>
      </c>
      <c r="N2" s="83"/>
      <c r="O2" s="83" t="s">
        <v>495</v>
      </c>
      <c r="P2" s="7"/>
      <c r="Q2" s="1" t="s">
        <v>124</v>
      </c>
      <c r="R2" s="28" t="s">
        <v>283</v>
      </c>
    </row>
    <row r="3" spans="1:32" x14ac:dyDescent="0.25">
      <c r="A3" s="12" t="s">
        <v>645</v>
      </c>
      <c r="B3" s="12" t="s">
        <v>2</v>
      </c>
      <c r="D3">
        <v>0</v>
      </c>
      <c r="E3" s="48">
        <v>2</v>
      </c>
      <c r="F3" s="48"/>
      <c r="G3" s="49"/>
      <c r="H3" s="36">
        <v>43</v>
      </c>
      <c r="I3" s="36">
        <v>16</v>
      </c>
      <c r="J3" s="48"/>
      <c r="K3" s="4">
        <v>8.5</v>
      </c>
      <c r="M3" s="82">
        <f t="shared" ref="M3:M17" si="0">D3+(E3/60)+(F3/3600)</f>
        <v>3.3333333333333333E-2</v>
      </c>
      <c r="O3" s="82">
        <f>H3+(I3/60)+(J3/3600)</f>
        <v>43.266666666666666</v>
      </c>
      <c r="Q3" t="s">
        <v>643</v>
      </c>
      <c r="R3" s="65" t="s">
        <v>644</v>
      </c>
    </row>
    <row r="4" spans="1:32" x14ac:dyDescent="0.25">
      <c r="A4" s="12" t="s">
        <v>646</v>
      </c>
      <c r="B4" s="12" t="s">
        <v>2</v>
      </c>
      <c r="D4">
        <v>0</v>
      </c>
      <c r="E4" s="48">
        <v>17.2</v>
      </c>
      <c r="F4" s="48"/>
      <c r="G4" s="49"/>
      <c r="H4" s="36">
        <v>44</v>
      </c>
      <c r="I4" s="36">
        <v>26</v>
      </c>
      <c r="J4" s="48"/>
      <c r="K4" s="4">
        <v>9.5</v>
      </c>
      <c r="M4" s="82">
        <f t="shared" si="0"/>
        <v>0.28666666666666668</v>
      </c>
      <c r="O4" s="82">
        <f>H4+(I4/60)+(J4/3600)</f>
        <v>44.43333333333333</v>
      </c>
      <c r="Q4" t="s">
        <v>647</v>
      </c>
      <c r="R4" s="88" t="s">
        <v>834</v>
      </c>
    </row>
    <row r="5" spans="1:32" x14ac:dyDescent="0.25">
      <c r="A5" s="12" t="s">
        <v>649</v>
      </c>
      <c r="B5" s="12" t="s">
        <v>2</v>
      </c>
      <c r="D5">
        <v>0</v>
      </c>
      <c r="E5" s="48">
        <v>14.9</v>
      </c>
      <c r="F5" s="48"/>
      <c r="G5" s="49"/>
      <c r="H5" s="36">
        <v>50</v>
      </c>
      <c r="I5" s="36">
        <v>1</v>
      </c>
      <c r="J5" s="48"/>
      <c r="K5" s="4">
        <v>10.5</v>
      </c>
      <c r="M5" s="82">
        <f t="shared" si="0"/>
        <v>0.24833333333333335</v>
      </c>
      <c r="O5" s="82">
        <f>H5+(I5/60)+(J5/3600)</f>
        <v>50.016666666666666</v>
      </c>
      <c r="Q5" t="s">
        <v>648</v>
      </c>
      <c r="R5" s="26" t="s">
        <v>720</v>
      </c>
    </row>
    <row r="6" spans="1:32" x14ac:dyDescent="0.25">
      <c r="A6" s="12" t="s">
        <v>684</v>
      </c>
      <c r="B6" s="12" t="s">
        <v>2</v>
      </c>
      <c r="D6">
        <v>0</v>
      </c>
      <c r="E6" s="48">
        <v>24.9</v>
      </c>
      <c r="F6" s="48"/>
      <c r="G6" s="49"/>
      <c r="H6" s="36">
        <v>35</v>
      </c>
      <c r="I6" s="36">
        <v>19</v>
      </c>
      <c r="J6" s="48"/>
      <c r="K6" s="4">
        <v>8.1999999999999993</v>
      </c>
      <c r="M6" s="82">
        <f t="shared" si="0"/>
        <v>0.41499999999999998</v>
      </c>
      <c r="O6" s="82">
        <f>H6+(I6/60)+(J6/3600)</f>
        <v>35.31666666666667</v>
      </c>
      <c r="Q6" t="s">
        <v>683</v>
      </c>
      <c r="R6" s="88" t="s">
        <v>835</v>
      </c>
    </row>
    <row r="7" spans="1:32" x14ac:dyDescent="0.25">
      <c r="A7" s="12" t="s">
        <v>685</v>
      </c>
      <c r="B7" s="12" t="s">
        <v>2</v>
      </c>
      <c r="D7">
        <v>1</v>
      </c>
      <c r="E7" s="56">
        <v>13.4</v>
      </c>
      <c r="F7" s="50"/>
      <c r="G7" s="49"/>
      <c r="H7" s="36">
        <v>25</v>
      </c>
      <c r="I7" s="57">
        <v>30</v>
      </c>
      <c r="J7" s="50"/>
      <c r="K7" s="4">
        <v>7.9</v>
      </c>
      <c r="M7" s="82">
        <f t="shared" si="0"/>
        <v>1.2233333333333334</v>
      </c>
      <c r="O7" s="82">
        <f>H7+(I7/60)+(J7/3600)</f>
        <v>25.5</v>
      </c>
      <c r="Q7" t="s">
        <v>686</v>
      </c>
      <c r="R7" s="65" t="s">
        <v>721</v>
      </c>
    </row>
    <row r="8" spans="1:32" s="38" customFormat="1" x14ac:dyDescent="0.25">
      <c r="A8" s="58" t="s">
        <v>688</v>
      </c>
      <c r="B8" s="58" t="s">
        <v>2</v>
      </c>
      <c r="C8" s="59"/>
      <c r="D8" s="38">
        <v>1</v>
      </c>
      <c r="E8" s="60">
        <v>24.7</v>
      </c>
      <c r="F8" s="60"/>
      <c r="G8" s="61"/>
      <c r="H8" s="62">
        <v>-32</v>
      </c>
      <c r="I8" s="62">
        <v>48</v>
      </c>
      <c r="J8" s="60"/>
      <c r="K8" s="16">
        <v>8.8000000000000007</v>
      </c>
      <c r="L8" s="16"/>
      <c r="M8" s="84">
        <f t="shared" si="0"/>
        <v>1.4116666666666666</v>
      </c>
      <c r="N8" s="16"/>
      <c r="O8" s="84">
        <f>H8-(I8/60)-(J8/3600)</f>
        <v>-32.799999999999997</v>
      </c>
      <c r="P8" s="16"/>
      <c r="Q8" s="38" t="s">
        <v>687</v>
      </c>
      <c r="R8" s="63" t="s">
        <v>689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</row>
    <row r="9" spans="1:32" x14ac:dyDescent="0.25">
      <c r="A9" s="12" t="s">
        <v>690</v>
      </c>
      <c r="B9" s="12" t="s">
        <v>2</v>
      </c>
      <c r="D9">
        <v>3</v>
      </c>
      <c r="E9" s="48">
        <v>24.3</v>
      </c>
      <c r="F9" s="48"/>
      <c r="G9" s="49"/>
      <c r="H9" s="36">
        <v>44</v>
      </c>
      <c r="I9" s="36">
        <v>0</v>
      </c>
      <c r="J9" s="48"/>
      <c r="K9" s="4">
        <v>10.9</v>
      </c>
      <c r="M9" s="82">
        <f t="shared" si="0"/>
        <v>3.4050000000000002</v>
      </c>
      <c r="O9" s="82">
        <f>H9+(I9/60)+(J9/3600)</f>
        <v>44</v>
      </c>
      <c r="Q9" t="s">
        <v>691</v>
      </c>
      <c r="R9" s="26" t="s">
        <v>713</v>
      </c>
    </row>
    <row r="10" spans="1:32" x14ac:dyDescent="0.25">
      <c r="A10" s="12" t="s">
        <v>692</v>
      </c>
      <c r="B10" s="12" t="s">
        <v>2</v>
      </c>
      <c r="D10">
        <v>4</v>
      </c>
      <c r="E10" s="48">
        <v>46</v>
      </c>
      <c r="F10" s="48"/>
      <c r="G10" s="49"/>
      <c r="H10" s="36">
        <v>68</v>
      </c>
      <c r="I10" s="36">
        <v>5</v>
      </c>
      <c r="J10" s="48"/>
      <c r="K10" s="4">
        <v>8.4</v>
      </c>
      <c r="M10" s="82">
        <f t="shared" si="0"/>
        <v>4.7666666666666666</v>
      </c>
      <c r="O10" s="82">
        <f>H10+(I10/60)+(J10/3600)</f>
        <v>68.083333333333329</v>
      </c>
      <c r="Q10" t="s">
        <v>693</v>
      </c>
      <c r="R10" s="65" t="s">
        <v>722</v>
      </c>
    </row>
    <row r="11" spans="1:32" x14ac:dyDescent="0.25">
      <c r="A11" s="12" t="s">
        <v>694</v>
      </c>
      <c r="B11" s="12" t="s">
        <v>2</v>
      </c>
      <c r="D11">
        <v>4</v>
      </c>
      <c r="E11" s="48">
        <v>48.4</v>
      </c>
      <c r="F11" s="48"/>
      <c r="G11" s="49"/>
      <c r="H11" s="36">
        <v>28</v>
      </c>
      <c r="I11" s="36">
        <v>27</v>
      </c>
      <c r="J11" s="48"/>
      <c r="K11" s="4">
        <v>10</v>
      </c>
      <c r="M11" s="82">
        <f t="shared" si="0"/>
        <v>4.8066666666666666</v>
      </c>
      <c r="O11" s="82">
        <f>H11+(I11/60)+(J11/3600)</f>
        <v>28.45</v>
      </c>
      <c r="Q11" t="s">
        <v>695</v>
      </c>
      <c r="R11" s="65" t="s">
        <v>723</v>
      </c>
    </row>
    <row r="12" spans="1:32" s="38" customFormat="1" x14ac:dyDescent="0.25">
      <c r="A12" s="58" t="s">
        <v>697</v>
      </c>
      <c r="B12" s="58" t="s">
        <v>2</v>
      </c>
      <c r="C12" s="59"/>
      <c r="D12" s="38">
        <v>4</v>
      </c>
      <c r="E12" s="60">
        <v>57.3</v>
      </c>
      <c r="F12" s="60"/>
      <c r="G12" s="61"/>
      <c r="H12" s="62">
        <v>-14</v>
      </c>
      <c r="I12" s="62">
        <v>53</v>
      </c>
      <c r="J12" s="60"/>
      <c r="K12" s="16">
        <v>11</v>
      </c>
      <c r="L12" s="16"/>
      <c r="M12" s="84">
        <f t="shared" si="0"/>
        <v>4.9550000000000001</v>
      </c>
      <c r="N12" s="16"/>
      <c r="O12" s="84">
        <f>H12-(I12/60)-(J12/3600)</f>
        <v>-14.883333333333333</v>
      </c>
      <c r="P12" s="16"/>
      <c r="Q12" s="38" t="s">
        <v>698</v>
      </c>
      <c r="R12" s="63" t="s">
        <v>689</v>
      </c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</row>
    <row r="13" spans="1:32" x14ac:dyDescent="0.25">
      <c r="A13" s="12" t="s">
        <v>699</v>
      </c>
      <c r="B13" s="12" t="s">
        <v>2</v>
      </c>
      <c r="D13">
        <v>5</v>
      </c>
      <c r="E13" s="48">
        <v>2.8</v>
      </c>
      <c r="F13" s="48"/>
      <c r="G13" s="49"/>
      <c r="H13" s="36">
        <v>1</v>
      </c>
      <c r="I13" s="36">
        <v>7</v>
      </c>
      <c r="J13" s="48"/>
      <c r="K13" s="4">
        <v>10</v>
      </c>
      <c r="M13" s="82">
        <f t="shared" si="0"/>
        <v>5.0466666666666669</v>
      </c>
      <c r="O13" s="82">
        <f>H13+(I13/60)+(J13/3600)</f>
        <v>1.1166666666666667</v>
      </c>
      <c r="Q13" t="s">
        <v>700</v>
      </c>
      <c r="R13" s="26" t="s">
        <v>724</v>
      </c>
    </row>
    <row r="14" spans="1:32" x14ac:dyDescent="0.25">
      <c r="A14" s="12" t="s">
        <v>701</v>
      </c>
      <c r="B14" s="12" t="s">
        <v>2</v>
      </c>
      <c r="D14">
        <v>5</v>
      </c>
      <c r="E14" s="48">
        <v>5.7</v>
      </c>
      <c r="F14" s="48"/>
      <c r="G14" s="49"/>
      <c r="H14" s="36">
        <v>38</v>
      </c>
      <c r="I14" s="36">
        <v>56</v>
      </c>
      <c r="J14" s="48"/>
      <c r="K14" s="4">
        <v>9.1999999999999993</v>
      </c>
      <c r="M14" s="82">
        <f t="shared" si="0"/>
        <v>5.0949999999999998</v>
      </c>
      <c r="O14" s="82">
        <f>H14+(I14/60)+(J14/3600)</f>
        <v>38.93333333333333</v>
      </c>
      <c r="Q14" t="s">
        <v>705</v>
      </c>
      <c r="R14" s="65" t="s">
        <v>644</v>
      </c>
    </row>
    <row r="15" spans="1:32" s="38" customFormat="1" x14ac:dyDescent="0.25">
      <c r="A15" s="58" t="s">
        <v>702</v>
      </c>
      <c r="B15" s="58" t="s">
        <v>2</v>
      </c>
      <c r="C15" s="59"/>
      <c r="D15" s="38">
        <v>5</v>
      </c>
      <c r="E15" s="60">
        <v>7.3</v>
      </c>
      <c r="F15" s="60"/>
      <c r="G15" s="61"/>
      <c r="H15" s="62">
        <v>-5</v>
      </c>
      <c r="I15" s="62">
        <v>34</v>
      </c>
      <c r="J15" s="60"/>
      <c r="K15" s="16">
        <v>10</v>
      </c>
      <c r="L15" s="16"/>
      <c r="M15" s="84">
        <f t="shared" si="0"/>
        <v>5.121666666666667</v>
      </c>
      <c r="N15" s="16"/>
      <c r="O15" s="84">
        <f>H15-(I15/60)-(J15/3600)</f>
        <v>-5.5666666666666664</v>
      </c>
      <c r="P15" s="16"/>
      <c r="Q15" s="38" t="s">
        <v>706</v>
      </c>
      <c r="R15" s="63" t="s">
        <v>689</v>
      </c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</row>
    <row r="16" spans="1:32" x14ac:dyDescent="0.25">
      <c r="A16" s="12" t="s">
        <v>703</v>
      </c>
      <c r="B16" s="12" t="s">
        <v>2</v>
      </c>
      <c r="D16">
        <v>5</v>
      </c>
      <c r="E16" s="48">
        <v>18.5</v>
      </c>
      <c r="F16" s="48"/>
      <c r="G16" s="49"/>
      <c r="H16" s="36">
        <v>32</v>
      </c>
      <c r="I16" s="36">
        <v>28</v>
      </c>
      <c r="J16" s="48"/>
      <c r="K16" s="4">
        <v>10.1</v>
      </c>
      <c r="M16" s="82">
        <f t="shared" si="0"/>
        <v>5.3083333333333336</v>
      </c>
      <c r="O16" s="82">
        <f>H16+(I16/60)+(J16/3600)</f>
        <v>32.466666666666669</v>
      </c>
      <c r="Q16" t="s">
        <v>707</v>
      </c>
      <c r="R16" s="26" t="s">
        <v>725</v>
      </c>
    </row>
    <row r="17" spans="1:32" s="26" customFormat="1" x14ac:dyDescent="0.25">
      <c r="A17" s="12" t="s">
        <v>704</v>
      </c>
      <c r="B17" s="12" t="s">
        <v>2</v>
      </c>
      <c r="C17" s="6"/>
      <c r="D17">
        <v>5</v>
      </c>
      <c r="E17" s="48">
        <v>30.5</v>
      </c>
      <c r="F17" s="48"/>
      <c r="G17" s="49"/>
      <c r="H17" s="36">
        <v>7</v>
      </c>
      <c r="I17" s="36">
        <v>7</v>
      </c>
      <c r="J17" s="48"/>
      <c r="K17" s="4">
        <v>8.9</v>
      </c>
      <c r="L17" s="4"/>
      <c r="M17" s="82">
        <f t="shared" si="0"/>
        <v>5.5083333333333329</v>
      </c>
      <c r="N17" s="4"/>
      <c r="O17" s="82">
        <f>H17+(I17/60)+(J17/3600)</f>
        <v>7.1166666666666663</v>
      </c>
      <c r="P17" s="4"/>
      <c r="Q17" t="s">
        <v>708</v>
      </c>
      <c r="R17" s="65" t="s">
        <v>726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s="26" customFormat="1" x14ac:dyDescent="0.25">
      <c r="A18" s="12" t="s">
        <v>714</v>
      </c>
      <c r="B18" s="12" t="s">
        <v>2</v>
      </c>
      <c r="C18" s="6"/>
      <c r="D18">
        <v>5</v>
      </c>
      <c r="E18" s="48">
        <v>37.5</v>
      </c>
      <c r="F18" s="48"/>
      <c r="G18" s="49"/>
      <c r="H18" s="36">
        <v>62</v>
      </c>
      <c r="I18" s="36">
        <v>29</v>
      </c>
      <c r="J18" s="48"/>
      <c r="K18" s="4">
        <v>9.5</v>
      </c>
      <c r="L18" s="4"/>
      <c r="M18" s="82">
        <f t="shared" ref="M18:M28" si="1">D18+(E18/60)+(F18/3600)</f>
        <v>5.625</v>
      </c>
      <c r="N18" s="4"/>
      <c r="O18" s="82">
        <f t="shared" ref="O18:O27" si="2">H18+(I18/60)+(J18/3600)</f>
        <v>62.483333333333334</v>
      </c>
      <c r="P18" s="4"/>
      <c r="Q18" t="s">
        <v>716</v>
      </c>
      <c r="R18" s="65" t="s">
        <v>727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s="26" customFormat="1" x14ac:dyDescent="0.25">
      <c r="A19" s="12" t="s">
        <v>715</v>
      </c>
      <c r="B19" s="12" t="s">
        <v>2</v>
      </c>
      <c r="C19" s="6"/>
      <c r="D19">
        <v>5</v>
      </c>
      <c r="E19" s="48">
        <v>42.7</v>
      </c>
      <c r="F19" s="48"/>
      <c r="G19" s="49"/>
      <c r="H19" s="36">
        <v>20</v>
      </c>
      <c r="I19" s="36">
        <v>40</v>
      </c>
      <c r="J19" s="48"/>
      <c r="K19" s="4">
        <v>9.5</v>
      </c>
      <c r="L19" s="4"/>
      <c r="M19" s="82">
        <f t="shared" si="1"/>
        <v>5.7116666666666669</v>
      </c>
      <c r="N19" s="4"/>
      <c r="O19" s="82">
        <f t="shared" si="2"/>
        <v>20.666666666666668</v>
      </c>
      <c r="P19" s="4"/>
      <c r="Q19" t="s">
        <v>717</v>
      </c>
      <c r="R19" s="65" t="s">
        <v>728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s="26" customFormat="1" x14ac:dyDescent="0.25">
      <c r="A20" s="12" t="s">
        <v>709</v>
      </c>
      <c r="B20" s="12" t="s">
        <v>2</v>
      </c>
      <c r="C20" s="6"/>
      <c r="D20">
        <v>6</v>
      </c>
      <c r="E20" s="48">
        <v>7.8</v>
      </c>
      <c r="F20" s="48"/>
      <c r="G20" s="49"/>
      <c r="H20" s="36">
        <v>26</v>
      </c>
      <c r="I20" s="36">
        <v>2</v>
      </c>
      <c r="J20" s="48"/>
      <c r="K20" s="4">
        <v>8.4</v>
      </c>
      <c r="L20" s="4"/>
      <c r="M20" s="82">
        <f t="shared" si="1"/>
        <v>6.13</v>
      </c>
      <c r="N20" s="4"/>
      <c r="O20" s="82">
        <f t="shared" si="2"/>
        <v>26.033333333333335</v>
      </c>
      <c r="P20" s="4"/>
      <c r="Q20" t="s">
        <v>710</v>
      </c>
      <c r="R20" s="65" t="s">
        <v>729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63" customFormat="1" x14ac:dyDescent="0.25">
      <c r="A21" s="58" t="s">
        <v>711</v>
      </c>
      <c r="B21" s="58" t="s">
        <v>2</v>
      </c>
      <c r="C21" s="59"/>
      <c r="D21" s="38">
        <v>6</v>
      </c>
      <c r="E21" s="60">
        <v>17.3</v>
      </c>
      <c r="F21" s="60"/>
      <c r="G21" s="61"/>
      <c r="H21" s="62">
        <v>-5</v>
      </c>
      <c r="I21" s="62">
        <v>16</v>
      </c>
      <c r="J21" s="60"/>
      <c r="K21" s="16">
        <v>10</v>
      </c>
      <c r="L21" s="16"/>
      <c r="M21" s="84">
        <f t="shared" si="1"/>
        <v>6.2883333333333331</v>
      </c>
      <c r="N21" s="16"/>
      <c r="O21" s="84">
        <f>H21-(I21/60)-(J21/3600)</f>
        <v>-5.2666666666666666</v>
      </c>
      <c r="P21" s="16"/>
      <c r="Q21" s="38" t="s">
        <v>712</v>
      </c>
      <c r="R21" s="63" t="s">
        <v>720</v>
      </c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</row>
    <row r="22" spans="1:32" s="26" customFormat="1" x14ac:dyDescent="0.25">
      <c r="A22" s="12" t="s">
        <v>718</v>
      </c>
      <c r="B22" s="12" t="s">
        <v>2</v>
      </c>
      <c r="C22" s="6"/>
      <c r="D22">
        <v>6</v>
      </c>
      <c r="E22" s="48">
        <v>22.6</v>
      </c>
      <c r="F22" s="48"/>
      <c r="G22" s="49"/>
      <c r="H22" s="36">
        <v>14</v>
      </c>
      <c r="I22" s="36">
        <v>45</v>
      </c>
      <c r="J22" s="48"/>
      <c r="K22" s="4">
        <v>7</v>
      </c>
      <c r="L22" s="4"/>
      <c r="M22" s="82">
        <f t="shared" si="1"/>
        <v>6.3766666666666669</v>
      </c>
      <c r="N22" s="4"/>
      <c r="O22" s="82">
        <f t="shared" si="2"/>
        <v>14.75</v>
      </c>
      <c r="P22" s="4"/>
      <c r="Q22" t="s">
        <v>719</v>
      </c>
      <c r="R22" s="65" t="s">
        <v>644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s="26" customFormat="1" x14ac:dyDescent="0.25">
      <c r="A23" s="12" t="s">
        <v>730</v>
      </c>
      <c r="B23" s="12" t="s">
        <v>2</v>
      </c>
      <c r="C23" s="6"/>
      <c r="D23">
        <v>6</v>
      </c>
      <c r="E23" s="48">
        <v>31.5</v>
      </c>
      <c r="F23" s="48"/>
      <c r="G23" s="49"/>
      <c r="H23" s="36">
        <v>16</v>
      </c>
      <c r="I23" s="36">
        <v>7</v>
      </c>
      <c r="J23" s="48"/>
      <c r="K23" s="4">
        <v>9.5</v>
      </c>
      <c r="L23" s="4"/>
      <c r="M23" s="82">
        <f t="shared" si="1"/>
        <v>6.5250000000000004</v>
      </c>
      <c r="N23" s="4"/>
      <c r="O23" s="82">
        <f t="shared" si="2"/>
        <v>16.116666666666667</v>
      </c>
      <c r="P23" s="4"/>
      <c r="Q23" s="52" t="s">
        <v>731</v>
      </c>
      <c r="R23" s="65" t="s">
        <v>644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s="26" customFormat="1" x14ac:dyDescent="0.25">
      <c r="A24" s="12" t="s">
        <v>732</v>
      </c>
      <c r="B24" s="12" t="s">
        <v>2</v>
      </c>
      <c r="C24" s="6"/>
      <c r="D24">
        <v>6</v>
      </c>
      <c r="E24" s="48">
        <v>38.9</v>
      </c>
      <c r="F24" s="48"/>
      <c r="G24" s="49"/>
      <c r="H24" s="36">
        <v>31</v>
      </c>
      <c r="I24" s="36">
        <v>30</v>
      </c>
      <c r="J24" s="48"/>
      <c r="K24" s="4">
        <v>9.1</v>
      </c>
      <c r="L24" s="4"/>
      <c r="M24" s="82">
        <f t="shared" si="1"/>
        <v>6.6483333333333334</v>
      </c>
      <c r="N24" s="4"/>
      <c r="O24" s="82">
        <f t="shared" si="2"/>
        <v>31.5</v>
      </c>
      <c r="P24" s="4"/>
      <c r="Q24" s="52" t="s">
        <v>733</v>
      </c>
      <c r="R24" s="65" t="s">
        <v>644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s="63" customFormat="1" x14ac:dyDescent="0.25">
      <c r="A25" s="58" t="s">
        <v>734</v>
      </c>
      <c r="B25" s="58" t="s">
        <v>2</v>
      </c>
      <c r="C25" s="59"/>
      <c r="D25" s="38">
        <v>6</v>
      </c>
      <c r="E25" s="60">
        <v>50.7</v>
      </c>
      <c r="F25" s="60"/>
      <c r="G25" s="61"/>
      <c r="H25" s="62">
        <v>-4</v>
      </c>
      <c r="I25" s="62">
        <v>31</v>
      </c>
      <c r="J25" s="60"/>
      <c r="K25" s="16">
        <v>8.9</v>
      </c>
      <c r="L25" s="16"/>
      <c r="M25" s="84">
        <f t="shared" si="1"/>
        <v>6.8449999999999998</v>
      </c>
      <c r="N25" s="16"/>
      <c r="O25" s="84">
        <f>H25-(I25/60)-(J25/3600)</f>
        <v>-4.5166666666666666</v>
      </c>
      <c r="P25" s="16"/>
      <c r="Q25" s="38" t="s">
        <v>735</v>
      </c>
      <c r="R25" s="78" t="s">
        <v>644</v>
      </c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</row>
    <row r="26" spans="1:32" s="26" customFormat="1" x14ac:dyDescent="0.25">
      <c r="A26" s="12" t="s">
        <v>736</v>
      </c>
      <c r="B26" s="12" t="s">
        <v>2</v>
      </c>
      <c r="C26" s="6"/>
      <c r="D26">
        <v>6</v>
      </c>
      <c r="E26" s="48">
        <v>55.7</v>
      </c>
      <c r="F26" s="48"/>
      <c r="G26" s="49"/>
      <c r="H26" s="36">
        <v>6</v>
      </c>
      <c r="I26" s="36">
        <v>14</v>
      </c>
      <c r="J26" s="48"/>
      <c r="K26" s="4">
        <v>8.9</v>
      </c>
      <c r="L26" s="4"/>
      <c r="M26" s="82">
        <f t="shared" si="1"/>
        <v>6.9283333333333337</v>
      </c>
      <c r="N26" s="4"/>
      <c r="O26" s="82">
        <f t="shared" si="2"/>
        <v>6.2333333333333334</v>
      </c>
      <c r="P26" s="4"/>
      <c r="Q26" s="52" t="s">
        <v>744</v>
      </c>
      <c r="R26" s="65" t="s">
        <v>743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s="26" customFormat="1" x14ac:dyDescent="0.25">
      <c r="A27" s="12" t="s">
        <v>737</v>
      </c>
      <c r="B27" s="12" t="s">
        <v>2</v>
      </c>
      <c r="C27" s="6"/>
      <c r="D27">
        <v>6</v>
      </c>
      <c r="E27" s="48">
        <v>53.7</v>
      </c>
      <c r="F27" s="48"/>
      <c r="G27" s="49"/>
      <c r="H27" s="36">
        <v>7</v>
      </c>
      <c r="I27" s="36">
        <v>8</v>
      </c>
      <c r="J27" s="48"/>
      <c r="K27" s="4">
        <v>10.4</v>
      </c>
      <c r="L27" s="4"/>
      <c r="M27" s="82">
        <f t="shared" si="1"/>
        <v>6.8949999999999996</v>
      </c>
      <c r="N27" s="4"/>
      <c r="O27" s="82">
        <f t="shared" si="2"/>
        <v>7.1333333333333337</v>
      </c>
      <c r="P27" s="4"/>
      <c r="Q27" s="52" t="s">
        <v>745</v>
      </c>
      <c r="R27" s="65" t="s">
        <v>746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s="63" customFormat="1" x14ac:dyDescent="0.25">
      <c r="A28" s="58" t="s">
        <v>738</v>
      </c>
      <c r="B28" s="58" t="s">
        <v>2</v>
      </c>
      <c r="C28" s="59"/>
      <c r="D28" s="38">
        <v>7</v>
      </c>
      <c r="E28" s="60">
        <v>5.7</v>
      </c>
      <c r="F28" s="60"/>
      <c r="G28" s="61"/>
      <c r="H28" s="62">
        <v>-11</v>
      </c>
      <c r="I28" s="62">
        <v>51</v>
      </c>
      <c r="J28" s="60"/>
      <c r="K28" s="16">
        <v>8</v>
      </c>
      <c r="L28" s="16"/>
      <c r="M28" s="84">
        <f t="shared" si="1"/>
        <v>7.0949999999999998</v>
      </c>
      <c r="N28" s="16"/>
      <c r="O28" s="84">
        <f>H28-(I28/60)-(J28/3600)</f>
        <v>-11.85</v>
      </c>
      <c r="P28" s="16"/>
      <c r="Q28" s="38" t="s">
        <v>833</v>
      </c>
      <c r="R28" s="78" t="s">
        <v>644</v>
      </c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</row>
    <row r="29" spans="1:32" s="63" customFormat="1" x14ac:dyDescent="0.25">
      <c r="A29" s="58" t="s">
        <v>739</v>
      </c>
      <c r="B29" s="58" t="s">
        <v>2</v>
      </c>
      <c r="C29" s="59"/>
      <c r="D29" s="38">
        <v>8</v>
      </c>
      <c r="E29" s="60">
        <v>3.6</v>
      </c>
      <c r="F29" s="60"/>
      <c r="G29" s="61"/>
      <c r="H29" s="62">
        <v>-38</v>
      </c>
      <c r="I29" s="62">
        <v>38</v>
      </c>
      <c r="J29" s="60"/>
      <c r="K29" s="16">
        <v>9.1999999999999993</v>
      </c>
      <c r="L29" s="16"/>
      <c r="M29" s="84">
        <f t="shared" ref="M29:M34" si="3">D29+(E29/60)+(F29/3600)</f>
        <v>8.06</v>
      </c>
      <c r="N29" s="16"/>
      <c r="O29" s="84">
        <f>H29-(I29/60)-(J29/3600)</f>
        <v>-38.633333333333333</v>
      </c>
      <c r="P29" s="16"/>
      <c r="Q29" s="38" t="s">
        <v>747</v>
      </c>
      <c r="R29" s="63" t="s">
        <v>689</v>
      </c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</row>
    <row r="30" spans="1:32" s="63" customFormat="1" x14ac:dyDescent="0.25">
      <c r="A30" s="58" t="s">
        <v>740</v>
      </c>
      <c r="B30" s="58" t="s">
        <v>2</v>
      </c>
      <c r="C30" s="59"/>
      <c r="D30" s="38">
        <v>8</v>
      </c>
      <c r="E30" s="60">
        <v>5.3</v>
      </c>
      <c r="F30" s="60"/>
      <c r="G30" s="61"/>
      <c r="H30" s="62">
        <v>-22</v>
      </c>
      <c r="I30" s="62">
        <v>46</v>
      </c>
      <c r="J30" s="60"/>
      <c r="K30" s="16">
        <v>11.1</v>
      </c>
      <c r="L30" s="16"/>
      <c r="M30" s="84">
        <f t="shared" si="3"/>
        <v>8.0883333333333329</v>
      </c>
      <c r="N30" s="16"/>
      <c r="O30" s="84">
        <f>H30-(I30/60)-(J30/3600)</f>
        <v>-22.766666666666666</v>
      </c>
      <c r="P30" s="16"/>
      <c r="Q30" s="38" t="s">
        <v>748</v>
      </c>
      <c r="R30" s="63" t="s">
        <v>689</v>
      </c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</row>
    <row r="31" spans="1:32" s="63" customFormat="1" x14ac:dyDescent="0.25">
      <c r="A31" s="58" t="s">
        <v>741</v>
      </c>
      <c r="B31" s="58" t="s">
        <v>2</v>
      </c>
      <c r="C31" s="59"/>
      <c r="D31" s="38">
        <v>8</v>
      </c>
      <c r="E31" s="60">
        <v>20.399999999999999</v>
      </c>
      <c r="F31" s="60"/>
      <c r="G31" s="61"/>
      <c r="H31" s="62">
        <v>-15</v>
      </c>
      <c r="I31" s="62">
        <v>45</v>
      </c>
      <c r="J31" s="60"/>
      <c r="K31" s="16">
        <v>10</v>
      </c>
      <c r="L31" s="16"/>
      <c r="M31" s="84">
        <f t="shared" si="3"/>
        <v>8.34</v>
      </c>
      <c r="N31" s="16"/>
      <c r="O31" s="84">
        <f>H31-(I31/60)-(J31/3600)</f>
        <v>-15.75</v>
      </c>
      <c r="P31" s="16"/>
      <c r="Q31" s="38" t="s">
        <v>749</v>
      </c>
      <c r="R31" s="78" t="s">
        <v>644</v>
      </c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</row>
    <row r="32" spans="1:32" s="26" customFormat="1" x14ac:dyDescent="0.25">
      <c r="A32" s="12" t="s">
        <v>742</v>
      </c>
      <c r="B32" s="12" t="s">
        <v>2</v>
      </c>
      <c r="C32" s="6"/>
      <c r="D32">
        <v>8</v>
      </c>
      <c r="E32" s="48">
        <v>52.6</v>
      </c>
      <c r="F32" s="48"/>
      <c r="G32" s="49"/>
      <c r="H32" s="36">
        <v>17</v>
      </c>
      <c r="I32" s="36">
        <v>25</v>
      </c>
      <c r="J32" s="48"/>
      <c r="K32" s="4">
        <v>7.5</v>
      </c>
      <c r="L32" s="4"/>
      <c r="M32" s="82">
        <f t="shared" si="3"/>
        <v>8.8766666666666669</v>
      </c>
      <c r="N32" s="4"/>
      <c r="O32" s="82">
        <f>H32+(I32/60)+(J32/3600)</f>
        <v>17.416666666666668</v>
      </c>
      <c r="P32" s="4"/>
      <c r="Q32" s="52" t="s">
        <v>750</v>
      </c>
      <c r="R32" s="65" t="s">
        <v>751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s="26" customFormat="1" x14ac:dyDescent="0.25">
      <c r="A33" s="12" t="s">
        <v>752</v>
      </c>
      <c r="B33" s="12" t="s">
        <v>2</v>
      </c>
      <c r="C33" s="6"/>
      <c r="D33">
        <v>9</v>
      </c>
      <c r="E33" s="48">
        <v>14.9</v>
      </c>
      <c r="F33" s="48"/>
      <c r="G33" s="49"/>
      <c r="H33" s="36">
        <v>51</v>
      </c>
      <c r="I33" s="36">
        <v>37</v>
      </c>
      <c r="J33" s="48"/>
      <c r="K33" s="4">
        <v>9.6</v>
      </c>
      <c r="L33" s="4"/>
      <c r="M33" s="82">
        <f t="shared" si="3"/>
        <v>9.2483333333333331</v>
      </c>
      <c r="N33" s="4"/>
      <c r="O33" s="82">
        <f>H33+(I33/60)+(J33/3600)</f>
        <v>51.616666666666667</v>
      </c>
      <c r="P33" s="4"/>
      <c r="Q33" s="52" t="s">
        <v>767</v>
      </c>
      <c r="R33" s="65" t="s">
        <v>644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s="26" customFormat="1" x14ac:dyDescent="0.25">
      <c r="A34" s="12" t="s">
        <v>753</v>
      </c>
      <c r="B34" s="12" t="s">
        <v>2</v>
      </c>
      <c r="C34" s="6"/>
      <c r="D34">
        <v>9</v>
      </c>
      <c r="E34" s="48">
        <v>48.4</v>
      </c>
      <c r="F34" s="48"/>
      <c r="G34" s="49"/>
      <c r="H34" s="36">
        <v>-1</v>
      </c>
      <c r="I34" s="36">
        <v>48</v>
      </c>
      <c r="J34" s="48"/>
      <c r="K34" s="4">
        <v>10</v>
      </c>
      <c r="L34" s="4"/>
      <c r="M34" s="82">
        <f t="shared" si="3"/>
        <v>9.8066666666666666</v>
      </c>
      <c r="N34" s="4"/>
      <c r="O34" s="82">
        <f>H34+(I34/60)+(J34/3600)</f>
        <v>-0.19999999999999996</v>
      </c>
      <c r="P34" s="4"/>
      <c r="Q34" s="52" t="s">
        <v>754</v>
      </c>
      <c r="R34" s="65" t="s">
        <v>755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s="38" customFormat="1" x14ac:dyDescent="0.25">
      <c r="A35" s="58" t="s">
        <v>756</v>
      </c>
      <c r="B35" s="58" t="s">
        <v>2</v>
      </c>
      <c r="C35" s="59"/>
      <c r="D35" s="38">
        <v>9</v>
      </c>
      <c r="E35" s="60">
        <v>48.8</v>
      </c>
      <c r="F35" s="60"/>
      <c r="G35" s="61"/>
      <c r="H35" s="62">
        <v>-22</v>
      </c>
      <c r="I35" s="62">
        <v>47</v>
      </c>
      <c r="J35" s="60"/>
      <c r="K35" s="16">
        <v>9</v>
      </c>
      <c r="L35" s="16"/>
      <c r="M35" s="84">
        <f t="shared" ref="M35:M54" si="4">D35+(E35/60)+(F35/3600)</f>
        <v>9.8133333333333326</v>
      </c>
      <c r="N35" s="16"/>
      <c r="O35" s="84">
        <f>H35-(I35/60)-(J35/3600)</f>
        <v>-22.783333333333335</v>
      </c>
      <c r="P35" s="16"/>
      <c r="Q35" s="38" t="s">
        <v>763</v>
      </c>
      <c r="R35" s="81" t="s">
        <v>828</v>
      </c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</row>
    <row r="36" spans="1:32" s="38" customFormat="1" x14ac:dyDescent="0.25">
      <c r="A36" s="58" t="s">
        <v>757</v>
      </c>
      <c r="B36" s="58" t="s">
        <v>2</v>
      </c>
      <c r="C36" s="59"/>
      <c r="D36" s="38">
        <v>10</v>
      </c>
      <c r="E36" s="60">
        <v>35.1</v>
      </c>
      <c r="F36" s="60"/>
      <c r="G36" s="61"/>
      <c r="H36" s="62">
        <v>-13</v>
      </c>
      <c r="I36" s="62">
        <v>7</v>
      </c>
      <c r="J36" s="60"/>
      <c r="K36" s="16">
        <v>6.2</v>
      </c>
      <c r="L36" s="16"/>
      <c r="M36" s="84">
        <f t="shared" si="4"/>
        <v>10.585000000000001</v>
      </c>
      <c r="N36" s="16"/>
      <c r="O36" s="84">
        <f>H36-(I36/60)-(J36/3600)</f>
        <v>-13.116666666666667</v>
      </c>
      <c r="P36" s="16"/>
      <c r="Q36" s="38" t="s">
        <v>764</v>
      </c>
      <c r="R36" s="78" t="s">
        <v>644</v>
      </c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</row>
    <row r="37" spans="1:32" s="38" customFormat="1" x14ac:dyDescent="0.25">
      <c r="A37" s="58" t="s">
        <v>758</v>
      </c>
      <c r="B37" s="58" t="s">
        <v>2</v>
      </c>
      <c r="C37" s="59"/>
      <c r="D37" s="38">
        <v>10</v>
      </c>
      <c r="E37" s="60">
        <v>33</v>
      </c>
      <c r="F37" s="80"/>
      <c r="G37" s="61"/>
      <c r="H37" s="62">
        <v>-39</v>
      </c>
      <c r="I37" s="62">
        <v>18</v>
      </c>
      <c r="J37" s="60"/>
      <c r="K37" s="16">
        <v>6.8</v>
      </c>
      <c r="L37" s="16"/>
      <c r="M37" s="84">
        <f t="shared" si="4"/>
        <v>10.55</v>
      </c>
      <c r="N37" s="16"/>
      <c r="O37" s="84">
        <f>H37-(I37/60)-(J37/3600)</f>
        <v>-39.299999999999997</v>
      </c>
      <c r="P37" s="16"/>
      <c r="Q37" s="38" t="s">
        <v>765</v>
      </c>
      <c r="R37" s="81" t="s">
        <v>829</v>
      </c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</row>
    <row r="38" spans="1:32" x14ac:dyDescent="0.25">
      <c r="A38" s="12" t="s">
        <v>759</v>
      </c>
      <c r="B38" s="12" t="s">
        <v>2</v>
      </c>
      <c r="D38">
        <v>10</v>
      </c>
      <c r="E38" s="48">
        <v>41.6</v>
      </c>
      <c r="F38" s="51"/>
      <c r="G38" s="49"/>
      <c r="H38" s="36">
        <v>67</v>
      </c>
      <c r="I38" s="36">
        <v>40</v>
      </c>
      <c r="J38" s="48"/>
      <c r="K38" s="4">
        <v>6.6</v>
      </c>
      <c r="M38" s="82">
        <f t="shared" si="4"/>
        <v>10.693333333333333</v>
      </c>
      <c r="O38" s="82">
        <f>H38+(I38/60)+(J38/3600)</f>
        <v>67.666666666666671</v>
      </c>
      <c r="Q38" s="52" t="s">
        <v>766</v>
      </c>
      <c r="R38" s="65" t="s">
        <v>644</v>
      </c>
    </row>
    <row r="39" spans="1:32" s="38" customFormat="1" x14ac:dyDescent="0.25">
      <c r="A39" s="58" t="s">
        <v>760</v>
      </c>
      <c r="B39" s="58" t="s">
        <v>2</v>
      </c>
      <c r="C39" s="59"/>
      <c r="D39" s="38">
        <v>12</v>
      </c>
      <c r="E39" s="60">
        <v>21.9</v>
      </c>
      <c r="F39" s="80"/>
      <c r="G39" s="61"/>
      <c r="H39" s="62">
        <v>-49</v>
      </c>
      <c r="I39" s="62">
        <v>9</v>
      </c>
      <c r="J39" s="60"/>
      <c r="K39" s="16">
        <v>8</v>
      </c>
      <c r="L39" s="16"/>
      <c r="M39" s="84">
        <f t="shared" si="4"/>
        <v>12.365</v>
      </c>
      <c r="N39" s="16"/>
      <c r="O39" s="84">
        <f>H39-(I39/60)-(J39/3600)</f>
        <v>-49.15</v>
      </c>
      <c r="P39" s="16"/>
      <c r="Q39" s="38" t="s">
        <v>768</v>
      </c>
      <c r="R39" s="81" t="s">
        <v>830</v>
      </c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</row>
    <row r="40" spans="1:32" x14ac:dyDescent="0.25">
      <c r="A40" s="12" t="s">
        <v>761</v>
      </c>
      <c r="B40" s="12" t="s">
        <v>2</v>
      </c>
      <c r="D40">
        <v>12</v>
      </c>
      <c r="E40" s="48">
        <v>22.7</v>
      </c>
      <c r="F40" s="51"/>
      <c r="G40" s="49"/>
      <c r="H40" s="36">
        <v>1</v>
      </c>
      <c r="I40" s="36">
        <v>3</v>
      </c>
      <c r="J40" s="48"/>
      <c r="K40" s="4">
        <v>8</v>
      </c>
      <c r="M40" s="82">
        <f t="shared" si="4"/>
        <v>12.378333333333334</v>
      </c>
      <c r="O40" s="82">
        <f>H40+(I40/60)+(J40/3600)</f>
        <v>1.05</v>
      </c>
      <c r="Q40" s="52" t="s">
        <v>769</v>
      </c>
      <c r="R40" s="65" t="s">
        <v>770</v>
      </c>
    </row>
    <row r="41" spans="1:32" x14ac:dyDescent="0.25">
      <c r="A41" s="18" t="s">
        <v>762</v>
      </c>
      <c r="B41" s="12" t="s">
        <v>2</v>
      </c>
      <c r="D41">
        <v>12</v>
      </c>
      <c r="E41" s="48">
        <v>42.8</v>
      </c>
      <c r="F41" s="51"/>
      <c r="G41" s="49"/>
      <c r="H41" s="36">
        <v>45</v>
      </c>
      <c r="I41" s="36">
        <v>43</v>
      </c>
      <c r="J41" s="48"/>
      <c r="K41" s="4">
        <v>6.4</v>
      </c>
      <c r="M41" s="82">
        <f t="shared" si="4"/>
        <v>12.713333333333333</v>
      </c>
      <c r="O41" s="82">
        <f>H41+(I41/60)+(J41/3600)</f>
        <v>45.716666666666669</v>
      </c>
      <c r="Q41" s="52" t="s">
        <v>771</v>
      </c>
      <c r="R41" s="65" t="s">
        <v>772</v>
      </c>
    </row>
    <row r="42" spans="1:32" x14ac:dyDescent="0.25">
      <c r="A42" s="18" t="s">
        <v>773</v>
      </c>
      <c r="B42" s="12" t="s">
        <v>2</v>
      </c>
      <c r="D42">
        <v>12</v>
      </c>
      <c r="E42" s="48">
        <v>54.5</v>
      </c>
      <c r="F42" s="51"/>
      <c r="G42" s="49"/>
      <c r="H42" s="36">
        <v>66</v>
      </c>
      <c r="I42" s="36">
        <v>16</v>
      </c>
      <c r="J42" s="48"/>
      <c r="K42" s="4">
        <v>8.1999999999999993</v>
      </c>
      <c r="M42" s="82">
        <f t="shared" si="4"/>
        <v>12.908333333333333</v>
      </c>
      <c r="O42" s="82">
        <f>H42+(I42/60)+(J42/3600)</f>
        <v>66.266666666666666</v>
      </c>
      <c r="Q42" s="52" t="s">
        <v>774</v>
      </c>
      <c r="R42" s="65" t="s">
        <v>751</v>
      </c>
    </row>
    <row r="43" spans="1:32" s="38" customFormat="1" x14ac:dyDescent="0.25">
      <c r="A43" s="58" t="s">
        <v>775</v>
      </c>
      <c r="B43" s="58" t="s">
        <v>2</v>
      </c>
      <c r="C43" s="59"/>
      <c r="D43" s="38">
        <v>16</v>
      </c>
      <c r="E43" s="60">
        <v>37.4</v>
      </c>
      <c r="F43" s="80"/>
      <c r="G43" s="61"/>
      <c r="H43" s="62">
        <v>-32</v>
      </c>
      <c r="I43" s="62">
        <v>17</v>
      </c>
      <c r="J43" s="60"/>
      <c r="K43" s="16">
        <v>9.4</v>
      </c>
      <c r="L43" s="16"/>
      <c r="M43" s="84">
        <f t="shared" si="4"/>
        <v>16.623333333333335</v>
      </c>
      <c r="N43" s="16"/>
      <c r="O43" s="84">
        <f>H43-(I43/60)-(J43/3600)</f>
        <v>-32.283333333333331</v>
      </c>
      <c r="P43" s="16"/>
      <c r="Q43" s="38" t="s">
        <v>776</v>
      </c>
      <c r="R43" s="81" t="s">
        <v>831</v>
      </c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</row>
    <row r="44" spans="1:32" s="38" customFormat="1" x14ac:dyDescent="0.25">
      <c r="A44" s="58" t="s">
        <v>777</v>
      </c>
      <c r="B44" s="58" t="s">
        <v>2</v>
      </c>
      <c r="C44" s="59"/>
      <c r="D44" s="38">
        <v>17</v>
      </c>
      <c r="E44" s="60">
        <v>42</v>
      </c>
      <c r="F44" s="80"/>
      <c r="G44" s="61"/>
      <c r="H44" s="62">
        <v>-18</v>
      </c>
      <c r="I44" s="62">
        <v>38</v>
      </c>
      <c r="J44" s="60"/>
      <c r="K44" s="16">
        <v>10</v>
      </c>
      <c r="L44" s="16"/>
      <c r="M44" s="84">
        <f t="shared" si="4"/>
        <v>17.7</v>
      </c>
      <c r="N44" s="16"/>
      <c r="O44" s="84">
        <f>H44-(I44/60)-(J44/3600)</f>
        <v>-18.633333333333333</v>
      </c>
      <c r="P44" s="16"/>
      <c r="Q44" s="38" t="s">
        <v>778</v>
      </c>
      <c r="R44" s="78" t="s">
        <v>779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</row>
    <row r="45" spans="1:32" x14ac:dyDescent="0.25">
      <c r="A45" s="12" t="s">
        <v>780</v>
      </c>
      <c r="B45" s="12" t="s">
        <v>2</v>
      </c>
      <c r="D45">
        <v>17</v>
      </c>
      <c r="E45" s="48">
        <v>44.1</v>
      </c>
      <c r="F45" s="51"/>
      <c r="G45" s="49"/>
      <c r="H45" s="36">
        <v>36</v>
      </c>
      <c r="I45" s="36">
        <v>54</v>
      </c>
      <c r="J45" s="48"/>
      <c r="K45" s="4">
        <v>10.6</v>
      </c>
      <c r="M45" s="82">
        <f t="shared" si="4"/>
        <v>17.734999999999999</v>
      </c>
      <c r="O45" s="82">
        <f>H45+(I45/60)+(J45/3600)</f>
        <v>36.9</v>
      </c>
      <c r="Q45" s="52" t="s">
        <v>799</v>
      </c>
      <c r="R45" s="77" t="s">
        <v>644</v>
      </c>
    </row>
    <row r="46" spans="1:32" s="38" customFormat="1" x14ac:dyDescent="0.25">
      <c r="A46" s="58" t="s">
        <v>781</v>
      </c>
      <c r="B46" s="58" t="s">
        <v>2</v>
      </c>
      <c r="C46" s="59"/>
      <c r="D46" s="38">
        <v>16</v>
      </c>
      <c r="E46" s="60">
        <v>23.9</v>
      </c>
      <c r="F46" s="80"/>
      <c r="G46" s="61"/>
      <c r="H46" s="62">
        <v>-12</v>
      </c>
      <c r="I46" s="62">
        <v>19</v>
      </c>
      <c r="J46" s="60"/>
      <c r="K46" s="16">
        <v>11.5</v>
      </c>
      <c r="L46" s="16"/>
      <c r="M46" s="84">
        <f t="shared" si="4"/>
        <v>16.398333333333333</v>
      </c>
      <c r="N46" s="16"/>
      <c r="O46" s="84">
        <f>H46-(I46/60)-(J46/3600)</f>
        <v>-12.316666666666666</v>
      </c>
      <c r="P46" s="16"/>
      <c r="Q46" s="38" t="s">
        <v>801</v>
      </c>
      <c r="R46" s="78" t="s">
        <v>800</v>
      </c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</row>
    <row r="47" spans="1:32" s="38" customFormat="1" x14ac:dyDescent="0.25">
      <c r="A47" s="58" t="s">
        <v>782</v>
      </c>
      <c r="B47" s="58" t="s">
        <v>2</v>
      </c>
      <c r="C47" s="59"/>
      <c r="D47" s="38">
        <v>18</v>
      </c>
      <c r="E47" s="60">
        <v>27.5</v>
      </c>
      <c r="F47" s="80"/>
      <c r="G47" s="61"/>
      <c r="H47" s="62">
        <v>-16</v>
      </c>
      <c r="I47" s="62">
        <v>56</v>
      </c>
      <c r="J47" s="60"/>
      <c r="K47" s="16">
        <v>10</v>
      </c>
      <c r="L47" s="16"/>
      <c r="M47" s="84">
        <f t="shared" si="4"/>
        <v>18.458333333333332</v>
      </c>
      <c r="N47" s="16"/>
      <c r="O47" s="84">
        <f>H47-(I47/60)-(J47/3600)</f>
        <v>-16.933333333333334</v>
      </c>
      <c r="P47" s="16"/>
      <c r="Q47" s="38" t="s">
        <v>802</v>
      </c>
      <c r="R47" s="78" t="s">
        <v>644</v>
      </c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</row>
    <row r="48" spans="1:32" s="75" customFormat="1" x14ac:dyDescent="0.25">
      <c r="A48" s="66" t="s">
        <v>664</v>
      </c>
      <c r="B48" s="66" t="s">
        <v>2</v>
      </c>
      <c r="C48" s="47"/>
      <c r="D48" s="47">
        <v>18</v>
      </c>
      <c r="E48" s="67">
        <v>32</v>
      </c>
      <c r="F48" s="68">
        <v>20.096</v>
      </c>
      <c r="G48" s="67"/>
      <c r="H48" s="69">
        <v>36</v>
      </c>
      <c r="I48" s="70">
        <v>59</v>
      </c>
      <c r="J48" s="71">
        <v>55.6</v>
      </c>
      <c r="K48" s="72">
        <v>9.1999999999999993</v>
      </c>
      <c r="L48" s="72"/>
      <c r="M48" s="85">
        <f t="shared" si="4"/>
        <v>18.538915555555558</v>
      </c>
      <c r="N48" s="46"/>
      <c r="O48" s="85">
        <f>H48+(I48/60)+(J48/3600)</f>
        <v>36.998777777777782</v>
      </c>
      <c r="P48" s="72"/>
      <c r="Q48" s="73" t="s">
        <v>673</v>
      </c>
      <c r="R48" s="74" t="s">
        <v>678</v>
      </c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</row>
    <row r="49" spans="1:32" x14ac:dyDescent="0.25">
      <c r="A49" s="18" t="s">
        <v>783</v>
      </c>
      <c r="B49" s="12" t="s">
        <v>2</v>
      </c>
      <c r="D49">
        <v>18</v>
      </c>
      <c r="E49" s="48">
        <v>41.1</v>
      </c>
      <c r="F49" s="51"/>
      <c r="G49" s="49"/>
      <c r="H49" s="36">
        <v>36</v>
      </c>
      <c r="I49" s="36">
        <v>54</v>
      </c>
      <c r="J49" s="48"/>
      <c r="K49" s="4">
        <v>10.6</v>
      </c>
      <c r="M49" s="82">
        <f t="shared" si="4"/>
        <v>18.684999999999999</v>
      </c>
      <c r="O49" s="82">
        <f>H49+(I49/60)+(J49/3600)</f>
        <v>36.9</v>
      </c>
      <c r="Q49" s="52" t="s">
        <v>803</v>
      </c>
      <c r="R49" s="65" t="s">
        <v>644</v>
      </c>
    </row>
    <row r="50" spans="1:32" s="38" customFormat="1" x14ac:dyDescent="0.25">
      <c r="A50" s="58" t="s">
        <v>784</v>
      </c>
      <c r="B50" s="58" t="s">
        <v>2</v>
      </c>
      <c r="C50" s="59"/>
      <c r="D50" s="38">
        <v>18</v>
      </c>
      <c r="E50" s="60">
        <v>47.6</v>
      </c>
      <c r="F50" s="80"/>
      <c r="G50" s="61"/>
      <c r="H50" s="62">
        <v>-7</v>
      </c>
      <c r="I50" s="62">
        <v>58</v>
      </c>
      <c r="J50" s="60"/>
      <c r="K50" s="16">
        <v>9</v>
      </c>
      <c r="L50" s="16"/>
      <c r="M50" s="84">
        <f t="shared" si="4"/>
        <v>18.793333333333333</v>
      </c>
      <c r="N50" s="16"/>
      <c r="O50" s="84">
        <f>H50-(I50/60)-(J50/3600)</f>
        <v>-7.9666666666666668</v>
      </c>
      <c r="P50" s="16"/>
      <c r="Q50" s="38" t="s">
        <v>804</v>
      </c>
      <c r="R50" s="78" t="s">
        <v>820</v>
      </c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</row>
    <row r="51" spans="1:32" x14ac:dyDescent="0.25">
      <c r="A51" s="12" t="s">
        <v>785</v>
      </c>
      <c r="B51" s="12" t="s">
        <v>2</v>
      </c>
      <c r="D51">
        <v>18</v>
      </c>
      <c r="E51" s="48">
        <v>56.3</v>
      </c>
      <c r="F51" s="51"/>
      <c r="G51" s="49"/>
      <c r="H51" s="36">
        <v>14</v>
      </c>
      <c r="I51" s="36">
        <v>17</v>
      </c>
      <c r="J51" s="48"/>
      <c r="K51" s="4">
        <v>9.6</v>
      </c>
      <c r="M51" s="82">
        <f t="shared" si="4"/>
        <v>18.938333333333333</v>
      </c>
      <c r="O51" s="82">
        <f>H51+(I51/60)+(J51/3600)</f>
        <v>14.283333333333333</v>
      </c>
      <c r="Q51" s="52" t="s">
        <v>805</v>
      </c>
      <c r="R51" s="65" t="s">
        <v>821</v>
      </c>
    </row>
    <row r="52" spans="1:32" s="38" customFormat="1" x14ac:dyDescent="0.25">
      <c r="A52" s="58" t="s">
        <v>786</v>
      </c>
      <c r="B52" s="58" t="s">
        <v>2</v>
      </c>
      <c r="C52" s="59"/>
      <c r="D52" s="38">
        <v>19</v>
      </c>
      <c r="E52" s="60">
        <v>1.7</v>
      </c>
      <c r="F52" s="80"/>
      <c r="G52" s="61"/>
      <c r="H52" s="62">
        <v>-5</v>
      </c>
      <c r="I52" s="62">
        <v>46</v>
      </c>
      <c r="J52" s="60"/>
      <c r="K52" s="16">
        <v>8.1</v>
      </c>
      <c r="L52" s="16"/>
      <c r="M52" s="84">
        <f t="shared" si="4"/>
        <v>19.028333333333332</v>
      </c>
      <c r="N52" s="16"/>
      <c r="O52" s="84">
        <f>H52-(I52/60)-(J52/3600)</f>
        <v>-5.7666666666666666</v>
      </c>
      <c r="P52" s="16"/>
      <c r="Q52" s="38" t="s">
        <v>806</v>
      </c>
      <c r="R52" s="78" t="s">
        <v>822</v>
      </c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</row>
    <row r="53" spans="1:32" s="38" customFormat="1" x14ac:dyDescent="0.25">
      <c r="A53" s="58" t="s">
        <v>787</v>
      </c>
      <c r="B53" s="58" t="s">
        <v>2</v>
      </c>
      <c r="C53" s="59"/>
      <c r="D53" s="38">
        <v>19</v>
      </c>
      <c r="E53" s="60">
        <v>16.3</v>
      </c>
      <c r="F53" s="80"/>
      <c r="G53" s="61"/>
      <c r="H53" s="62">
        <v>-16</v>
      </c>
      <c r="I53" s="62">
        <v>0</v>
      </c>
      <c r="J53" s="60"/>
      <c r="K53" s="16">
        <v>7.1</v>
      </c>
      <c r="L53" s="16"/>
      <c r="M53" s="84">
        <f t="shared" si="4"/>
        <v>19.271666666666668</v>
      </c>
      <c r="N53" s="16"/>
      <c r="O53" s="84">
        <f>H53-(I53/60)-(J53/3600)</f>
        <v>-16</v>
      </c>
      <c r="P53" s="16"/>
      <c r="Q53" s="38" t="s">
        <v>807</v>
      </c>
      <c r="R53" s="78" t="s">
        <v>644</v>
      </c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</row>
    <row r="54" spans="1:32" x14ac:dyDescent="0.25">
      <c r="A54" s="12" t="s">
        <v>788</v>
      </c>
      <c r="B54" s="12" t="s">
        <v>2</v>
      </c>
      <c r="D54">
        <v>19</v>
      </c>
      <c r="E54" s="48">
        <v>23.4</v>
      </c>
      <c r="F54" s="51"/>
      <c r="G54" s="49"/>
      <c r="H54" s="36">
        <v>76</v>
      </c>
      <c r="I54" s="36">
        <v>28</v>
      </c>
      <c r="J54" s="48"/>
      <c r="K54" s="4">
        <v>7</v>
      </c>
      <c r="M54" s="82">
        <f t="shared" si="4"/>
        <v>19.39</v>
      </c>
      <c r="O54" s="82">
        <f>H54+(I54/60)+(J54/3600)</f>
        <v>76.466666666666669</v>
      </c>
      <c r="Q54" s="52" t="s">
        <v>808</v>
      </c>
      <c r="R54" s="65" t="s">
        <v>751</v>
      </c>
    </row>
    <row r="55" spans="1:32" s="38" customFormat="1" x14ac:dyDescent="0.25">
      <c r="A55" s="58" t="s">
        <v>789</v>
      </c>
      <c r="B55" s="58" t="s">
        <v>2</v>
      </c>
      <c r="C55" s="59"/>
      <c r="D55" s="38">
        <v>19</v>
      </c>
      <c r="E55" s="60">
        <v>31.4</v>
      </c>
      <c r="F55" s="80"/>
      <c r="G55" s="61"/>
      <c r="H55" s="62">
        <v>-16</v>
      </c>
      <c r="I55" s="62">
        <v>29</v>
      </c>
      <c r="J55" s="60"/>
      <c r="K55" s="16">
        <v>7.7</v>
      </c>
      <c r="L55" s="16"/>
      <c r="M55" s="84">
        <f t="shared" ref="M55:M60" si="5">D55+(E55/60)+(F55/3600)</f>
        <v>19.523333333333333</v>
      </c>
      <c r="N55" s="16"/>
      <c r="O55" s="84">
        <f>H55-(I55/60)-(J55/3600)</f>
        <v>-16.483333333333334</v>
      </c>
      <c r="P55" s="16"/>
      <c r="Q55" s="38" t="s">
        <v>809</v>
      </c>
      <c r="R55" s="78" t="s">
        <v>823</v>
      </c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</row>
    <row r="56" spans="1:32" x14ac:dyDescent="0.25">
      <c r="A56" s="12" t="s">
        <v>790</v>
      </c>
      <c r="B56" s="12" t="s">
        <v>2</v>
      </c>
      <c r="D56">
        <v>19</v>
      </c>
      <c r="E56" s="48">
        <v>39</v>
      </c>
      <c r="F56" s="51"/>
      <c r="G56" s="49"/>
      <c r="H56" s="36">
        <v>32</v>
      </c>
      <c r="I56" s="36">
        <v>30</v>
      </c>
      <c r="J56" s="48"/>
      <c r="K56" s="4">
        <v>9.1</v>
      </c>
      <c r="M56" s="82">
        <f t="shared" si="5"/>
        <v>19.649999999999999</v>
      </c>
      <c r="O56" s="82">
        <f>H56+(I56/60)+(J56/3600)</f>
        <v>32.5</v>
      </c>
      <c r="Q56" s="52" t="s">
        <v>810</v>
      </c>
      <c r="R56" s="88" t="s">
        <v>836</v>
      </c>
    </row>
    <row r="57" spans="1:32" x14ac:dyDescent="0.25">
      <c r="A57" s="12" t="s">
        <v>791</v>
      </c>
      <c r="B57" s="12" t="s">
        <v>2</v>
      </c>
      <c r="D57">
        <v>20</v>
      </c>
      <c r="E57" s="48">
        <v>2.9</v>
      </c>
      <c r="F57" s="51"/>
      <c r="G57" s="49"/>
      <c r="H57" s="36">
        <v>20</v>
      </c>
      <c r="I57" s="36">
        <v>30</v>
      </c>
      <c r="J57" s="48"/>
      <c r="K57" s="4">
        <v>9.6999999999999993</v>
      </c>
      <c r="M57" s="82">
        <f t="shared" si="5"/>
        <v>20.048333333333332</v>
      </c>
      <c r="O57" s="82">
        <f>H57+(I57/60)+(J57/3600)</f>
        <v>20.5</v>
      </c>
      <c r="Q57" s="52" t="s">
        <v>811</v>
      </c>
      <c r="R57" s="65" t="s">
        <v>824</v>
      </c>
    </row>
    <row r="58" spans="1:32" x14ac:dyDescent="0.25">
      <c r="A58" s="12" t="s">
        <v>792</v>
      </c>
      <c r="B58" s="12" t="s">
        <v>2</v>
      </c>
      <c r="D58">
        <v>20</v>
      </c>
      <c r="E58" s="48">
        <v>0.2</v>
      </c>
      <c r="F58" s="51"/>
      <c r="G58" s="49"/>
      <c r="H58" s="36">
        <v>20</v>
      </c>
      <c r="I58" s="36">
        <v>57</v>
      </c>
      <c r="J58" s="48"/>
      <c r="K58" s="4">
        <v>10</v>
      </c>
      <c r="M58" s="82">
        <f t="shared" si="5"/>
        <v>20.003333333333334</v>
      </c>
      <c r="O58" s="82">
        <f>H58+(I58/60)+(J58/3600)</f>
        <v>20.95</v>
      </c>
      <c r="Q58" s="52" t="s">
        <v>812</v>
      </c>
      <c r="R58" s="65" t="s">
        <v>644</v>
      </c>
    </row>
    <row r="59" spans="1:32" s="75" customFormat="1" x14ac:dyDescent="0.25">
      <c r="A59" s="66" t="s">
        <v>665</v>
      </c>
      <c r="B59" s="66" t="s">
        <v>2</v>
      </c>
      <c r="C59" s="47"/>
      <c r="D59" s="47">
        <v>20</v>
      </c>
      <c r="E59" s="67">
        <v>13</v>
      </c>
      <c r="F59" s="68">
        <v>23.66</v>
      </c>
      <c r="G59" s="67"/>
      <c r="H59" s="69">
        <v>38</v>
      </c>
      <c r="I59" s="70">
        <v>43</v>
      </c>
      <c r="J59" s="71">
        <v>44.5</v>
      </c>
      <c r="K59" s="72">
        <v>9.5</v>
      </c>
      <c r="L59" s="72"/>
      <c r="M59" s="85">
        <f t="shared" si="5"/>
        <v>20.223238888888886</v>
      </c>
      <c r="N59" s="46"/>
      <c r="O59" s="85">
        <f>H59+(I59/60)+(J59/3600)</f>
        <v>38.72902777777778</v>
      </c>
      <c r="P59" s="72"/>
      <c r="Q59" s="73" t="s">
        <v>672</v>
      </c>
      <c r="R59" s="74" t="s">
        <v>677</v>
      </c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</row>
    <row r="60" spans="1:32" x14ac:dyDescent="0.25">
      <c r="A60" s="12" t="s">
        <v>793</v>
      </c>
      <c r="B60" s="12" t="s">
        <v>2</v>
      </c>
      <c r="D60">
        <v>20</v>
      </c>
      <c r="E60" s="48">
        <v>8.5</v>
      </c>
      <c r="F60" s="51"/>
      <c r="G60" s="49"/>
      <c r="H60" s="36">
        <v>35</v>
      </c>
      <c r="I60" s="36">
        <v>48</v>
      </c>
      <c r="J60" s="48"/>
      <c r="K60" s="4">
        <v>10</v>
      </c>
      <c r="M60" s="82">
        <f t="shared" si="5"/>
        <v>20.141666666666666</v>
      </c>
      <c r="O60" s="82">
        <f>H60+(I60/60)+(J60/3600)</f>
        <v>35.799999999999997</v>
      </c>
      <c r="Q60" s="52" t="s">
        <v>813</v>
      </c>
      <c r="R60" s="65" t="s">
        <v>644</v>
      </c>
    </row>
    <row r="61" spans="1:32" s="38" customFormat="1" x14ac:dyDescent="0.25">
      <c r="A61" s="58" t="s">
        <v>794</v>
      </c>
      <c r="B61" s="58" t="s">
        <v>2</v>
      </c>
      <c r="C61" s="59"/>
      <c r="D61" s="38">
        <v>20</v>
      </c>
      <c r="E61" s="60">
        <v>14.1</v>
      </c>
      <c r="F61" s="80"/>
      <c r="G61" s="61"/>
      <c r="H61" s="62">
        <v>-21</v>
      </c>
      <c r="I61" s="62">
        <v>29</v>
      </c>
      <c r="J61" s="60"/>
      <c r="K61" s="16">
        <v>8.1</v>
      </c>
      <c r="L61" s="16"/>
      <c r="M61" s="86">
        <f t="shared" ref="M61:M70" si="6">D61+(E61/60)+(F61/3600)</f>
        <v>20.234999999999999</v>
      </c>
      <c r="N61" s="87"/>
      <c r="O61" s="86">
        <f>H61-(I61/60)-(J61/3600)</f>
        <v>-21.483333333333334</v>
      </c>
      <c r="P61" s="16"/>
      <c r="Q61" s="38" t="s">
        <v>814</v>
      </c>
      <c r="R61" s="81" t="s">
        <v>832</v>
      </c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</row>
    <row r="62" spans="1:32" s="75" customFormat="1" x14ac:dyDescent="0.25">
      <c r="A62" s="66" t="s">
        <v>666</v>
      </c>
      <c r="B62" s="66" t="s">
        <v>2</v>
      </c>
      <c r="C62" s="47"/>
      <c r="D62" s="47">
        <v>20</v>
      </c>
      <c r="E62" s="67">
        <v>19</v>
      </c>
      <c r="F62" s="68">
        <v>36.4</v>
      </c>
      <c r="G62" s="67"/>
      <c r="H62" s="69">
        <v>47</v>
      </c>
      <c r="I62" s="70">
        <v>53</v>
      </c>
      <c r="J62" s="71">
        <v>38</v>
      </c>
      <c r="K62" s="72">
        <v>12.1</v>
      </c>
      <c r="L62" s="72"/>
      <c r="M62" s="85">
        <f t="shared" si="6"/>
        <v>20.326777777777778</v>
      </c>
      <c r="N62" s="46"/>
      <c r="O62" s="85">
        <f t="shared" ref="O62:O70" si="7">H62+(I62/60)+(J62/3600)</f>
        <v>47.893888888888888</v>
      </c>
      <c r="P62" s="72"/>
      <c r="Q62" s="73" t="s">
        <v>671</v>
      </c>
      <c r="R62" s="74" t="s">
        <v>676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</row>
    <row r="63" spans="1:32" x14ac:dyDescent="0.25">
      <c r="A63" s="12" t="s">
        <v>201</v>
      </c>
      <c r="B63" s="12" t="s">
        <v>2</v>
      </c>
      <c r="D63">
        <v>21</v>
      </c>
      <c r="E63" s="48">
        <v>35.9</v>
      </c>
      <c r="F63" s="51"/>
      <c r="G63" s="49"/>
      <c r="H63" s="36">
        <v>78</v>
      </c>
      <c r="I63" s="36">
        <v>24</v>
      </c>
      <c r="J63" s="48"/>
      <c r="K63" s="4">
        <v>12.9</v>
      </c>
      <c r="M63" s="82">
        <f t="shared" si="6"/>
        <v>21.598333333333333</v>
      </c>
      <c r="O63" s="82">
        <f t="shared" si="7"/>
        <v>78.400000000000006</v>
      </c>
      <c r="Q63" s="52" t="s">
        <v>815</v>
      </c>
      <c r="R63" s="65" t="s">
        <v>825</v>
      </c>
    </row>
    <row r="64" spans="1:32" x14ac:dyDescent="0.25">
      <c r="A64" s="12" t="s">
        <v>795</v>
      </c>
      <c r="B64" s="12" t="s">
        <v>2</v>
      </c>
      <c r="D64">
        <v>21</v>
      </c>
      <c r="E64" s="48">
        <v>39.9</v>
      </c>
      <c r="F64" s="51"/>
      <c r="G64" s="49"/>
      <c r="H64" s="36">
        <v>35</v>
      </c>
      <c r="I64" s="53">
        <v>17</v>
      </c>
      <c r="J64" s="55"/>
      <c r="K64" s="64">
        <v>7</v>
      </c>
      <c r="L64" s="64"/>
      <c r="M64" s="82">
        <f t="shared" si="6"/>
        <v>21.664999999999999</v>
      </c>
      <c r="O64" s="82">
        <f t="shared" si="7"/>
        <v>35.283333333333331</v>
      </c>
      <c r="P64" s="64"/>
      <c r="Q64" s="52" t="s">
        <v>816</v>
      </c>
      <c r="R64" s="65" t="s">
        <v>644</v>
      </c>
    </row>
    <row r="65" spans="1:32" s="75" customFormat="1" x14ac:dyDescent="0.25">
      <c r="A65" s="66" t="s">
        <v>667</v>
      </c>
      <c r="B65" s="66" t="s">
        <v>2</v>
      </c>
      <c r="C65" s="47"/>
      <c r="D65" s="47">
        <v>21</v>
      </c>
      <c r="E65" s="67">
        <v>46</v>
      </c>
      <c r="F65" s="68">
        <v>16.329999999999998</v>
      </c>
      <c r="G65" s="67"/>
      <c r="H65" s="69">
        <v>38</v>
      </c>
      <c r="I65" s="70">
        <v>1</v>
      </c>
      <c r="J65" s="71">
        <v>3</v>
      </c>
      <c r="K65" s="72">
        <v>12.4</v>
      </c>
      <c r="L65" s="72"/>
      <c r="M65" s="85">
        <f t="shared" si="6"/>
        <v>21.771202777777777</v>
      </c>
      <c r="N65" s="46"/>
      <c r="O65" s="85">
        <f t="shared" si="7"/>
        <v>38.017499999999998</v>
      </c>
      <c r="P65" s="72"/>
      <c r="Q65" s="73" t="s">
        <v>670</v>
      </c>
      <c r="R65" s="74" t="s">
        <v>675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</row>
    <row r="66" spans="1:32" x14ac:dyDescent="0.25">
      <c r="A66" s="12" t="s">
        <v>796</v>
      </c>
      <c r="B66" s="12" t="s">
        <v>2</v>
      </c>
      <c r="D66">
        <v>21</v>
      </c>
      <c r="E66" s="48">
        <v>54.1</v>
      </c>
      <c r="F66" s="51"/>
      <c r="G66" s="49"/>
      <c r="H66" s="36">
        <v>22</v>
      </c>
      <c r="I66" s="53">
        <v>37</v>
      </c>
      <c r="J66" s="55"/>
      <c r="K66" s="64">
        <v>9.5</v>
      </c>
      <c r="L66" s="64"/>
      <c r="M66" s="82">
        <f t="shared" si="6"/>
        <v>21.901666666666667</v>
      </c>
      <c r="O66" s="82">
        <f t="shared" si="7"/>
        <v>22.616666666666667</v>
      </c>
      <c r="P66" s="64"/>
      <c r="Q66" s="52" t="s">
        <v>817</v>
      </c>
      <c r="R66" s="77" t="s">
        <v>826</v>
      </c>
    </row>
    <row r="67" spans="1:32" x14ac:dyDescent="0.25">
      <c r="A67" s="12" t="s">
        <v>797</v>
      </c>
      <c r="B67" s="12" t="s">
        <v>2</v>
      </c>
      <c r="D67">
        <v>23</v>
      </c>
      <c r="E67" s="48">
        <v>43.8</v>
      </c>
      <c r="H67" s="36">
        <v>3</v>
      </c>
      <c r="I67" s="53">
        <v>13</v>
      </c>
      <c r="K67" s="4">
        <v>6</v>
      </c>
      <c r="M67" s="82">
        <f t="shared" si="6"/>
        <v>23.73</v>
      </c>
      <c r="O67" s="82">
        <f t="shared" si="7"/>
        <v>3.2166666666666668</v>
      </c>
      <c r="Q67" s="52" t="s">
        <v>818</v>
      </c>
      <c r="R67" s="65" t="s">
        <v>644</v>
      </c>
    </row>
    <row r="68" spans="1:32" x14ac:dyDescent="0.25">
      <c r="A68" s="12" t="s">
        <v>798</v>
      </c>
      <c r="B68" s="12" t="s">
        <v>2</v>
      </c>
      <c r="D68">
        <v>23</v>
      </c>
      <c r="E68" s="48">
        <v>58.7</v>
      </c>
      <c r="H68" s="36">
        <v>60</v>
      </c>
      <c r="I68" s="53">
        <v>5</v>
      </c>
      <c r="K68" s="4">
        <v>10</v>
      </c>
      <c r="M68" s="82">
        <f t="shared" si="6"/>
        <v>23.978333333333332</v>
      </c>
      <c r="O68" s="82">
        <f t="shared" si="7"/>
        <v>60.083333333333336</v>
      </c>
      <c r="Q68" s="52" t="s">
        <v>819</v>
      </c>
      <c r="R68" s="65" t="s">
        <v>827</v>
      </c>
    </row>
    <row r="69" spans="1:32" s="47" customFormat="1" x14ac:dyDescent="0.25">
      <c r="A69" s="66" t="s">
        <v>668</v>
      </c>
      <c r="B69" s="66" t="s">
        <v>2</v>
      </c>
      <c r="D69" s="47">
        <v>21</v>
      </c>
      <c r="E69" s="67">
        <v>55</v>
      </c>
      <c r="F69" s="68">
        <v>57.03</v>
      </c>
      <c r="G69" s="67"/>
      <c r="H69" s="69">
        <v>48</v>
      </c>
      <c r="I69" s="70">
        <v>20</v>
      </c>
      <c r="J69" s="71">
        <v>52.6</v>
      </c>
      <c r="K69" s="72">
        <v>16.2</v>
      </c>
      <c r="L69" s="72"/>
      <c r="M69" s="85">
        <f t="shared" si="6"/>
        <v>21.932508333333335</v>
      </c>
      <c r="N69" s="46"/>
      <c r="O69" s="85">
        <f t="shared" si="7"/>
        <v>48.347944444444444</v>
      </c>
      <c r="P69" s="72"/>
      <c r="Q69" s="73" t="s">
        <v>669</v>
      </c>
      <c r="R69" s="74" t="s">
        <v>674</v>
      </c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</row>
    <row r="70" spans="1:32" s="47" customFormat="1" x14ac:dyDescent="0.25">
      <c r="A70" s="66" t="s">
        <v>191</v>
      </c>
      <c r="B70" s="66" t="s">
        <v>2</v>
      </c>
      <c r="D70" s="47">
        <v>21</v>
      </c>
      <c r="E70" s="67">
        <v>43</v>
      </c>
      <c r="F70" s="68">
        <v>30.46</v>
      </c>
      <c r="G70" s="67"/>
      <c r="H70" s="69">
        <v>58</v>
      </c>
      <c r="I70" s="70">
        <v>46</v>
      </c>
      <c r="J70" s="71">
        <v>48.2</v>
      </c>
      <c r="K70" s="72">
        <v>5.0999999999999996</v>
      </c>
      <c r="L70" s="72"/>
      <c r="M70" s="85">
        <f t="shared" si="6"/>
        <v>21.725127777777775</v>
      </c>
      <c r="N70" s="46"/>
      <c r="O70" s="85">
        <f t="shared" si="7"/>
        <v>58.780055555555556</v>
      </c>
      <c r="P70" s="72"/>
      <c r="Q70" s="73" t="s">
        <v>229</v>
      </c>
      <c r="R70" s="74" t="s">
        <v>679</v>
      </c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</row>
    <row r="72" spans="1:32" x14ac:dyDescent="0.25">
      <c r="I72" s="52"/>
      <c r="J72" s="52"/>
      <c r="K72" s="64"/>
      <c r="L72" s="64"/>
      <c r="M72" s="64"/>
      <c r="N72" s="64"/>
      <c r="O72" s="64"/>
      <c r="P72" s="64"/>
      <c r="Q72" s="52"/>
      <c r="R72" s="54"/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topLeftCell="A84" workbookViewId="0">
      <selection activeCell="A84" sqref="A84"/>
    </sheetView>
  </sheetViews>
  <sheetFormatPr defaultRowHeight="15" x14ac:dyDescent="0.25"/>
  <cols>
    <col min="1" max="1" width="25" bestFit="1" customWidth="1"/>
    <col min="2" max="2" width="9.7109375" style="4" bestFit="1" customWidth="1"/>
    <col min="3" max="3" width="9.140625" hidden="1" customWidth="1"/>
    <col min="4" max="4" width="6.140625" hidden="1" customWidth="1"/>
    <col min="5" max="6" width="9.140625" hidden="1" customWidth="1"/>
    <col min="7" max="7" width="11" bestFit="1" customWidth="1"/>
    <col min="8" max="11" width="9.140625" hidden="1" customWidth="1"/>
    <col min="12" max="12" width="11.85546875" bestFit="1" customWidth="1"/>
    <col min="13" max="13" width="14.42578125" style="4" bestFit="1" customWidth="1"/>
    <col min="14" max="14" width="10.5703125" style="4" bestFit="1" customWidth="1"/>
    <col min="15" max="15" width="25" bestFit="1" customWidth="1"/>
  </cols>
  <sheetData>
    <row r="1" spans="1:20" x14ac:dyDescent="0.25">
      <c r="C1" t="s">
        <v>4</v>
      </c>
      <c r="E1" t="s">
        <v>4</v>
      </c>
      <c r="G1" s="37" t="s">
        <v>1237</v>
      </c>
      <c r="H1" t="s">
        <v>5</v>
      </c>
      <c r="J1" t="s">
        <v>5</v>
      </c>
      <c r="L1" s="37" t="s">
        <v>1238</v>
      </c>
      <c r="N1" s="37" t="s">
        <v>1240</v>
      </c>
      <c r="P1" s="26"/>
    </row>
    <row r="2" spans="1:20" s="11" customFormat="1" ht="15.75" thickBot="1" x14ac:dyDescent="0.3">
      <c r="A2" s="136" t="s">
        <v>0</v>
      </c>
      <c r="B2" s="83" t="s">
        <v>1</v>
      </c>
      <c r="C2" s="104"/>
      <c r="D2" s="7" t="s">
        <v>10</v>
      </c>
      <c r="E2" s="7" t="s">
        <v>6</v>
      </c>
      <c r="F2" s="7" t="s">
        <v>7</v>
      </c>
      <c r="G2" s="7"/>
      <c r="H2" s="27"/>
      <c r="I2" s="7" t="s">
        <v>9</v>
      </c>
      <c r="J2" s="7" t="s">
        <v>6</v>
      </c>
      <c r="K2" s="7" t="s">
        <v>7</v>
      </c>
      <c r="L2" s="7"/>
      <c r="M2" s="83" t="s">
        <v>1140</v>
      </c>
      <c r="N2" s="7" t="s">
        <v>1241</v>
      </c>
      <c r="O2" s="137" t="s">
        <v>1242</v>
      </c>
      <c r="P2" s="28" t="s">
        <v>283</v>
      </c>
      <c r="Q2" s="1"/>
      <c r="R2" s="1"/>
      <c r="S2" s="1"/>
      <c r="T2" s="1"/>
    </row>
    <row r="3" spans="1:20" ht="17.25" x14ac:dyDescent="0.25">
      <c r="A3" s="94" t="s">
        <v>1469</v>
      </c>
      <c r="B3" s="37" t="s">
        <v>2</v>
      </c>
      <c r="C3" s="92" t="s">
        <v>938</v>
      </c>
      <c r="D3">
        <v>0</v>
      </c>
      <c r="E3">
        <v>49.1</v>
      </c>
      <c r="G3" s="25">
        <f>D3+(E3/60)</f>
        <v>0.81833333333333336</v>
      </c>
      <c r="H3" s="93" t="s">
        <v>1071</v>
      </c>
      <c r="I3">
        <v>57</v>
      </c>
      <c r="J3">
        <v>49</v>
      </c>
      <c r="L3" s="25">
        <f>I3+(J3/60)</f>
        <v>57.81666666666667</v>
      </c>
      <c r="M3" s="4" t="s">
        <v>1142</v>
      </c>
      <c r="N3" s="4">
        <v>12</v>
      </c>
      <c r="O3" s="138" t="s">
        <v>856</v>
      </c>
      <c r="P3" s="26" t="s">
        <v>1249</v>
      </c>
    </row>
    <row r="4" spans="1:20" s="6" customFormat="1" ht="17.25" hidden="1" x14ac:dyDescent="0.25">
      <c r="A4" s="139" t="s">
        <v>1243</v>
      </c>
      <c r="B4" s="140" t="s">
        <v>2</v>
      </c>
      <c r="C4" s="141" t="s">
        <v>939</v>
      </c>
      <c r="D4" s="6">
        <v>0</v>
      </c>
      <c r="E4" s="6">
        <v>49.9</v>
      </c>
      <c r="G4" s="142">
        <f t="shared" ref="G4:G85" si="0">D4+(E4/60)</f>
        <v>0.83166666666666667</v>
      </c>
      <c r="H4" s="143" t="s">
        <v>1072</v>
      </c>
      <c r="I4" s="6">
        <v>27</v>
      </c>
      <c r="J4" s="6">
        <v>43</v>
      </c>
      <c r="L4" s="142">
        <f t="shared" ref="L4:L23" si="1">I4+(J4/60)</f>
        <v>27.716666666666665</v>
      </c>
      <c r="M4" s="15" t="s">
        <v>1141</v>
      </c>
      <c r="N4" s="15">
        <v>4.4000000000000004</v>
      </c>
      <c r="O4" s="144" t="s">
        <v>857</v>
      </c>
      <c r="P4" s="145" t="s">
        <v>1253</v>
      </c>
    </row>
    <row r="5" spans="1:20" ht="17.25" x14ac:dyDescent="0.25">
      <c r="A5" s="94" t="s">
        <v>1245</v>
      </c>
      <c r="B5" s="37" t="s">
        <v>2</v>
      </c>
      <c r="C5" s="92" t="s">
        <v>940</v>
      </c>
      <c r="D5">
        <v>1</v>
      </c>
      <c r="E5">
        <v>5.6</v>
      </c>
      <c r="G5" s="25">
        <f t="shared" si="0"/>
        <v>1.0933333333333333</v>
      </c>
      <c r="H5" s="93" t="s">
        <v>1073</v>
      </c>
      <c r="I5">
        <v>21</v>
      </c>
      <c r="J5">
        <v>28</v>
      </c>
      <c r="L5" s="25">
        <f t="shared" si="1"/>
        <v>21.466666666666665</v>
      </c>
      <c r="M5" s="4" t="s">
        <v>1143</v>
      </c>
      <c r="N5" s="4">
        <v>30</v>
      </c>
      <c r="O5" s="138" t="s">
        <v>1244</v>
      </c>
      <c r="P5" s="26" t="s">
        <v>1250</v>
      </c>
    </row>
    <row r="6" spans="1:20" ht="17.25" x14ac:dyDescent="0.25">
      <c r="A6" s="94" t="s">
        <v>1246</v>
      </c>
      <c r="B6" s="37" t="s">
        <v>2</v>
      </c>
      <c r="C6" s="92" t="s">
        <v>941</v>
      </c>
      <c r="D6">
        <v>1</v>
      </c>
      <c r="E6">
        <v>13.7</v>
      </c>
      <c r="G6" s="25">
        <f t="shared" si="0"/>
        <v>1.2283333333333333</v>
      </c>
      <c r="H6" s="93" t="s">
        <v>1074</v>
      </c>
      <c r="I6">
        <v>7</v>
      </c>
      <c r="J6">
        <v>35</v>
      </c>
      <c r="L6" s="25">
        <f t="shared" si="1"/>
        <v>7.583333333333333</v>
      </c>
      <c r="M6" s="4" t="s">
        <v>1247</v>
      </c>
      <c r="N6" s="4">
        <v>23</v>
      </c>
      <c r="O6" s="138" t="s">
        <v>858</v>
      </c>
      <c r="P6" s="26" t="s">
        <v>1252</v>
      </c>
    </row>
    <row r="7" spans="1:20" s="111" customFormat="1" ht="17.25" hidden="1" x14ac:dyDescent="0.25">
      <c r="A7" s="124" t="s">
        <v>219</v>
      </c>
      <c r="B7" s="134" t="s">
        <v>2</v>
      </c>
      <c r="C7" s="125" t="s">
        <v>942</v>
      </c>
      <c r="D7" s="111">
        <v>1</v>
      </c>
      <c r="E7" s="111">
        <v>53.5</v>
      </c>
      <c r="G7" s="114">
        <f t="shared" si="0"/>
        <v>1.8916666666666666</v>
      </c>
      <c r="H7" s="126" t="s">
        <v>1075</v>
      </c>
      <c r="I7" s="111">
        <v>19</v>
      </c>
      <c r="J7" s="111">
        <v>18</v>
      </c>
      <c r="L7" s="114">
        <f t="shared" si="1"/>
        <v>19.3</v>
      </c>
      <c r="M7" s="119" t="s">
        <v>1145</v>
      </c>
      <c r="N7" s="119">
        <v>7.8</v>
      </c>
      <c r="O7" s="124" t="s">
        <v>219</v>
      </c>
      <c r="P7" s="112"/>
    </row>
    <row r="8" spans="1:20" s="111" customFormat="1" x14ac:dyDescent="0.25">
      <c r="A8" s="110" t="s">
        <v>156</v>
      </c>
      <c r="B8" s="134" t="s">
        <v>2</v>
      </c>
      <c r="D8" s="111">
        <v>1</v>
      </c>
      <c r="E8" s="111">
        <v>52</v>
      </c>
      <c r="F8" s="111">
        <v>8</v>
      </c>
      <c r="G8" s="114">
        <f t="shared" si="0"/>
        <v>1.8666666666666667</v>
      </c>
      <c r="I8" s="111">
        <v>19</v>
      </c>
      <c r="J8" s="111">
        <v>10</v>
      </c>
      <c r="K8" s="111">
        <v>18</v>
      </c>
      <c r="L8" s="114">
        <f t="shared" si="1"/>
        <v>19.166666666666668</v>
      </c>
      <c r="M8" s="119" t="s">
        <v>1145</v>
      </c>
      <c r="N8" s="119">
        <v>7.8</v>
      </c>
      <c r="O8" s="111" t="s">
        <v>219</v>
      </c>
      <c r="P8" s="112" t="s">
        <v>1251</v>
      </c>
    </row>
    <row r="9" spans="1:20" ht="17.25" x14ac:dyDescent="0.25">
      <c r="A9" s="94" t="s">
        <v>1254</v>
      </c>
      <c r="B9" s="37" t="s">
        <v>2</v>
      </c>
      <c r="C9" s="92" t="s">
        <v>943</v>
      </c>
      <c r="D9">
        <v>1</v>
      </c>
      <c r="E9">
        <v>57.9</v>
      </c>
      <c r="G9" s="25">
        <f t="shared" si="0"/>
        <v>1.9649999999999999</v>
      </c>
      <c r="H9" s="93" t="s">
        <v>1076</v>
      </c>
      <c r="I9">
        <v>23</v>
      </c>
      <c r="J9">
        <v>36</v>
      </c>
      <c r="L9" s="25">
        <f t="shared" si="1"/>
        <v>23.6</v>
      </c>
      <c r="M9" s="4" t="s">
        <v>1146</v>
      </c>
      <c r="N9" s="4">
        <v>37</v>
      </c>
      <c r="O9" s="138" t="s">
        <v>859</v>
      </c>
      <c r="P9" s="26" t="s">
        <v>1248</v>
      </c>
    </row>
    <row r="10" spans="1:20" ht="17.25" x14ac:dyDescent="0.25">
      <c r="A10" s="94" t="s">
        <v>1256</v>
      </c>
      <c r="B10" s="37" t="s">
        <v>2</v>
      </c>
      <c r="C10" s="92" t="s">
        <v>944</v>
      </c>
      <c r="D10">
        <v>2</v>
      </c>
      <c r="E10">
        <v>2</v>
      </c>
      <c r="G10" s="25">
        <f t="shared" si="0"/>
        <v>2.0333333333333332</v>
      </c>
      <c r="H10" s="93" t="s">
        <v>1077</v>
      </c>
      <c r="I10">
        <v>2</v>
      </c>
      <c r="J10">
        <v>46</v>
      </c>
      <c r="L10" s="25">
        <f t="shared" si="1"/>
        <v>2.7666666666666666</v>
      </c>
      <c r="M10" s="4" t="s">
        <v>1147</v>
      </c>
      <c r="N10" s="4">
        <v>1.7</v>
      </c>
      <c r="O10" s="138" t="s">
        <v>860</v>
      </c>
      <c r="P10" s="54" t="s">
        <v>1255</v>
      </c>
    </row>
    <row r="11" spans="1:20" s="111" customFormat="1" ht="17.25" hidden="1" x14ac:dyDescent="0.25">
      <c r="A11" s="124" t="s">
        <v>218</v>
      </c>
      <c r="B11" s="134" t="s">
        <v>2</v>
      </c>
      <c r="C11" s="125" t="s">
        <v>945</v>
      </c>
      <c r="D11" s="111">
        <v>2</v>
      </c>
      <c r="E11" s="111">
        <v>3.9</v>
      </c>
      <c r="G11" s="114">
        <f t="shared" si="0"/>
        <v>2.0649999999999999</v>
      </c>
      <c r="H11" s="126" t="s">
        <v>1078</v>
      </c>
      <c r="I11" s="111">
        <v>42</v>
      </c>
      <c r="J11" s="111">
        <v>20</v>
      </c>
      <c r="L11" s="114">
        <f t="shared" si="1"/>
        <v>42.333333333333336</v>
      </c>
      <c r="M11" s="119" t="s">
        <v>1148</v>
      </c>
      <c r="N11" s="119">
        <v>9.8000000000000007</v>
      </c>
      <c r="O11" s="124" t="s">
        <v>218</v>
      </c>
      <c r="P11" s="112"/>
    </row>
    <row r="12" spans="1:20" s="111" customFormat="1" x14ac:dyDescent="0.25">
      <c r="A12" s="110" t="s">
        <v>155</v>
      </c>
      <c r="B12" s="134" t="s">
        <v>2</v>
      </c>
      <c r="D12" s="111">
        <v>2</v>
      </c>
      <c r="E12" s="111">
        <v>2</v>
      </c>
      <c r="F12" s="111">
        <v>21</v>
      </c>
      <c r="G12" s="114">
        <f t="shared" si="0"/>
        <v>2.0333333333333332</v>
      </c>
      <c r="I12" s="111">
        <v>42</v>
      </c>
      <c r="J12" s="111">
        <v>12</v>
      </c>
      <c r="K12" s="111">
        <v>35</v>
      </c>
      <c r="L12" s="114">
        <f t="shared" si="1"/>
        <v>42.2</v>
      </c>
      <c r="M12" s="119" t="s">
        <v>1148</v>
      </c>
      <c r="N12" s="119">
        <v>9.8000000000000007</v>
      </c>
      <c r="O12" s="111" t="s">
        <v>218</v>
      </c>
      <c r="P12" s="112" t="s">
        <v>843</v>
      </c>
    </row>
    <row r="13" spans="1:20" s="6" customFormat="1" ht="17.25" hidden="1" x14ac:dyDescent="0.25">
      <c r="A13" s="139" t="s">
        <v>1257</v>
      </c>
      <c r="B13" s="140" t="s">
        <v>2</v>
      </c>
      <c r="C13" s="141" t="s">
        <v>946</v>
      </c>
      <c r="D13" s="6">
        <v>2</v>
      </c>
      <c r="E13" s="6">
        <v>12.4</v>
      </c>
      <c r="G13" s="142">
        <f t="shared" si="0"/>
        <v>2.2066666666666666</v>
      </c>
      <c r="H13" s="143" t="s">
        <v>1079</v>
      </c>
      <c r="I13" s="6">
        <v>30</v>
      </c>
      <c r="J13" s="6">
        <v>18</v>
      </c>
      <c r="L13" s="142">
        <f t="shared" si="1"/>
        <v>30.3</v>
      </c>
      <c r="M13" s="15" t="s">
        <v>1149</v>
      </c>
      <c r="N13" s="15">
        <v>3.9</v>
      </c>
      <c r="O13" s="144" t="s">
        <v>861</v>
      </c>
      <c r="P13" s="154" t="s">
        <v>1258</v>
      </c>
    </row>
    <row r="14" spans="1:20" s="111" customFormat="1" ht="17.25" hidden="1" x14ac:dyDescent="0.25">
      <c r="A14" s="124" t="s">
        <v>862</v>
      </c>
      <c r="B14" s="134" t="s">
        <v>2</v>
      </c>
      <c r="C14" s="125" t="s">
        <v>947</v>
      </c>
      <c r="D14" s="111">
        <v>2</v>
      </c>
      <c r="E14" s="111">
        <v>31.8</v>
      </c>
      <c r="G14" s="114">
        <f t="shared" si="0"/>
        <v>2.5300000000000002</v>
      </c>
      <c r="H14" s="126" t="s">
        <v>1080</v>
      </c>
      <c r="I14" s="111">
        <v>89</v>
      </c>
      <c r="J14" s="111">
        <v>16</v>
      </c>
      <c r="L14" s="114">
        <f t="shared" si="1"/>
        <v>89.266666666666666</v>
      </c>
      <c r="M14" s="119" t="s">
        <v>1150</v>
      </c>
      <c r="N14" s="119">
        <v>18.399999999999999</v>
      </c>
      <c r="O14" s="124" t="s">
        <v>862</v>
      </c>
      <c r="P14" s="112"/>
    </row>
    <row r="15" spans="1:20" s="44" customFormat="1" hidden="1" x14ac:dyDescent="0.25">
      <c r="A15" s="109" t="s">
        <v>174</v>
      </c>
      <c r="B15" s="155" t="s">
        <v>2</v>
      </c>
      <c r="D15" s="44">
        <v>2</v>
      </c>
      <c r="E15" s="44">
        <v>5</v>
      </c>
      <c r="F15" s="44">
        <v>13</v>
      </c>
      <c r="G15" s="156">
        <f t="shared" si="0"/>
        <v>2.0833333333333335</v>
      </c>
      <c r="I15" s="44">
        <v>89</v>
      </c>
      <c r="J15" s="44">
        <v>9</v>
      </c>
      <c r="K15" s="44">
        <v>13</v>
      </c>
      <c r="L15" s="156">
        <f t="shared" si="1"/>
        <v>89.15</v>
      </c>
      <c r="M15" s="45" t="s">
        <v>1150</v>
      </c>
      <c r="N15" s="45">
        <v>18.399999999999999</v>
      </c>
      <c r="O15" s="44" t="s">
        <v>225</v>
      </c>
      <c r="P15" s="113" t="s">
        <v>838</v>
      </c>
    </row>
    <row r="16" spans="1:20" ht="17.25" x14ac:dyDescent="0.25">
      <c r="A16" s="94" t="s">
        <v>1262</v>
      </c>
      <c r="B16" s="37" t="s">
        <v>2</v>
      </c>
      <c r="C16" s="92" t="s">
        <v>948</v>
      </c>
      <c r="D16">
        <v>2</v>
      </c>
      <c r="E16">
        <v>43.3</v>
      </c>
      <c r="G16" s="25">
        <f t="shared" si="0"/>
        <v>2.7216666666666667</v>
      </c>
      <c r="H16" s="93" t="s">
        <v>1081</v>
      </c>
      <c r="I16">
        <v>3</v>
      </c>
      <c r="J16">
        <v>14</v>
      </c>
      <c r="L16" s="25">
        <f t="shared" si="1"/>
        <v>3.2333333333333334</v>
      </c>
      <c r="M16" s="4" t="s">
        <v>1260</v>
      </c>
      <c r="N16" s="4" t="s">
        <v>1261</v>
      </c>
      <c r="O16" s="138" t="s">
        <v>863</v>
      </c>
      <c r="P16" s="54" t="s">
        <v>1259</v>
      </c>
    </row>
    <row r="17" spans="1:16" ht="17.25" x14ac:dyDescent="0.25">
      <c r="A17" s="94" t="s">
        <v>1263</v>
      </c>
      <c r="B17" s="37" t="s">
        <v>2</v>
      </c>
      <c r="C17" s="92" t="s">
        <v>949</v>
      </c>
      <c r="D17">
        <v>2</v>
      </c>
      <c r="E17">
        <v>50.7</v>
      </c>
      <c r="G17" s="25">
        <f t="shared" si="0"/>
        <v>2.8450000000000002</v>
      </c>
      <c r="H17" s="93" t="s">
        <v>1082</v>
      </c>
      <c r="I17">
        <v>55</v>
      </c>
      <c r="J17">
        <v>54</v>
      </c>
      <c r="L17" s="25">
        <f t="shared" si="1"/>
        <v>55.9</v>
      </c>
      <c r="M17" s="4" t="s">
        <v>1151</v>
      </c>
      <c r="N17" s="4">
        <v>28.3</v>
      </c>
      <c r="O17" s="138" t="s">
        <v>864</v>
      </c>
      <c r="P17" s="26" t="s">
        <v>1264</v>
      </c>
    </row>
    <row r="18" spans="1:16" s="6" customFormat="1" ht="17.25" hidden="1" x14ac:dyDescent="0.25">
      <c r="A18" s="146" t="s">
        <v>865</v>
      </c>
      <c r="B18" s="140" t="s">
        <v>2</v>
      </c>
      <c r="C18" s="141" t="s">
        <v>950</v>
      </c>
      <c r="D18" s="6">
        <v>3</v>
      </c>
      <c r="E18" s="6">
        <v>0.9</v>
      </c>
      <c r="G18" s="142">
        <f t="shared" si="0"/>
        <v>3.0150000000000001</v>
      </c>
      <c r="H18" s="143" t="s">
        <v>1083</v>
      </c>
      <c r="I18" s="6">
        <v>52</v>
      </c>
      <c r="J18" s="6">
        <v>21</v>
      </c>
      <c r="L18" s="142">
        <f t="shared" si="1"/>
        <v>52.35</v>
      </c>
      <c r="M18" s="15" t="s">
        <v>1152</v>
      </c>
      <c r="N18" s="15">
        <v>12.1</v>
      </c>
      <c r="O18" s="144" t="s">
        <v>865</v>
      </c>
      <c r="P18" s="145" t="s">
        <v>1265</v>
      </c>
    </row>
    <row r="19" spans="1:16" s="100" customFormat="1" ht="17.25" hidden="1" x14ac:dyDescent="0.25">
      <c r="A19" s="99" t="s">
        <v>866</v>
      </c>
      <c r="B19" s="37" t="s">
        <v>2</v>
      </c>
      <c r="C19" s="101" t="s">
        <v>1111</v>
      </c>
      <c r="D19" s="100">
        <v>3</v>
      </c>
      <c r="E19" s="100">
        <v>54.3</v>
      </c>
      <c r="G19" s="102">
        <f t="shared" si="0"/>
        <v>3.9049999999999998</v>
      </c>
      <c r="H19" s="103" t="s">
        <v>1084</v>
      </c>
      <c r="I19" s="100">
        <v>-2</v>
      </c>
      <c r="J19" s="100">
        <v>57</v>
      </c>
      <c r="L19" s="102">
        <f>I19-(J19/60)</f>
        <v>-2.95</v>
      </c>
      <c r="M19" s="4" t="s">
        <v>1153</v>
      </c>
      <c r="N19" s="4">
        <v>6.8</v>
      </c>
      <c r="O19" s="99" t="s">
        <v>866</v>
      </c>
      <c r="P19" s="118"/>
    </row>
    <row r="20" spans="1:16" s="111" customFormat="1" x14ac:dyDescent="0.25">
      <c r="A20" s="110" t="s">
        <v>125</v>
      </c>
      <c r="B20" s="134" t="s">
        <v>2</v>
      </c>
      <c r="D20" s="111">
        <v>3</v>
      </c>
      <c r="E20" s="111">
        <v>53</v>
      </c>
      <c r="F20" s="111">
        <v>1</v>
      </c>
      <c r="G20" s="120">
        <f>D20+(E20/60)+(F20/3600)</f>
        <v>3.8836111111111111</v>
      </c>
      <c r="I20" s="111">
        <v>-3</v>
      </c>
      <c r="J20" s="111">
        <v>1</v>
      </c>
      <c r="K20" s="111">
        <v>42</v>
      </c>
      <c r="L20" s="120">
        <f>I20-(J20/60)-(K20/3600)</f>
        <v>-3.0283333333333333</v>
      </c>
      <c r="M20" s="119" t="s">
        <v>1153</v>
      </c>
      <c r="N20" s="119">
        <v>6.8</v>
      </c>
      <c r="O20" s="111" t="s">
        <v>153</v>
      </c>
      <c r="P20" s="112" t="s">
        <v>651</v>
      </c>
    </row>
    <row r="21" spans="1:16" ht="17.25" x14ac:dyDescent="0.25">
      <c r="A21" s="94" t="s">
        <v>1269</v>
      </c>
      <c r="B21" s="37" t="s">
        <v>2</v>
      </c>
      <c r="C21" s="92" t="s">
        <v>951</v>
      </c>
      <c r="D21">
        <v>4</v>
      </c>
      <c r="E21">
        <v>22.6</v>
      </c>
      <c r="G21" s="25">
        <f>D21+(E21/60)</f>
        <v>4.3766666666666669</v>
      </c>
      <c r="H21" s="93" t="s">
        <v>1085</v>
      </c>
      <c r="I21">
        <v>25</v>
      </c>
      <c r="J21">
        <v>38</v>
      </c>
      <c r="L21" s="25">
        <f>I21+(J21/60)</f>
        <v>25.633333333333333</v>
      </c>
      <c r="M21" s="4" t="s">
        <v>1154</v>
      </c>
      <c r="N21" s="4">
        <v>19.399999999999999</v>
      </c>
      <c r="O21" s="138" t="s">
        <v>1267</v>
      </c>
      <c r="P21" s="26" t="s">
        <v>1266</v>
      </c>
    </row>
    <row r="22" spans="1:16" ht="17.25" x14ac:dyDescent="0.25">
      <c r="A22" s="94" t="s">
        <v>1268</v>
      </c>
      <c r="B22" s="37" t="s">
        <v>2</v>
      </c>
      <c r="C22" s="92" t="s">
        <v>951</v>
      </c>
      <c r="D22">
        <v>4</v>
      </c>
      <c r="E22">
        <v>22.6</v>
      </c>
      <c r="G22" s="25">
        <f t="shared" si="0"/>
        <v>4.3766666666666669</v>
      </c>
      <c r="H22" s="93" t="s">
        <v>1085</v>
      </c>
      <c r="I22">
        <v>25</v>
      </c>
      <c r="J22">
        <v>38</v>
      </c>
      <c r="L22" s="25">
        <f t="shared" si="1"/>
        <v>25.633333333333333</v>
      </c>
      <c r="M22" s="4" t="s">
        <v>1154</v>
      </c>
      <c r="N22" s="4">
        <v>19.399999999999999</v>
      </c>
      <c r="O22" s="138" t="s">
        <v>1267</v>
      </c>
      <c r="P22" s="26" t="s">
        <v>1266</v>
      </c>
    </row>
    <row r="23" spans="1:16" s="6" customFormat="1" ht="17.25" hidden="1" x14ac:dyDescent="0.25">
      <c r="A23" s="144" t="s">
        <v>867</v>
      </c>
      <c r="B23" s="140" t="s">
        <v>2</v>
      </c>
      <c r="C23" s="141" t="s">
        <v>952</v>
      </c>
      <c r="D23" s="6">
        <v>4</v>
      </c>
      <c r="E23" s="6">
        <v>32</v>
      </c>
      <c r="G23" s="142">
        <f t="shared" si="0"/>
        <v>4.5333333333333332</v>
      </c>
      <c r="H23" s="143" t="s">
        <v>1086</v>
      </c>
      <c r="I23" s="6">
        <v>53</v>
      </c>
      <c r="J23" s="6">
        <v>55</v>
      </c>
      <c r="L23" s="142">
        <f t="shared" si="1"/>
        <v>53.916666666666664</v>
      </c>
      <c r="M23" s="15" t="s">
        <v>1155</v>
      </c>
      <c r="N23" s="15">
        <v>10.3</v>
      </c>
      <c r="O23" s="146" t="s">
        <v>867</v>
      </c>
      <c r="P23" s="145" t="s">
        <v>1265</v>
      </c>
    </row>
    <row r="24" spans="1:16" s="150" customFormat="1" ht="17.25" hidden="1" x14ac:dyDescent="0.25">
      <c r="A24" s="148" t="s">
        <v>868</v>
      </c>
      <c r="B24" s="140" t="s">
        <v>2</v>
      </c>
      <c r="C24" s="149" t="s">
        <v>1112</v>
      </c>
      <c r="D24" s="150">
        <v>4</v>
      </c>
      <c r="E24" s="150">
        <v>43.6</v>
      </c>
      <c r="G24" s="151">
        <f t="shared" si="0"/>
        <v>4.7266666666666666</v>
      </c>
      <c r="H24" s="152" t="s">
        <v>1087</v>
      </c>
      <c r="I24" s="150">
        <v>-8</v>
      </c>
      <c r="J24" s="150">
        <v>48</v>
      </c>
      <c r="L24" s="151">
        <f>I24-(J24/60)</f>
        <v>-8.8000000000000007</v>
      </c>
      <c r="M24" s="135" t="s">
        <v>1156</v>
      </c>
      <c r="N24" s="135">
        <v>9.1999999999999993</v>
      </c>
      <c r="O24" s="148" t="s">
        <v>868</v>
      </c>
      <c r="P24" s="145" t="s">
        <v>1265</v>
      </c>
    </row>
    <row r="25" spans="1:16" s="100" customFormat="1" ht="17.25" hidden="1" x14ac:dyDescent="0.25">
      <c r="A25" s="99" t="s">
        <v>234</v>
      </c>
      <c r="B25" s="37" t="s">
        <v>2</v>
      </c>
      <c r="C25" s="101" t="s">
        <v>1113</v>
      </c>
      <c r="D25" s="100">
        <v>5</v>
      </c>
      <c r="E25" s="100">
        <v>14.5</v>
      </c>
      <c r="G25" s="102">
        <f t="shared" si="0"/>
        <v>5.2416666666666663</v>
      </c>
      <c r="H25" s="103" t="s">
        <v>1088</v>
      </c>
      <c r="I25" s="100">
        <v>-8</v>
      </c>
      <c r="J25" s="100">
        <v>12</v>
      </c>
      <c r="L25" s="102">
        <f>I25-(J25/60)</f>
        <v>-8.1999999999999993</v>
      </c>
      <c r="M25" s="4" t="s">
        <v>1157</v>
      </c>
      <c r="N25" s="4">
        <v>9.5</v>
      </c>
      <c r="O25" s="99" t="s">
        <v>234</v>
      </c>
      <c r="P25" s="118"/>
    </row>
    <row r="26" spans="1:16" s="111" customFormat="1" x14ac:dyDescent="0.25">
      <c r="A26" s="110" t="s">
        <v>192</v>
      </c>
      <c r="B26" s="134" t="s">
        <v>2</v>
      </c>
      <c r="D26" s="111">
        <v>5</v>
      </c>
      <c r="E26" s="111">
        <v>0.227576</v>
      </c>
      <c r="G26" s="120">
        <f>D26+E26</f>
        <v>5.227576</v>
      </c>
      <c r="H26" s="111">
        <v>-8</v>
      </c>
      <c r="I26" s="114">
        <v>0.23574500000000001</v>
      </c>
      <c r="L26" s="114">
        <f>H26-I26</f>
        <v>-8.2357449999999996</v>
      </c>
      <c r="M26" s="119" t="s">
        <v>1157</v>
      </c>
      <c r="N26" s="119">
        <v>9.5</v>
      </c>
      <c r="O26" s="111" t="s">
        <v>234</v>
      </c>
      <c r="P26" s="112" t="s">
        <v>1270</v>
      </c>
    </row>
    <row r="27" spans="1:16" s="6" customFormat="1" ht="17.25" hidden="1" x14ac:dyDescent="0.25">
      <c r="A27" s="146" t="s">
        <v>869</v>
      </c>
      <c r="B27" s="140" t="s">
        <v>2</v>
      </c>
      <c r="C27" s="141" t="s">
        <v>953</v>
      </c>
      <c r="D27" s="6">
        <v>5</v>
      </c>
      <c r="E27" s="6">
        <v>29.3</v>
      </c>
      <c r="G27" s="142">
        <f t="shared" si="0"/>
        <v>5.4883333333333333</v>
      </c>
      <c r="H27" s="143" t="s">
        <v>1089</v>
      </c>
      <c r="I27" s="6">
        <v>25</v>
      </c>
      <c r="J27" s="6">
        <v>9</v>
      </c>
      <c r="L27" s="142">
        <f>I27+(J27/60)</f>
        <v>25.15</v>
      </c>
      <c r="M27" s="15" t="s">
        <v>1158</v>
      </c>
      <c r="N27" s="15">
        <v>4.8</v>
      </c>
      <c r="O27" s="144" t="s">
        <v>869</v>
      </c>
      <c r="P27" s="145" t="s">
        <v>1271</v>
      </c>
    </row>
    <row r="28" spans="1:16" ht="17.25" x14ac:dyDescent="0.25">
      <c r="A28" s="94" t="s">
        <v>1274</v>
      </c>
      <c r="B28" s="37" t="s">
        <v>2</v>
      </c>
      <c r="C28" s="92" t="s">
        <v>954</v>
      </c>
      <c r="D28">
        <v>5</v>
      </c>
      <c r="E28">
        <v>32</v>
      </c>
      <c r="G28" s="25">
        <f t="shared" si="0"/>
        <v>5.5333333333333332</v>
      </c>
      <c r="H28" s="93" t="s">
        <v>1090</v>
      </c>
      <c r="I28">
        <v>0</v>
      </c>
      <c r="J28">
        <v>18</v>
      </c>
      <c r="L28" s="25">
        <f>I28+(J28/60)</f>
        <v>0.3</v>
      </c>
      <c r="M28" s="4" t="s">
        <v>1159</v>
      </c>
      <c r="N28" s="4">
        <v>52.6</v>
      </c>
      <c r="O28" s="138" t="s">
        <v>1272</v>
      </c>
      <c r="P28" s="26" t="s">
        <v>1273</v>
      </c>
    </row>
    <row r="29" spans="1:16" s="150" customFormat="1" ht="17.25" hidden="1" x14ac:dyDescent="0.25">
      <c r="A29" s="148" t="s">
        <v>870</v>
      </c>
      <c r="B29" s="140" t="s">
        <v>2</v>
      </c>
      <c r="C29" s="149" t="s">
        <v>1114</v>
      </c>
      <c r="D29" s="150">
        <v>5</v>
      </c>
      <c r="E29" s="150">
        <v>35</v>
      </c>
      <c r="G29" s="151">
        <f t="shared" si="0"/>
        <v>5.583333333333333</v>
      </c>
      <c r="H29" s="152" t="s">
        <v>1091</v>
      </c>
      <c r="I29" s="150">
        <v>-6</v>
      </c>
      <c r="J29" s="150">
        <v>0</v>
      </c>
      <c r="L29" s="151">
        <f>I29-(J29/60)</f>
        <v>-6</v>
      </c>
      <c r="M29" s="135" t="s">
        <v>1160</v>
      </c>
      <c r="N29" s="135">
        <v>35.700000000000003</v>
      </c>
      <c r="O29" s="148" t="s">
        <v>870</v>
      </c>
      <c r="P29" s="145" t="s">
        <v>1265</v>
      </c>
    </row>
    <row r="30" spans="1:16" ht="17.25" x14ac:dyDescent="0.25">
      <c r="A30" s="94" t="s">
        <v>1277</v>
      </c>
      <c r="B30" s="37" t="s">
        <v>2</v>
      </c>
      <c r="C30" s="92" t="s">
        <v>955</v>
      </c>
      <c r="D30">
        <v>5</v>
      </c>
      <c r="E30">
        <v>35.1</v>
      </c>
      <c r="G30" s="25">
        <f t="shared" si="0"/>
        <v>5.585</v>
      </c>
      <c r="H30" s="93" t="s">
        <v>1092</v>
      </c>
      <c r="I30">
        <v>9</v>
      </c>
      <c r="J30">
        <v>56</v>
      </c>
      <c r="L30" s="25">
        <f>I30+(J30/60)</f>
        <v>9.9333333333333336</v>
      </c>
      <c r="M30" s="4" t="s">
        <v>1161</v>
      </c>
      <c r="N30" s="4">
        <v>4.4000000000000004</v>
      </c>
      <c r="O30" s="138" t="s">
        <v>1275</v>
      </c>
      <c r="P30" s="54" t="s">
        <v>1276</v>
      </c>
    </row>
    <row r="31" spans="1:16" s="174" customFormat="1" ht="17.25" x14ac:dyDescent="0.25">
      <c r="A31" s="171" t="s">
        <v>1279</v>
      </c>
      <c r="B31" s="172" t="s">
        <v>2</v>
      </c>
      <c r="C31" s="173" t="s">
        <v>1115</v>
      </c>
      <c r="D31" s="174">
        <v>5</v>
      </c>
      <c r="E31" s="174">
        <v>35.299999999999997</v>
      </c>
      <c r="G31" s="175">
        <f t="shared" si="0"/>
        <v>5.5883333333333329</v>
      </c>
      <c r="H31" s="176" t="s">
        <v>1093</v>
      </c>
      <c r="I31" s="174">
        <v>-5</v>
      </c>
      <c r="J31" s="174">
        <v>23</v>
      </c>
      <c r="L31" s="175">
        <f t="shared" ref="L31:L36" si="2">I31-(J31/60)</f>
        <v>-5.3833333333333337</v>
      </c>
      <c r="M31" s="177" t="s">
        <v>1162</v>
      </c>
      <c r="N31" s="177" t="s">
        <v>1229</v>
      </c>
      <c r="O31" s="178" t="s">
        <v>1278</v>
      </c>
      <c r="P31" s="179" t="s">
        <v>1282</v>
      </c>
    </row>
    <row r="32" spans="1:16" s="100" customFormat="1" ht="17.25" x14ac:dyDescent="0.25">
      <c r="A32" s="157" t="s">
        <v>1285</v>
      </c>
      <c r="B32" s="37" t="s">
        <v>2</v>
      </c>
      <c r="C32" s="101" t="s">
        <v>1116</v>
      </c>
      <c r="D32" s="100">
        <v>5</v>
      </c>
      <c r="E32" s="100">
        <v>35.4</v>
      </c>
      <c r="G32" s="102">
        <f t="shared" si="0"/>
        <v>5.59</v>
      </c>
      <c r="H32" s="103" t="s">
        <v>1094</v>
      </c>
      <c r="I32" s="100">
        <v>-5</v>
      </c>
      <c r="J32" s="100">
        <v>55</v>
      </c>
      <c r="L32" s="102">
        <f t="shared" si="2"/>
        <v>-5.916666666666667</v>
      </c>
      <c r="M32" s="116" t="s">
        <v>1163</v>
      </c>
      <c r="N32" s="116" t="s">
        <v>1284</v>
      </c>
      <c r="O32" s="99" t="s">
        <v>871</v>
      </c>
      <c r="P32" s="118" t="s">
        <v>1283</v>
      </c>
    </row>
    <row r="33" spans="1:16" s="174" customFormat="1" ht="17.25" x14ac:dyDescent="0.25">
      <c r="A33" s="171" t="s">
        <v>1280</v>
      </c>
      <c r="B33" s="172" t="s">
        <v>2</v>
      </c>
      <c r="C33" s="173" t="s">
        <v>1116</v>
      </c>
      <c r="D33" s="174">
        <v>5</v>
      </c>
      <c r="E33" s="174">
        <v>35.4</v>
      </c>
      <c r="G33" s="175">
        <f t="shared" si="0"/>
        <v>5.59</v>
      </c>
      <c r="H33" s="176" t="s">
        <v>1095</v>
      </c>
      <c r="I33" s="174">
        <v>-5</v>
      </c>
      <c r="J33" s="174">
        <v>25</v>
      </c>
      <c r="L33" s="175">
        <f t="shared" si="2"/>
        <v>-5.416666666666667</v>
      </c>
      <c r="M33" s="177" t="s">
        <v>1164</v>
      </c>
      <c r="N33" s="177">
        <v>52</v>
      </c>
      <c r="O33" s="178" t="s">
        <v>872</v>
      </c>
      <c r="P33" s="179" t="s">
        <v>1281</v>
      </c>
    </row>
    <row r="34" spans="1:16" s="100" customFormat="1" ht="17.25" x14ac:dyDescent="0.25">
      <c r="A34" s="157" t="s">
        <v>1470</v>
      </c>
      <c r="B34" s="37" t="s">
        <v>2</v>
      </c>
      <c r="C34" s="101" t="s">
        <v>1117</v>
      </c>
      <c r="D34" s="100">
        <v>5</v>
      </c>
      <c r="E34" s="100">
        <v>38.700000000000003</v>
      </c>
      <c r="G34" s="102">
        <f t="shared" si="0"/>
        <v>5.6449999999999996</v>
      </c>
      <c r="H34" s="103" t="s">
        <v>1096</v>
      </c>
      <c r="I34" s="100">
        <v>-2</v>
      </c>
      <c r="J34" s="100">
        <v>36</v>
      </c>
      <c r="L34" s="102">
        <f t="shared" si="2"/>
        <v>-2.6</v>
      </c>
      <c r="M34" s="116" t="s">
        <v>1165</v>
      </c>
      <c r="N34" s="116" t="s">
        <v>1230</v>
      </c>
      <c r="O34" s="99" t="s">
        <v>873</v>
      </c>
      <c r="P34" s="118" t="s">
        <v>1286</v>
      </c>
    </row>
    <row r="35" spans="1:16" s="100" customFormat="1" ht="17.25" x14ac:dyDescent="0.25">
      <c r="A35" s="157" t="s">
        <v>1287</v>
      </c>
      <c r="B35" s="37" t="s">
        <v>2</v>
      </c>
      <c r="C35" s="101" t="s">
        <v>1118</v>
      </c>
      <c r="D35" s="100">
        <v>5</v>
      </c>
      <c r="E35" s="100">
        <v>40.799999999999997</v>
      </c>
      <c r="G35" s="102">
        <f t="shared" si="0"/>
        <v>5.68</v>
      </c>
      <c r="H35" s="103" t="s">
        <v>1097</v>
      </c>
      <c r="I35" s="100">
        <v>-1</v>
      </c>
      <c r="J35" s="100">
        <v>57</v>
      </c>
      <c r="L35" s="102">
        <f t="shared" si="2"/>
        <v>-1.95</v>
      </c>
      <c r="M35" s="116" t="s">
        <v>1166</v>
      </c>
      <c r="N35" s="116" t="s">
        <v>1231</v>
      </c>
      <c r="O35" s="99" t="s">
        <v>1288</v>
      </c>
      <c r="P35" s="118" t="s">
        <v>1289</v>
      </c>
    </row>
    <row r="36" spans="1:16" s="38" customFormat="1" ht="17.25" hidden="1" x14ac:dyDescent="0.25">
      <c r="A36" s="95" t="s">
        <v>874</v>
      </c>
      <c r="B36" s="37" t="s">
        <v>2</v>
      </c>
      <c r="C36" s="96" t="s">
        <v>1119</v>
      </c>
      <c r="D36" s="38">
        <v>5</v>
      </c>
      <c r="E36" s="38">
        <v>44.5</v>
      </c>
      <c r="G36" s="97">
        <f t="shared" si="0"/>
        <v>5.7416666666666671</v>
      </c>
      <c r="H36" s="98" t="s">
        <v>1098</v>
      </c>
      <c r="I36" s="38">
        <v>-22</v>
      </c>
      <c r="J36" s="38">
        <v>27</v>
      </c>
      <c r="L36" s="97">
        <f t="shared" si="2"/>
        <v>-22.45</v>
      </c>
      <c r="M36" s="16"/>
      <c r="N36" s="16"/>
      <c r="O36" s="95" t="s">
        <v>874</v>
      </c>
      <c r="P36" s="63" t="s">
        <v>1239</v>
      </c>
    </row>
    <row r="37" spans="1:16" ht="17.25" x14ac:dyDescent="0.25">
      <c r="A37" s="157" t="s">
        <v>1292</v>
      </c>
      <c r="B37" s="37" t="s">
        <v>2</v>
      </c>
      <c r="C37" s="92" t="s">
        <v>956</v>
      </c>
      <c r="D37">
        <v>5</v>
      </c>
      <c r="E37">
        <v>59.7</v>
      </c>
      <c r="G37" s="25">
        <f t="shared" si="0"/>
        <v>5.9950000000000001</v>
      </c>
      <c r="H37" s="93" t="s">
        <v>1099</v>
      </c>
      <c r="I37">
        <v>37</v>
      </c>
      <c r="J37">
        <v>13</v>
      </c>
      <c r="L37" s="25">
        <f>I37+(J37/60)</f>
        <v>37.216666666666669</v>
      </c>
      <c r="M37" s="4" t="s">
        <v>1167</v>
      </c>
      <c r="N37" s="4">
        <v>3.6</v>
      </c>
      <c r="O37" s="138" t="s">
        <v>875</v>
      </c>
      <c r="P37" s="63" t="s">
        <v>1290</v>
      </c>
    </row>
    <row r="38" spans="1:16" s="111" customFormat="1" x14ac:dyDescent="0.25">
      <c r="A38" s="110" t="s">
        <v>135</v>
      </c>
      <c r="B38" s="134" t="s">
        <v>2</v>
      </c>
      <c r="D38" s="111">
        <v>5</v>
      </c>
      <c r="E38" s="111">
        <v>59</v>
      </c>
      <c r="F38" s="111">
        <v>6</v>
      </c>
      <c r="G38" s="114">
        <f t="shared" si="0"/>
        <v>5.9833333333333334</v>
      </c>
      <c r="I38" s="111">
        <v>44</v>
      </c>
      <c r="J38" s="111">
        <v>57</v>
      </c>
      <c r="K38" s="111">
        <v>0</v>
      </c>
      <c r="L38" s="114">
        <f>I38+(J38/60)</f>
        <v>44.95</v>
      </c>
      <c r="M38" s="119"/>
      <c r="N38" s="119"/>
      <c r="O38" s="111" t="s">
        <v>211</v>
      </c>
      <c r="P38" s="112" t="s">
        <v>1291</v>
      </c>
    </row>
    <row r="39" spans="1:16" ht="17.25" x14ac:dyDescent="0.25">
      <c r="A39" s="157" t="s">
        <v>1294</v>
      </c>
      <c r="B39" s="37" t="s">
        <v>2</v>
      </c>
      <c r="C39" s="92" t="s">
        <v>957</v>
      </c>
      <c r="D39">
        <v>6</v>
      </c>
      <c r="E39">
        <v>23.8</v>
      </c>
      <c r="G39" s="25">
        <f t="shared" si="0"/>
        <v>6.3966666666666665</v>
      </c>
      <c r="H39" s="93" t="s">
        <v>1100</v>
      </c>
      <c r="I39">
        <v>4</v>
      </c>
      <c r="J39">
        <v>36</v>
      </c>
      <c r="L39" s="25">
        <f>I39+(J39/60)</f>
        <v>4.5999999999999996</v>
      </c>
      <c r="M39" s="4" t="s">
        <v>1168</v>
      </c>
      <c r="N39" s="4">
        <v>13.4</v>
      </c>
      <c r="O39" s="138" t="s">
        <v>876</v>
      </c>
      <c r="P39" s="26" t="s">
        <v>1293</v>
      </c>
    </row>
    <row r="40" spans="1:16" s="100" customFormat="1" ht="17.25" x14ac:dyDescent="0.25">
      <c r="A40" s="157" t="s">
        <v>1295</v>
      </c>
      <c r="B40" s="37" t="s">
        <v>2</v>
      </c>
      <c r="C40" s="101" t="s">
        <v>1120</v>
      </c>
      <c r="D40" s="100">
        <v>6</v>
      </c>
      <c r="E40" s="100">
        <v>28.8</v>
      </c>
      <c r="G40" s="102">
        <f t="shared" si="0"/>
        <v>6.48</v>
      </c>
      <c r="H40" s="103" t="s">
        <v>1101</v>
      </c>
      <c r="I40" s="100">
        <v>-7</v>
      </c>
      <c r="J40" s="100">
        <v>2</v>
      </c>
      <c r="L40" s="102">
        <f>I40-(J40/60)</f>
        <v>-7.0333333333333332</v>
      </c>
      <c r="M40" s="116" t="s">
        <v>1169</v>
      </c>
      <c r="N40" s="116">
        <v>7.3</v>
      </c>
      <c r="O40" s="99" t="s">
        <v>877</v>
      </c>
      <c r="P40" s="118" t="s">
        <v>1296</v>
      </c>
    </row>
    <row r="41" spans="1:16" ht="17.25" x14ac:dyDescent="0.25">
      <c r="A41" s="157" t="s">
        <v>1297</v>
      </c>
      <c r="B41" s="37" t="s">
        <v>2</v>
      </c>
      <c r="C41" s="92" t="s">
        <v>958</v>
      </c>
      <c r="D41">
        <v>6</v>
      </c>
      <c r="E41">
        <v>46.2</v>
      </c>
      <c r="G41" s="25">
        <f t="shared" si="0"/>
        <v>6.77</v>
      </c>
      <c r="H41" s="93" t="s">
        <v>1102</v>
      </c>
      <c r="I41">
        <v>59</v>
      </c>
      <c r="J41">
        <v>27</v>
      </c>
      <c r="L41" s="25">
        <f>I41+(J41/60)</f>
        <v>59.45</v>
      </c>
      <c r="M41" s="4" t="s">
        <v>1170</v>
      </c>
      <c r="N41" s="4">
        <v>8.6999999999999993</v>
      </c>
      <c r="O41" s="138" t="s">
        <v>878</v>
      </c>
      <c r="P41" s="26" t="s">
        <v>1298</v>
      </c>
    </row>
    <row r="42" spans="1:16" s="38" customFormat="1" ht="17.25" hidden="1" x14ac:dyDescent="0.25">
      <c r="A42" s="95" t="s">
        <v>879</v>
      </c>
      <c r="B42" s="37" t="s">
        <v>2</v>
      </c>
      <c r="C42" s="96" t="s">
        <v>1121</v>
      </c>
      <c r="D42" s="38">
        <v>6</v>
      </c>
      <c r="E42" s="38">
        <v>58.6</v>
      </c>
      <c r="G42" s="97">
        <f t="shared" si="0"/>
        <v>6.9766666666666666</v>
      </c>
      <c r="H42" s="98" t="s">
        <v>1103</v>
      </c>
      <c r="I42" s="38">
        <v>-28</v>
      </c>
      <c r="J42" s="38">
        <v>58</v>
      </c>
      <c r="L42" s="97">
        <f>I42-(J42/60)</f>
        <v>-28.966666666666665</v>
      </c>
      <c r="M42" s="16"/>
      <c r="N42" s="16"/>
      <c r="O42" s="95" t="s">
        <v>879</v>
      </c>
      <c r="P42" s="63" t="s">
        <v>1239</v>
      </c>
    </row>
    <row r="43" spans="1:16" ht="17.25" x14ac:dyDescent="0.25">
      <c r="A43" s="157" t="s">
        <v>1300</v>
      </c>
      <c r="B43" s="37" t="s">
        <v>2</v>
      </c>
      <c r="C43" s="92" t="s">
        <v>959</v>
      </c>
      <c r="D43">
        <v>7</v>
      </c>
      <c r="E43">
        <v>20.100000000000001</v>
      </c>
      <c r="G43" s="25">
        <f t="shared" si="0"/>
        <v>7.335</v>
      </c>
      <c r="H43" s="93" t="s">
        <v>1104</v>
      </c>
      <c r="I43">
        <v>21</v>
      </c>
      <c r="J43">
        <v>59</v>
      </c>
      <c r="L43" s="25">
        <f>I43+(J43/60)</f>
        <v>21.983333333333334</v>
      </c>
      <c r="M43" s="4" t="s">
        <v>1171</v>
      </c>
      <c r="N43" s="4">
        <v>6.8</v>
      </c>
      <c r="O43" s="138" t="s">
        <v>1299</v>
      </c>
      <c r="P43" s="26" t="s">
        <v>1301</v>
      </c>
    </row>
    <row r="44" spans="1:16" ht="17.25" x14ac:dyDescent="0.25">
      <c r="A44" s="157" t="s">
        <v>1303</v>
      </c>
      <c r="B44" s="37" t="s">
        <v>2</v>
      </c>
      <c r="C44" s="92" t="s">
        <v>960</v>
      </c>
      <c r="D44">
        <v>7</v>
      </c>
      <c r="E44">
        <v>22.9</v>
      </c>
      <c r="G44" s="25">
        <f t="shared" si="0"/>
        <v>7.3816666666666668</v>
      </c>
      <c r="H44" s="93" t="s">
        <v>1105</v>
      </c>
      <c r="I44">
        <v>55</v>
      </c>
      <c r="J44">
        <v>17</v>
      </c>
      <c r="L44" s="25">
        <f>I44+(J44/60)</f>
        <v>55.283333333333331</v>
      </c>
      <c r="M44" s="4" t="s">
        <v>1144</v>
      </c>
      <c r="N44" s="4">
        <v>14.8</v>
      </c>
      <c r="O44" s="138" t="s">
        <v>880</v>
      </c>
      <c r="P44" s="26" t="s">
        <v>1302</v>
      </c>
    </row>
    <row r="45" spans="1:16" ht="17.25" x14ac:dyDescent="0.25">
      <c r="A45" s="157" t="s">
        <v>1304</v>
      </c>
      <c r="B45" s="37" t="s">
        <v>2</v>
      </c>
      <c r="C45" s="92" t="s">
        <v>961</v>
      </c>
      <c r="D45">
        <v>7</v>
      </c>
      <c r="E45">
        <v>34.6</v>
      </c>
      <c r="G45" s="25">
        <f t="shared" si="0"/>
        <v>7.5766666666666662</v>
      </c>
      <c r="H45" s="93" t="s">
        <v>1106</v>
      </c>
      <c r="I45">
        <v>31</v>
      </c>
      <c r="J45">
        <v>53</v>
      </c>
      <c r="L45" s="25">
        <f>I45+(J45/60)</f>
        <v>31.883333333333333</v>
      </c>
      <c r="M45" s="4" t="s">
        <v>1172</v>
      </c>
      <c r="N45" s="4">
        <v>2.2000000000000002</v>
      </c>
      <c r="O45" s="138" t="s">
        <v>1305</v>
      </c>
      <c r="P45" s="54" t="s">
        <v>1306</v>
      </c>
    </row>
    <row r="46" spans="1:16" s="38" customFormat="1" ht="17.25" hidden="1" x14ac:dyDescent="0.25">
      <c r="A46" s="95" t="s">
        <v>881</v>
      </c>
      <c r="B46" s="37" t="s">
        <v>2</v>
      </c>
      <c r="C46" s="96" t="s">
        <v>1122</v>
      </c>
      <c r="D46" s="38">
        <v>7</v>
      </c>
      <c r="E46" s="38">
        <v>38.799999999999997</v>
      </c>
      <c r="G46" s="97">
        <f t="shared" si="0"/>
        <v>7.6466666666666665</v>
      </c>
      <c r="H46" s="98" t="s">
        <v>1107</v>
      </c>
      <c r="I46" s="38">
        <v>-26</v>
      </c>
      <c r="J46" s="38">
        <v>48</v>
      </c>
      <c r="L46" s="97">
        <f>I46-(J46/60)</f>
        <v>-26.8</v>
      </c>
      <c r="M46" s="16"/>
      <c r="N46" s="16"/>
      <c r="O46" s="95" t="s">
        <v>881</v>
      </c>
      <c r="P46" s="63" t="s">
        <v>1239</v>
      </c>
    </row>
    <row r="47" spans="1:16" ht="17.25" x14ac:dyDescent="0.25">
      <c r="A47" s="157" t="s">
        <v>1308</v>
      </c>
      <c r="B47" s="37" t="s">
        <v>2</v>
      </c>
      <c r="C47" s="92" t="s">
        <v>962</v>
      </c>
      <c r="D47">
        <v>8</v>
      </c>
      <c r="E47">
        <v>12.2</v>
      </c>
      <c r="G47" s="25">
        <f t="shared" si="0"/>
        <v>8.2033333333333331</v>
      </c>
      <c r="H47" s="93" t="s">
        <v>1108</v>
      </c>
      <c r="I47">
        <v>17</v>
      </c>
      <c r="J47">
        <v>39</v>
      </c>
      <c r="L47" s="25">
        <f t="shared" ref="L47:L59" si="3">I47+(J47/60)</f>
        <v>17.649999999999999</v>
      </c>
      <c r="M47" s="4" t="s">
        <v>1173</v>
      </c>
      <c r="N47" s="4">
        <v>5.9</v>
      </c>
      <c r="O47" s="138" t="s">
        <v>882</v>
      </c>
      <c r="P47" s="26" t="s">
        <v>1307</v>
      </c>
    </row>
    <row r="48" spans="1:16" s="111" customFormat="1" ht="17.25" hidden="1" x14ac:dyDescent="0.25">
      <c r="A48" s="124" t="s">
        <v>222</v>
      </c>
      <c r="B48" s="134" t="s">
        <v>2</v>
      </c>
      <c r="C48" s="125" t="s">
        <v>963</v>
      </c>
      <c r="D48" s="111">
        <v>8</v>
      </c>
      <c r="E48" s="111">
        <v>46.7</v>
      </c>
      <c r="G48" s="114">
        <f t="shared" si="0"/>
        <v>8.7783333333333342</v>
      </c>
      <c r="H48" s="126" t="s">
        <v>1109</v>
      </c>
      <c r="I48" s="111">
        <v>28</v>
      </c>
      <c r="J48" s="111">
        <v>46</v>
      </c>
      <c r="L48" s="114">
        <f t="shared" si="3"/>
        <v>28.766666666666666</v>
      </c>
      <c r="M48" s="119" t="s">
        <v>1174</v>
      </c>
      <c r="N48" s="119">
        <v>30</v>
      </c>
      <c r="O48" s="124" t="s">
        <v>222</v>
      </c>
      <c r="P48" s="112"/>
    </row>
    <row r="49" spans="1:16" s="111" customFormat="1" x14ac:dyDescent="0.25">
      <c r="A49" s="110" t="s">
        <v>162</v>
      </c>
      <c r="B49" s="134" t="s">
        <v>2</v>
      </c>
      <c r="D49" s="111">
        <v>8</v>
      </c>
      <c r="E49" s="111">
        <v>45</v>
      </c>
      <c r="F49" s="111">
        <v>5</v>
      </c>
      <c r="G49" s="114">
        <f t="shared" si="0"/>
        <v>8.75</v>
      </c>
      <c r="I49" s="111">
        <v>28</v>
      </c>
      <c r="J49" s="111">
        <v>51</v>
      </c>
      <c r="K49" s="111">
        <v>8</v>
      </c>
      <c r="L49" s="114">
        <f t="shared" si="3"/>
        <v>28.85</v>
      </c>
      <c r="M49" s="119" t="s">
        <v>1174</v>
      </c>
      <c r="N49" s="119">
        <v>30</v>
      </c>
      <c r="O49" s="111" t="s">
        <v>222</v>
      </c>
      <c r="P49" s="112" t="s">
        <v>845</v>
      </c>
    </row>
    <row r="50" spans="1:16" s="111" customFormat="1" x14ac:dyDescent="0.25">
      <c r="A50" s="110" t="s">
        <v>1309</v>
      </c>
      <c r="B50" s="134" t="s">
        <v>2</v>
      </c>
      <c r="G50" s="114">
        <f>D51+E51</f>
        <v>8.8924719999999997</v>
      </c>
      <c r="H50" s="111">
        <v>28</v>
      </c>
      <c r="I50" s="121">
        <v>0.26722200000000002</v>
      </c>
      <c r="L50" s="114">
        <f>H50+I50</f>
        <v>28.267222</v>
      </c>
      <c r="M50" s="119" t="s">
        <v>1174</v>
      </c>
      <c r="N50" s="119">
        <v>30</v>
      </c>
      <c r="O50" s="122" t="s">
        <v>237</v>
      </c>
      <c r="P50" s="112" t="s">
        <v>840</v>
      </c>
    </row>
    <row r="51" spans="1:16" s="111" customFormat="1" x14ac:dyDescent="0.25">
      <c r="A51" s="110" t="s">
        <v>195</v>
      </c>
      <c r="B51" s="134" t="s">
        <v>2</v>
      </c>
      <c r="D51" s="111">
        <v>8</v>
      </c>
      <c r="E51" s="111">
        <v>0.89247200000000004</v>
      </c>
      <c r="G51" s="114">
        <f>D51+E51</f>
        <v>8.8924719999999997</v>
      </c>
      <c r="H51" s="111">
        <v>28</v>
      </c>
      <c r="I51" s="121">
        <v>0.26722200000000002</v>
      </c>
      <c r="L51" s="114">
        <f>H51+I51</f>
        <v>28.267222</v>
      </c>
      <c r="M51" s="119" t="s">
        <v>1174</v>
      </c>
      <c r="N51" s="119">
        <v>30</v>
      </c>
      <c r="O51" s="122" t="s">
        <v>237</v>
      </c>
      <c r="P51" s="112" t="s">
        <v>840</v>
      </c>
    </row>
    <row r="52" spans="1:16" ht="17.25" x14ac:dyDescent="0.25">
      <c r="A52" s="157" t="s">
        <v>1310</v>
      </c>
      <c r="B52" s="37" t="s">
        <v>2</v>
      </c>
      <c r="C52" s="92" t="s">
        <v>964</v>
      </c>
      <c r="D52">
        <v>9</v>
      </c>
      <c r="E52">
        <v>18.8</v>
      </c>
      <c r="G52" s="25">
        <f t="shared" si="0"/>
        <v>9.3133333333333326</v>
      </c>
      <c r="H52" s="93" t="s">
        <v>1110</v>
      </c>
      <c r="I52">
        <v>36</v>
      </c>
      <c r="J52">
        <v>48</v>
      </c>
      <c r="L52" s="25">
        <f t="shared" si="3"/>
        <v>36.799999999999997</v>
      </c>
      <c r="M52" s="4" t="s">
        <v>1175</v>
      </c>
      <c r="N52" s="4">
        <v>2.7</v>
      </c>
      <c r="O52" s="138" t="s">
        <v>883</v>
      </c>
      <c r="P52" s="54" t="s">
        <v>1311</v>
      </c>
    </row>
    <row r="53" spans="1:16" s="111" customFormat="1" ht="17.25" hidden="1" x14ac:dyDescent="0.25">
      <c r="A53" s="124" t="s">
        <v>226</v>
      </c>
      <c r="B53" s="134" t="s">
        <v>2</v>
      </c>
      <c r="C53" s="125" t="s">
        <v>965</v>
      </c>
      <c r="D53" s="111">
        <v>10</v>
      </c>
      <c r="E53" s="111">
        <v>8.4</v>
      </c>
      <c r="G53" s="114">
        <f t="shared" si="0"/>
        <v>10.14</v>
      </c>
      <c r="H53" s="126" t="s">
        <v>1011</v>
      </c>
      <c r="I53" s="111">
        <v>11</v>
      </c>
      <c r="J53" s="111">
        <v>58</v>
      </c>
      <c r="L53" s="114">
        <f t="shared" si="3"/>
        <v>11.966666666666667</v>
      </c>
      <c r="M53" s="119" t="s">
        <v>1176</v>
      </c>
      <c r="N53" s="119">
        <v>177</v>
      </c>
      <c r="O53" s="124" t="s">
        <v>226</v>
      </c>
      <c r="P53" s="112"/>
    </row>
    <row r="54" spans="1:16" s="111" customFormat="1" x14ac:dyDescent="0.25">
      <c r="A54" s="110" t="s">
        <v>175</v>
      </c>
      <c r="B54" s="134" t="s">
        <v>2</v>
      </c>
      <c r="D54" s="111">
        <v>10</v>
      </c>
      <c r="E54" s="111">
        <v>8</v>
      </c>
      <c r="F54" s="111">
        <v>8</v>
      </c>
      <c r="G54" s="114">
        <f t="shared" si="0"/>
        <v>10.133333333333333</v>
      </c>
      <c r="I54" s="111">
        <v>11</v>
      </c>
      <c r="J54" s="111">
        <v>59</v>
      </c>
      <c r="K54" s="111">
        <v>22</v>
      </c>
      <c r="L54" s="114">
        <f t="shared" si="3"/>
        <v>11.983333333333333</v>
      </c>
      <c r="M54" s="119" t="s">
        <v>1176</v>
      </c>
      <c r="N54" s="119">
        <v>177</v>
      </c>
      <c r="O54" s="111" t="s">
        <v>1312</v>
      </c>
      <c r="P54" s="112" t="s">
        <v>847</v>
      </c>
    </row>
    <row r="55" spans="1:16" s="111" customFormat="1" ht="17.25" hidden="1" x14ac:dyDescent="0.25">
      <c r="A55" s="124" t="s">
        <v>221</v>
      </c>
      <c r="B55" s="134" t="s">
        <v>2</v>
      </c>
      <c r="C55" s="125" t="s">
        <v>966</v>
      </c>
      <c r="D55" s="111">
        <v>10</v>
      </c>
      <c r="E55" s="111">
        <v>20</v>
      </c>
      <c r="G55" s="114">
        <f t="shared" si="0"/>
        <v>10.333333333333334</v>
      </c>
      <c r="H55" s="126" t="s">
        <v>1012</v>
      </c>
      <c r="I55" s="111">
        <v>19</v>
      </c>
      <c r="J55" s="111">
        <v>51</v>
      </c>
      <c r="L55" s="114">
        <f t="shared" si="3"/>
        <v>19.850000000000001</v>
      </c>
      <c r="M55" s="119" t="s">
        <v>1177</v>
      </c>
      <c r="N55" s="119">
        <v>4.4000000000000004</v>
      </c>
      <c r="O55" s="124" t="s">
        <v>221</v>
      </c>
      <c r="P55" s="112"/>
    </row>
    <row r="56" spans="1:16" s="111" customFormat="1" x14ac:dyDescent="0.25">
      <c r="A56" s="110" t="s">
        <v>158</v>
      </c>
      <c r="B56" s="134" t="s">
        <v>2</v>
      </c>
      <c r="D56" s="111">
        <v>10</v>
      </c>
      <c r="E56" s="111">
        <v>18</v>
      </c>
      <c r="F56" s="111">
        <v>36</v>
      </c>
      <c r="G56" s="114">
        <f t="shared" si="0"/>
        <v>10.3</v>
      </c>
      <c r="I56" s="111">
        <v>19</v>
      </c>
      <c r="J56" s="111">
        <v>58</v>
      </c>
      <c r="K56" s="111">
        <v>6</v>
      </c>
      <c r="L56" s="114">
        <f t="shared" si="3"/>
        <v>19.966666666666665</v>
      </c>
      <c r="M56" s="119" t="s">
        <v>1177</v>
      </c>
      <c r="N56" s="119">
        <v>4.4000000000000004</v>
      </c>
      <c r="O56" s="111" t="s">
        <v>221</v>
      </c>
      <c r="P56" s="123" t="s">
        <v>844</v>
      </c>
    </row>
    <row r="57" spans="1:16" s="111" customFormat="1" x14ac:dyDescent="0.25">
      <c r="A57" s="110" t="s">
        <v>159</v>
      </c>
      <c r="B57" s="134" t="s">
        <v>2</v>
      </c>
      <c r="D57" s="111">
        <v>10</v>
      </c>
      <c r="E57" s="111">
        <v>19</v>
      </c>
      <c r="F57" s="111">
        <v>44</v>
      </c>
      <c r="G57" s="114">
        <f t="shared" si="0"/>
        <v>10.316666666666666</v>
      </c>
      <c r="I57" s="111">
        <v>19</v>
      </c>
      <c r="J57" s="111">
        <v>52</v>
      </c>
      <c r="K57" s="111">
        <v>54</v>
      </c>
      <c r="L57" s="114">
        <f t="shared" si="3"/>
        <v>19.866666666666667</v>
      </c>
      <c r="M57" s="119" t="s">
        <v>1177</v>
      </c>
      <c r="N57" s="119">
        <v>4.4000000000000004</v>
      </c>
      <c r="O57" s="111" t="s">
        <v>221</v>
      </c>
      <c r="P57" s="123" t="s">
        <v>844</v>
      </c>
    </row>
    <row r="58" spans="1:16" ht="17.25" x14ac:dyDescent="0.25">
      <c r="A58" s="157" t="s">
        <v>1314</v>
      </c>
      <c r="B58" s="37" t="s">
        <v>2</v>
      </c>
      <c r="C58" s="92" t="s">
        <v>967</v>
      </c>
      <c r="D58">
        <v>10</v>
      </c>
      <c r="E58">
        <v>55.6</v>
      </c>
      <c r="G58" s="25">
        <f t="shared" si="0"/>
        <v>10.926666666666666</v>
      </c>
      <c r="H58" s="93" t="s">
        <v>1013</v>
      </c>
      <c r="I58">
        <v>24</v>
      </c>
      <c r="J58">
        <v>45</v>
      </c>
      <c r="L58" s="25">
        <f t="shared" si="3"/>
        <v>24.75</v>
      </c>
      <c r="M58" s="4" t="s">
        <v>1178</v>
      </c>
      <c r="N58" s="4">
        <v>6.5</v>
      </c>
      <c r="O58" s="138" t="s">
        <v>884</v>
      </c>
      <c r="P58" s="26" t="s">
        <v>1313</v>
      </c>
    </row>
    <row r="59" spans="1:16" s="111" customFormat="1" x14ac:dyDescent="0.25">
      <c r="A59" s="110" t="s">
        <v>183</v>
      </c>
      <c r="B59" s="134" t="s">
        <v>2</v>
      </c>
      <c r="D59" s="111">
        <v>11</v>
      </c>
      <c r="E59" s="111">
        <v>17</v>
      </c>
      <c r="F59" s="111">
        <v>19</v>
      </c>
      <c r="G59" s="114">
        <f t="shared" si="0"/>
        <v>11.283333333333333</v>
      </c>
      <c r="I59" s="111">
        <v>31</v>
      </c>
      <c r="J59" s="111">
        <v>38</v>
      </c>
      <c r="K59" s="111">
        <v>9</v>
      </c>
      <c r="L59" s="114">
        <f t="shared" si="3"/>
        <v>31.633333333333333</v>
      </c>
      <c r="M59" s="119"/>
      <c r="N59" s="119"/>
      <c r="O59" s="111" t="s">
        <v>233</v>
      </c>
      <c r="P59" s="112" t="s">
        <v>853</v>
      </c>
    </row>
    <row r="60" spans="1:16" s="38" customFormat="1" ht="17.25" hidden="1" x14ac:dyDescent="0.25">
      <c r="A60" s="95" t="s">
        <v>885</v>
      </c>
      <c r="B60" s="37" t="s">
        <v>2</v>
      </c>
      <c r="C60" s="96" t="s">
        <v>1123</v>
      </c>
      <c r="D60" s="38">
        <v>11</v>
      </c>
      <c r="E60" s="38">
        <v>32.299999999999997</v>
      </c>
      <c r="G60" s="97">
        <f t="shared" si="0"/>
        <v>11.538333333333334</v>
      </c>
      <c r="H60" s="98" t="s">
        <v>1014</v>
      </c>
      <c r="I60" s="38">
        <v>-29</v>
      </c>
      <c r="J60" s="38">
        <v>16</v>
      </c>
      <c r="L60" s="97">
        <f>I60-(J60/60)</f>
        <v>-29.266666666666666</v>
      </c>
      <c r="M60" s="16"/>
      <c r="N60" s="16"/>
      <c r="O60" s="95" t="s">
        <v>885</v>
      </c>
      <c r="P60" s="63" t="s">
        <v>1239</v>
      </c>
    </row>
    <row r="61" spans="1:16" s="38" customFormat="1" ht="17.25" hidden="1" x14ac:dyDescent="0.25">
      <c r="A61" s="95" t="s">
        <v>886</v>
      </c>
      <c r="B61" s="37" t="s">
        <v>2</v>
      </c>
      <c r="C61" s="96" t="s">
        <v>1124</v>
      </c>
      <c r="D61" s="38">
        <v>12</v>
      </c>
      <c r="E61" s="38">
        <v>29.9</v>
      </c>
      <c r="G61" s="97">
        <f t="shared" si="0"/>
        <v>12.498333333333333</v>
      </c>
      <c r="H61" s="98" t="s">
        <v>1015</v>
      </c>
      <c r="I61" s="38">
        <v>-16</v>
      </c>
      <c r="J61" s="38">
        <v>31</v>
      </c>
      <c r="L61" s="97">
        <f>I61-(J61/60)</f>
        <v>-16.516666666666666</v>
      </c>
      <c r="M61" s="16"/>
      <c r="N61" s="16"/>
      <c r="O61" s="95" t="s">
        <v>886</v>
      </c>
      <c r="P61" s="63" t="s">
        <v>1239</v>
      </c>
    </row>
    <row r="62" spans="1:16" s="111" customFormat="1" ht="17.25" hidden="1" x14ac:dyDescent="0.25">
      <c r="A62" s="124" t="s">
        <v>887</v>
      </c>
      <c r="B62" s="134" t="s">
        <v>2</v>
      </c>
      <c r="C62" s="125" t="s">
        <v>968</v>
      </c>
      <c r="D62" s="111">
        <v>12</v>
      </c>
      <c r="E62" s="111">
        <v>35.1</v>
      </c>
      <c r="G62" s="114">
        <f t="shared" si="0"/>
        <v>12.585000000000001</v>
      </c>
      <c r="H62" s="126" t="s">
        <v>1016</v>
      </c>
      <c r="I62" s="111">
        <v>18</v>
      </c>
      <c r="J62" s="111">
        <v>23</v>
      </c>
      <c r="L62" s="114">
        <f>I62+(J62/60)</f>
        <v>18.383333333333333</v>
      </c>
      <c r="M62" s="119" t="s">
        <v>1179</v>
      </c>
      <c r="N62" s="119">
        <v>20.3</v>
      </c>
      <c r="O62" s="124" t="s">
        <v>887</v>
      </c>
      <c r="P62" s="112" t="s">
        <v>650</v>
      </c>
    </row>
    <row r="63" spans="1:16" s="111" customFormat="1" x14ac:dyDescent="0.25">
      <c r="A63" s="110" t="s">
        <v>123</v>
      </c>
      <c r="B63" s="134" t="s">
        <v>2</v>
      </c>
      <c r="D63" s="111">
        <v>12</v>
      </c>
      <c r="E63" s="111">
        <v>33</v>
      </c>
      <c r="F63" s="111">
        <v>53</v>
      </c>
      <c r="G63" s="114">
        <f>D63+(E63/60)+(F63/3600)</f>
        <v>12.564722222222223</v>
      </c>
      <c r="I63" s="111">
        <v>18</v>
      </c>
      <c r="J63" s="111">
        <v>30</v>
      </c>
      <c r="K63" s="111">
        <v>47</v>
      </c>
      <c r="L63" s="114">
        <f>I63+(J63/60)+(K63/3600)</f>
        <v>18.513055555555557</v>
      </c>
      <c r="M63" s="119" t="s">
        <v>1179</v>
      </c>
      <c r="N63" s="119">
        <v>20.3</v>
      </c>
      <c r="O63" s="111" t="s">
        <v>126</v>
      </c>
      <c r="P63" s="112" t="s">
        <v>650</v>
      </c>
    </row>
    <row r="64" spans="1:16" s="100" customFormat="1" ht="17.25" x14ac:dyDescent="0.25">
      <c r="A64" s="157" t="s">
        <v>1436</v>
      </c>
      <c r="B64" s="37" t="s">
        <v>2</v>
      </c>
      <c r="C64" s="101" t="s">
        <v>1133</v>
      </c>
      <c r="D64" s="100">
        <v>12</v>
      </c>
      <c r="E64" s="100">
        <v>41.7</v>
      </c>
      <c r="G64" s="102">
        <f t="shared" si="0"/>
        <v>12.695</v>
      </c>
      <c r="H64" s="103" t="s">
        <v>1017</v>
      </c>
      <c r="I64" s="100">
        <v>-1</v>
      </c>
      <c r="J64" s="100">
        <v>27</v>
      </c>
      <c r="L64" s="102">
        <f>I64-(J64/60)</f>
        <v>-1.45</v>
      </c>
      <c r="M64" s="116" t="s">
        <v>1180</v>
      </c>
      <c r="N64" s="116">
        <v>3.6</v>
      </c>
      <c r="O64" s="99" t="s">
        <v>888</v>
      </c>
      <c r="P64" s="63" t="s">
        <v>1236</v>
      </c>
    </row>
    <row r="65" spans="1:16" ht="17.25" x14ac:dyDescent="0.25">
      <c r="A65" s="157" t="s">
        <v>1437</v>
      </c>
      <c r="B65" s="37" t="s">
        <v>2</v>
      </c>
      <c r="C65" s="92" t="s">
        <v>969</v>
      </c>
      <c r="D65">
        <v>12</v>
      </c>
      <c r="E65">
        <v>49.2</v>
      </c>
      <c r="G65" s="25">
        <f t="shared" si="0"/>
        <v>12.82</v>
      </c>
      <c r="H65" s="93" t="s">
        <v>1018</v>
      </c>
      <c r="I65">
        <v>83</v>
      </c>
      <c r="J65">
        <v>25</v>
      </c>
      <c r="L65" s="25">
        <f t="shared" ref="L65:L73" si="4">I65+(J65/60)</f>
        <v>83.416666666666671</v>
      </c>
      <c r="M65" s="4" t="s">
        <v>1181</v>
      </c>
      <c r="N65" s="4">
        <v>21.6</v>
      </c>
      <c r="O65" s="91" t="s">
        <v>889</v>
      </c>
      <c r="P65" s="26"/>
    </row>
    <row r="66" spans="1:16" s="111" customFormat="1" ht="17.25" hidden="1" x14ac:dyDescent="0.25">
      <c r="A66" s="166" t="s">
        <v>890</v>
      </c>
      <c r="B66" s="134" t="s">
        <v>2</v>
      </c>
      <c r="C66" s="125" t="s">
        <v>970</v>
      </c>
      <c r="D66" s="111">
        <v>12</v>
      </c>
      <c r="E66" s="111">
        <v>56</v>
      </c>
      <c r="G66" s="114">
        <f t="shared" si="0"/>
        <v>12.933333333333334</v>
      </c>
      <c r="H66" s="126" t="s">
        <v>1019</v>
      </c>
      <c r="I66" s="111">
        <v>38</v>
      </c>
      <c r="J66" s="111">
        <v>19</v>
      </c>
      <c r="L66" s="114">
        <f t="shared" si="4"/>
        <v>38.31666666666667</v>
      </c>
      <c r="M66" s="119" t="s">
        <v>1182</v>
      </c>
      <c r="N66" s="119">
        <v>19.399999999999999</v>
      </c>
      <c r="O66" s="124" t="s">
        <v>890</v>
      </c>
      <c r="P66" s="112"/>
    </row>
    <row r="67" spans="1:16" s="111" customFormat="1" x14ac:dyDescent="0.25">
      <c r="A67" s="167" t="s">
        <v>129</v>
      </c>
      <c r="B67" s="134" t="s">
        <v>2</v>
      </c>
      <c r="D67" s="111">
        <v>12</v>
      </c>
      <c r="E67" s="111">
        <v>54</v>
      </c>
      <c r="F67" s="111">
        <v>52</v>
      </c>
      <c r="G67" s="114">
        <f t="shared" si="0"/>
        <v>12.9</v>
      </c>
      <c r="I67" s="111">
        <v>38</v>
      </c>
      <c r="J67" s="111">
        <v>26</v>
      </c>
      <c r="K67" s="111">
        <v>59</v>
      </c>
      <c r="L67" s="114">
        <f t="shared" si="4"/>
        <v>38.43333333333333</v>
      </c>
      <c r="M67" s="119" t="s">
        <v>1182</v>
      </c>
      <c r="N67" s="119">
        <v>19.399999999999999</v>
      </c>
      <c r="O67" s="124" t="s">
        <v>890</v>
      </c>
      <c r="P67" s="112"/>
    </row>
    <row r="68" spans="1:16" s="111" customFormat="1" ht="17.25" hidden="1" x14ac:dyDescent="0.25">
      <c r="A68" s="166" t="s">
        <v>891</v>
      </c>
      <c r="B68" s="134" t="s">
        <v>2</v>
      </c>
      <c r="C68" s="125" t="s">
        <v>971</v>
      </c>
      <c r="D68" s="111">
        <v>13</v>
      </c>
      <c r="E68" s="111">
        <v>23.9</v>
      </c>
      <c r="G68" s="114">
        <f t="shared" si="0"/>
        <v>13.398333333333333</v>
      </c>
      <c r="H68" s="126" t="s">
        <v>1020</v>
      </c>
      <c r="I68" s="111">
        <v>54</v>
      </c>
      <c r="J68" s="111">
        <v>65</v>
      </c>
      <c r="L68" s="114">
        <f t="shared" si="4"/>
        <v>55.083333333333336</v>
      </c>
      <c r="M68" s="119" t="s">
        <v>1183</v>
      </c>
      <c r="N68" s="119" t="s">
        <v>1232</v>
      </c>
      <c r="O68" s="124" t="s">
        <v>891</v>
      </c>
      <c r="P68" s="112"/>
    </row>
    <row r="69" spans="1:16" s="111" customFormat="1" x14ac:dyDescent="0.25">
      <c r="A69" s="168" t="s">
        <v>121</v>
      </c>
      <c r="B69" s="134" t="s">
        <v>2</v>
      </c>
      <c r="D69" s="111">
        <v>13</v>
      </c>
      <c r="E69" s="111">
        <v>22</v>
      </c>
      <c r="F69" s="111">
        <v>26</v>
      </c>
      <c r="G69" s="114">
        <f t="shared" si="0"/>
        <v>13.366666666666667</v>
      </c>
      <c r="I69" s="111">
        <v>55</v>
      </c>
      <c r="J69" s="111">
        <v>3</v>
      </c>
      <c r="K69" s="111">
        <v>16</v>
      </c>
      <c r="L69" s="114">
        <f t="shared" si="4"/>
        <v>55.05</v>
      </c>
      <c r="M69" s="119" t="s">
        <v>1183</v>
      </c>
      <c r="N69" s="119" t="s">
        <v>1232</v>
      </c>
      <c r="O69" s="111" t="s">
        <v>228</v>
      </c>
      <c r="P69" s="112" t="s">
        <v>224</v>
      </c>
    </row>
    <row r="70" spans="1:16" ht="17.25" x14ac:dyDescent="0.25">
      <c r="A70" s="157" t="s">
        <v>1438</v>
      </c>
      <c r="B70" s="37" t="s">
        <v>2</v>
      </c>
      <c r="C70" s="92" t="s">
        <v>972</v>
      </c>
      <c r="D70">
        <v>14</v>
      </c>
      <c r="E70">
        <v>13.5</v>
      </c>
      <c r="G70" s="25">
        <f t="shared" si="0"/>
        <v>14.225</v>
      </c>
      <c r="H70" s="93" t="s">
        <v>1021</v>
      </c>
      <c r="I70">
        <v>51</v>
      </c>
      <c r="J70">
        <v>47</v>
      </c>
      <c r="L70" s="25">
        <f t="shared" si="4"/>
        <v>51.783333333333331</v>
      </c>
      <c r="M70" s="4" t="s">
        <v>1184</v>
      </c>
      <c r="N70" s="4">
        <v>13.4</v>
      </c>
      <c r="O70" s="91" t="s">
        <v>892</v>
      </c>
      <c r="P70" s="26"/>
    </row>
    <row r="71" spans="1:16" ht="17.25" x14ac:dyDescent="0.25">
      <c r="A71" s="157" t="s">
        <v>1439</v>
      </c>
      <c r="B71" s="37" t="s">
        <v>2</v>
      </c>
      <c r="C71" s="92" t="s">
        <v>973</v>
      </c>
      <c r="D71">
        <v>14</v>
      </c>
      <c r="E71">
        <v>16.2</v>
      </c>
      <c r="G71" s="25">
        <f t="shared" si="0"/>
        <v>14.27</v>
      </c>
      <c r="H71" s="93" t="s">
        <v>1022</v>
      </c>
      <c r="I71">
        <v>51</v>
      </c>
      <c r="J71">
        <v>22</v>
      </c>
      <c r="L71" s="25">
        <f t="shared" si="4"/>
        <v>51.366666666666667</v>
      </c>
      <c r="M71" s="4" t="s">
        <v>1185</v>
      </c>
      <c r="N71" s="4">
        <v>38</v>
      </c>
      <c r="O71" s="91" t="s">
        <v>893</v>
      </c>
      <c r="P71" s="26"/>
    </row>
    <row r="72" spans="1:16" ht="17.25" x14ac:dyDescent="0.25">
      <c r="A72" s="157" t="s">
        <v>1440</v>
      </c>
      <c r="B72" s="37" t="s">
        <v>2</v>
      </c>
      <c r="C72" s="92" t="s">
        <v>974</v>
      </c>
      <c r="D72">
        <v>14</v>
      </c>
      <c r="E72">
        <v>40.700000000000003</v>
      </c>
      <c r="G72" s="25">
        <f t="shared" si="0"/>
        <v>14.678333333333333</v>
      </c>
      <c r="H72" s="93" t="s">
        <v>1023</v>
      </c>
      <c r="I72">
        <v>16</v>
      </c>
      <c r="J72">
        <v>25</v>
      </c>
      <c r="L72" s="25">
        <f t="shared" si="4"/>
        <v>16.416666666666668</v>
      </c>
      <c r="M72" s="4" t="s">
        <v>1186</v>
      </c>
      <c r="N72" s="4">
        <v>5.6</v>
      </c>
      <c r="O72" s="91" t="s">
        <v>894</v>
      </c>
      <c r="P72" s="26"/>
    </row>
    <row r="73" spans="1:16" ht="17.25" x14ac:dyDescent="0.25">
      <c r="A73" s="157" t="s">
        <v>1441</v>
      </c>
      <c r="B73" s="37" t="s">
        <v>2</v>
      </c>
      <c r="C73" s="92" t="s">
        <v>975</v>
      </c>
      <c r="D73">
        <v>14</v>
      </c>
      <c r="E73">
        <v>45</v>
      </c>
      <c r="G73" s="25">
        <f t="shared" si="0"/>
        <v>14.75</v>
      </c>
      <c r="H73" s="93" t="s">
        <v>1024</v>
      </c>
      <c r="I73">
        <v>27</v>
      </c>
      <c r="J73">
        <v>4</v>
      </c>
      <c r="L73" s="25">
        <f t="shared" si="4"/>
        <v>27.066666666666666</v>
      </c>
      <c r="M73" s="4" t="s">
        <v>1187</v>
      </c>
      <c r="N73" s="4">
        <v>2.8</v>
      </c>
      <c r="O73" s="91" t="s">
        <v>895</v>
      </c>
      <c r="P73" s="63" t="s">
        <v>1236</v>
      </c>
    </row>
    <row r="74" spans="1:16" s="38" customFormat="1" ht="17.25" hidden="1" x14ac:dyDescent="0.25">
      <c r="A74" s="157" t="s">
        <v>896</v>
      </c>
      <c r="B74" s="37" t="s">
        <v>2</v>
      </c>
      <c r="C74" s="96" t="s">
        <v>1125</v>
      </c>
      <c r="D74" s="38">
        <v>14</v>
      </c>
      <c r="E74" s="38">
        <v>50.9</v>
      </c>
      <c r="G74" s="97">
        <f t="shared" si="0"/>
        <v>14.848333333333333</v>
      </c>
      <c r="H74" s="98" t="s">
        <v>1025</v>
      </c>
      <c r="I74" s="38">
        <v>-16</v>
      </c>
      <c r="J74" s="38">
        <v>2</v>
      </c>
      <c r="L74" s="97">
        <f>I74-(J74/60)</f>
        <v>-16.033333333333335</v>
      </c>
      <c r="M74" s="16"/>
      <c r="N74" s="16"/>
      <c r="O74" s="95" t="s">
        <v>896</v>
      </c>
      <c r="P74" s="63" t="s">
        <v>1239</v>
      </c>
    </row>
    <row r="75" spans="1:16" s="111" customFormat="1" ht="17.25" hidden="1" x14ac:dyDescent="0.25">
      <c r="A75" s="166" t="s">
        <v>897</v>
      </c>
      <c r="B75" s="134" t="s">
        <v>2</v>
      </c>
      <c r="C75" s="125" t="s">
        <v>976</v>
      </c>
      <c r="D75" s="111">
        <v>14</v>
      </c>
      <c r="E75" s="111">
        <v>51.4</v>
      </c>
      <c r="G75" s="114">
        <f t="shared" si="0"/>
        <v>14.856666666666667</v>
      </c>
      <c r="H75" s="126" t="s">
        <v>1026</v>
      </c>
      <c r="I75" s="111">
        <v>19</v>
      </c>
      <c r="J75" s="111">
        <v>6</v>
      </c>
      <c r="L75" s="114">
        <f t="shared" ref="L75:L80" si="5">I75+(J75/60)</f>
        <v>19.100000000000001</v>
      </c>
      <c r="M75" s="119"/>
      <c r="N75" s="119"/>
      <c r="O75" s="124" t="s">
        <v>897</v>
      </c>
      <c r="P75" s="112"/>
    </row>
    <row r="76" spans="1:16" s="111" customFormat="1" x14ac:dyDescent="0.25">
      <c r="A76" s="167" t="s">
        <v>184</v>
      </c>
      <c r="B76" s="134" t="s">
        <v>2</v>
      </c>
      <c r="D76" s="111">
        <v>14</v>
      </c>
      <c r="E76" s="111">
        <v>50</v>
      </c>
      <c r="F76" s="111">
        <v>15</v>
      </c>
      <c r="G76" s="114">
        <f t="shared" si="0"/>
        <v>14.833333333333334</v>
      </c>
      <c r="I76" s="111">
        <v>19</v>
      </c>
      <c r="J76" s="111">
        <v>12</v>
      </c>
      <c r="K76" s="111">
        <v>13</v>
      </c>
      <c r="L76" s="114">
        <f t="shared" si="5"/>
        <v>19.2</v>
      </c>
      <c r="M76" s="119" t="s">
        <v>1188</v>
      </c>
      <c r="N76" s="119">
        <v>6.9</v>
      </c>
      <c r="O76" s="111" t="s">
        <v>232</v>
      </c>
      <c r="P76" s="112" t="s">
        <v>854</v>
      </c>
    </row>
    <row r="77" spans="1:16" ht="17.25" x14ac:dyDescent="0.25">
      <c r="A77" s="157" t="s">
        <v>1442</v>
      </c>
      <c r="B77" s="37" t="s">
        <v>2</v>
      </c>
      <c r="C77" s="92" t="s">
        <v>977</v>
      </c>
      <c r="D77">
        <v>15</v>
      </c>
      <c r="E77">
        <v>15.5</v>
      </c>
      <c r="G77" s="25">
        <f t="shared" si="0"/>
        <v>15.258333333333333</v>
      </c>
      <c r="H77" s="93" t="s">
        <v>1027</v>
      </c>
      <c r="I77">
        <v>33</v>
      </c>
      <c r="J77">
        <v>19</v>
      </c>
      <c r="L77" s="25">
        <f t="shared" si="5"/>
        <v>33.31666666666667</v>
      </c>
      <c r="M77" s="4" t="s">
        <v>1189</v>
      </c>
      <c r="N77" s="4">
        <v>105</v>
      </c>
      <c r="O77" s="91" t="s">
        <v>898</v>
      </c>
      <c r="P77" s="26"/>
    </row>
    <row r="78" spans="1:16" ht="17.25" x14ac:dyDescent="0.25">
      <c r="A78" s="157" t="s">
        <v>1449</v>
      </c>
      <c r="B78" s="37" t="s">
        <v>2</v>
      </c>
      <c r="C78" s="92" t="s">
        <v>978</v>
      </c>
      <c r="D78">
        <v>15</v>
      </c>
      <c r="E78">
        <v>24.5</v>
      </c>
      <c r="G78" s="25">
        <f t="shared" si="0"/>
        <v>15.408333333333333</v>
      </c>
      <c r="H78" s="93" t="s">
        <v>1028</v>
      </c>
      <c r="I78">
        <v>37</v>
      </c>
      <c r="J78">
        <v>23</v>
      </c>
      <c r="L78" s="25">
        <f t="shared" si="5"/>
        <v>37.383333333333333</v>
      </c>
      <c r="M78" s="4" t="s">
        <v>1190</v>
      </c>
      <c r="N78" s="4">
        <v>108</v>
      </c>
      <c r="O78" s="91" t="s">
        <v>899</v>
      </c>
      <c r="P78" s="26"/>
    </row>
    <row r="79" spans="1:16" ht="17.25" x14ac:dyDescent="0.25">
      <c r="A79" s="157" t="s">
        <v>1444</v>
      </c>
      <c r="B79" s="37" t="s">
        <v>2</v>
      </c>
      <c r="C79" s="92" t="s">
        <v>979</v>
      </c>
      <c r="D79">
        <v>15</v>
      </c>
      <c r="E79">
        <v>34.799999999999997</v>
      </c>
      <c r="G79" s="25">
        <f t="shared" si="0"/>
        <v>15.58</v>
      </c>
      <c r="H79" s="93" t="s">
        <v>1029</v>
      </c>
      <c r="I79">
        <v>10</v>
      </c>
      <c r="J79">
        <v>32</v>
      </c>
      <c r="L79" s="25">
        <f t="shared" si="5"/>
        <v>10.533333333333333</v>
      </c>
      <c r="M79" s="4" t="s">
        <v>1191</v>
      </c>
      <c r="N79" s="4">
        <v>3.9</v>
      </c>
      <c r="O79" s="91" t="s">
        <v>900</v>
      </c>
      <c r="P79" s="63" t="s">
        <v>1236</v>
      </c>
    </row>
    <row r="80" spans="1:16" ht="17.25" x14ac:dyDescent="0.25">
      <c r="A80" s="157" t="s">
        <v>1445</v>
      </c>
      <c r="B80" s="37" t="s">
        <v>2</v>
      </c>
      <c r="C80" s="92" t="s">
        <v>980</v>
      </c>
      <c r="D80">
        <v>15</v>
      </c>
      <c r="E80">
        <v>39.4</v>
      </c>
      <c r="G80" s="25">
        <f t="shared" si="0"/>
        <v>15.656666666666666</v>
      </c>
      <c r="H80" s="93" t="s">
        <v>1030</v>
      </c>
      <c r="I80">
        <v>36</v>
      </c>
      <c r="J80">
        <v>38</v>
      </c>
      <c r="L80" s="25">
        <f t="shared" si="5"/>
        <v>36.633333333333333</v>
      </c>
      <c r="M80" s="4" t="s">
        <v>1192</v>
      </c>
      <c r="N80" s="4">
        <v>6.3</v>
      </c>
      <c r="O80" s="91" t="s">
        <v>901</v>
      </c>
      <c r="P80" s="26"/>
    </row>
    <row r="81" spans="1:16" s="100" customFormat="1" ht="17.25" x14ac:dyDescent="0.25">
      <c r="A81" s="157" t="s">
        <v>1446</v>
      </c>
      <c r="B81" s="37" t="s">
        <v>2</v>
      </c>
      <c r="C81" s="101" t="s">
        <v>1134</v>
      </c>
      <c r="D81" s="100">
        <v>16</v>
      </c>
      <c r="E81" s="100">
        <v>4.4000000000000004</v>
      </c>
      <c r="G81" s="102">
        <f t="shared" si="0"/>
        <v>16.073333333333334</v>
      </c>
      <c r="H81" s="103" t="s">
        <v>1031</v>
      </c>
      <c r="I81" s="100">
        <v>-11</v>
      </c>
      <c r="J81" s="100">
        <v>22</v>
      </c>
      <c r="L81" s="102">
        <f>I81-(J81/60)</f>
        <v>-11.366666666666667</v>
      </c>
      <c r="M81" s="116" t="s">
        <v>1193</v>
      </c>
      <c r="N81" s="116">
        <v>7.6</v>
      </c>
      <c r="O81" s="99" t="s">
        <v>902</v>
      </c>
      <c r="P81" s="118"/>
    </row>
    <row r="82" spans="1:16" s="150" customFormat="1" ht="17.25" hidden="1" x14ac:dyDescent="0.25">
      <c r="A82" s="169" t="s">
        <v>903</v>
      </c>
      <c r="B82" s="140" t="s">
        <v>2</v>
      </c>
      <c r="C82" s="149" t="s">
        <v>1134</v>
      </c>
      <c r="D82" s="150">
        <v>16</v>
      </c>
      <c r="E82" s="150">
        <v>4.4000000000000004</v>
      </c>
      <c r="G82" s="151">
        <f t="shared" si="0"/>
        <v>16.073333333333334</v>
      </c>
      <c r="H82" s="152" t="s">
        <v>1032</v>
      </c>
      <c r="I82" s="150">
        <v>-11</v>
      </c>
      <c r="J82" s="150">
        <v>27</v>
      </c>
      <c r="L82" s="151">
        <f>I82-(J82/60)</f>
        <v>-11.45</v>
      </c>
      <c r="M82" s="135" t="s">
        <v>1194</v>
      </c>
      <c r="N82" s="135">
        <v>11.6</v>
      </c>
      <c r="O82" s="148" t="s">
        <v>903</v>
      </c>
      <c r="P82" s="153"/>
    </row>
    <row r="83" spans="1:16" s="38" customFormat="1" ht="17.25" hidden="1" x14ac:dyDescent="0.25">
      <c r="A83" s="157" t="s">
        <v>904</v>
      </c>
      <c r="B83" s="37" t="s">
        <v>2</v>
      </c>
      <c r="C83" s="96" t="s">
        <v>1126</v>
      </c>
      <c r="D83" s="38">
        <v>16</v>
      </c>
      <c r="E83" s="38">
        <v>5.4</v>
      </c>
      <c r="G83" s="97">
        <f t="shared" si="0"/>
        <v>16.09</v>
      </c>
      <c r="H83" s="98" t="s">
        <v>1033</v>
      </c>
      <c r="I83" s="38">
        <v>-19</v>
      </c>
      <c r="J83" s="38">
        <v>48</v>
      </c>
      <c r="L83" s="97">
        <f>I83-(J83/60)</f>
        <v>-19.8</v>
      </c>
      <c r="M83" s="16"/>
      <c r="N83" s="16"/>
      <c r="O83" s="95" t="s">
        <v>904</v>
      </c>
      <c r="P83" s="63" t="s">
        <v>1239</v>
      </c>
    </row>
    <row r="84" spans="1:16" ht="17.25" x14ac:dyDescent="0.25">
      <c r="A84" s="157" t="s">
        <v>1447</v>
      </c>
      <c r="B84" s="37" t="s">
        <v>2</v>
      </c>
      <c r="C84" s="92" t="s">
        <v>981</v>
      </c>
      <c r="D84">
        <v>16</v>
      </c>
      <c r="E84">
        <v>8.1</v>
      </c>
      <c r="G84" s="25">
        <f t="shared" si="0"/>
        <v>16.135000000000002</v>
      </c>
      <c r="H84" s="93" t="s">
        <v>1034</v>
      </c>
      <c r="I84">
        <v>17</v>
      </c>
      <c r="J84">
        <v>3</v>
      </c>
      <c r="L84" s="25">
        <f>I84+(J84/60)</f>
        <v>17.05</v>
      </c>
      <c r="M84" s="4" t="s">
        <v>1195</v>
      </c>
      <c r="N84" s="4">
        <v>28</v>
      </c>
      <c r="O84" s="91" t="s">
        <v>905</v>
      </c>
      <c r="P84" s="26"/>
    </row>
    <row r="85" spans="1:16" s="38" customFormat="1" ht="17.25" hidden="1" x14ac:dyDescent="0.25">
      <c r="A85" s="157" t="s">
        <v>906</v>
      </c>
      <c r="B85" s="37" t="s">
        <v>2</v>
      </c>
      <c r="C85" s="96" t="s">
        <v>1127</v>
      </c>
      <c r="D85" s="38">
        <v>16</v>
      </c>
      <c r="E85" s="38">
        <v>12</v>
      </c>
      <c r="G85" s="97">
        <f t="shared" si="0"/>
        <v>16.2</v>
      </c>
      <c r="H85" s="98" t="s">
        <v>1035</v>
      </c>
      <c r="I85" s="38">
        <v>-19</v>
      </c>
      <c r="J85" s="38">
        <v>28</v>
      </c>
      <c r="L85" s="97">
        <f>I85-(J85/60)</f>
        <v>-19.466666666666665</v>
      </c>
      <c r="M85" s="16"/>
      <c r="N85" s="16"/>
      <c r="O85" s="95" t="s">
        <v>906</v>
      </c>
      <c r="P85" s="63" t="s">
        <v>1239</v>
      </c>
    </row>
    <row r="86" spans="1:16" ht="17.25" x14ac:dyDescent="0.25">
      <c r="A86" s="157" t="s">
        <v>1471</v>
      </c>
      <c r="B86" s="37" t="s">
        <v>2</v>
      </c>
      <c r="C86" s="92" t="s">
        <v>982</v>
      </c>
      <c r="D86">
        <v>16</v>
      </c>
      <c r="E86">
        <v>14.7</v>
      </c>
      <c r="G86" s="25">
        <f t="shared" ref="G86:G131" si="6">D86+(E86/60)</f>
        <v>16.245000000000001</v>
      </c>
      <c r="H86" s="93" t="s">
        <v>1036</v>
      </c>
      <c r="I86">
        <v>33</v>
      </c>
      <c r="J86">
        <v>52</v>
      </c>
      <c r="L86" s="25">
        <f t="shared" ref="L86:L91" si="7">I86+(J86/60)</f>
        <v>33.866666666666667</v>
      </c>
      <c r="M86" s="4" t="s">
        <v>1196</v>
      </c>
      <c r="N86" s="4">
        <v>6.2</v>
      </c>
      <c r="O86" s="91" t="s">
        <v>907</v>
      </c>
      <c r="P86" s="26"/>
    </row>
    <row r="87" spans="1:16" ht="17.25" x14ac:dyDescent="0.25">
      <c r="A87" s="157" t="s">
        <v>1448</v>
      </c>
      <c r="B87" s="37" t="s">
        <v>2</v>
      </c>
      <c r="C87" s="92" t="s">
        <v>983</v>
      </c>
      <c r="D87">
        <v>16</v>
      </c>
      <c r="E87">
        <v>36.200000000000003</v>
      </c>
      <c r="G87" s="25">
        <f t="shared" si="6"/>
        <v>16.603333333333332</v>
      </c>
      <c r="H87" s="93" t="s">
        <v>1037</v>
      </c>
      <c r="I87">
        <v>52</v>
      </c>
      <c r="J87">
        <v>55</v>
      </c>
      <c r="L87" s="25">
        <f t="shared" si="7"/>
        <v>52.916666666666664</v>
      </c>
      <c r="M87" s="4" t="s">
        <v>1197</v>
      </c>
      <c r="N87" s="4" t="s">
        <v>1233</v>
      </c>
      <c r="O87" s="91" t="s">
        <v>908</v>
      </c>
      <c r="P87" s="26"/>
    </row>
    <row r="88" spans="1:16" ht="17.25" x14ac:dyDescent="0.25">
      <c r="A88" s="157" t="s">
        <v>1443</v>
      </c>
      <c r="B88" s="37" t="s">
        <v>2</v>
      </c>
      <c r="C88" s="92" t="s">
        <v>984</v>
      </c>
      <c r="D88">
        <v>17</v>
      </c>
      <c r="E88">
        <v>5.3</v>
      </c>
      <c r="G88" s="25">
        <f t="shared" si="6"/>
        <v>17.088333333333335</v>
      </c>
      <c r="H88" s="93" t="s">
        <v>1038</v>
      </c>
      <c r="I88">
        <v>54</v>
      </c>
      <c r="J88">
        <v>28</v>
      </c>
      <c r="L88" s="25">
        <f t="shared" si="7"/>
        <v>54.466666666666669</v>
      </c>
      <c r="M88" s="4" t="s">
        <v>1198</v>
      </c>
      <c r="N88" s="4">
        <v>2</v>
      </c>
      <c r="O88" s="91" t="s">
        <v>909</v>
      </c>
      <c r="P88" s="63" t="s">
        <v>1236</v>
      </c>
    </row>
    <row r="89" spans="1:16" s="111" customFormat="1" ht="17.25" hidden="1" x14ac:dyDescent="0.25">
      <c r="A89" s="166" t="s">
        <v>207</v>
      </c>
      <c r="B89" s="134" t="s">
        <v>2</v>
      </c>
      <c r="C89" s="125" t="s">
        <v>985</v>
      </c>
      <c r="D89" s="111">
        <v>17</v>
      </c>
      <c r="E89" s="111">
        <v>14.6</v>
      </c>
      <c r="G89" s="114">
        <f t="shared" si="6"/>
        <v>17.243333333333332</v>
      </c>
      <c r="H89" s="126" t="s">
        <v>1039</v>
      </c>
      <c r="I89" s="111">
        <v>14</v>
      </c>
      <c r="J89" s="111">
        <v>23</v>
      </c>
      <c r="L89" s="114">
        <f t="shared" si="7"/>
        <v>14.383333333333333</v>
      </c>
      <c r="M89" s="119"/>
      <c r="N89" s="119"/>
      <c r="O89" s="124" t="s">
        <v>207</v>
      </c>
      <c r="P89" s="112"/>
    </row>
    <row r="90" spans="1:16" s="111" customFormat="1" x14ac:dyDescent="0.25">
      <c r="A90" s="167" t="s">
        <v>131</v>
      </c>
      <c r="B90" s="134" t="s">
        <v>2</v>
      </c>
      <c r="D90" s="111">
        <v>17</v>
      </c>
      <c r="E90" s="111">
        <v>14</v>
      </c>
      <c r="F90" s="111">
        <v>39</v>
      </c>
      <c r="G90" s="114">
        <f t="shared" si="6"/>
        <v>17.233333333333334</v>
      </c>
      <c r="I90" s="111">
        <v>14</v>
      </c>
      <c r="J90" s="111">
        <v>24</v>
      </c>
      <c r="K90" s="111">
        <v>0</v>
      </c>
      <c r="L90" s="114">
        <f t="shared" si="7"/>
        <v>14.4</v>
      </c>
      <c r="M90" s="119" t="s">
        <v>1199</v>
      </c>
      <c r="N90" s="119">
        <v>4.7</v>
      </c>
      <c r="O90" s="111" t="s">
        <v>207</v>
      </c>
      <c r="P90" s="112" t="s">
        <v>657</v>
      </c>
    </row>
    <row r="91" spans="1:16" ht="17.25" x14ac:dyDescent="0.25">
      <c r="A91" s="157" t="s">
        <v>1450</v>
      </c>
      <c r="B91" s="37" t="s">
        <v>2</v>
      </c>
      <c r="C91" s="92" t="s">
        <v>986</v>
      </c>
      <c r="D91">
        <v>17</v>
      </c>
      <c r="E91">
        <v>15</v>
      </c>
      <c r="G91" s="25">
        <f t="shared" si="6"/>
        <v>17.25</v>
      </c>
      <c r="H91" s="93" t="s">
        <v>1040</v>
      </c>
      <c r="I91">
        <v>24</v>
      </c>
      <c r="J91">
        <v>50</v>
      </c>
      <c r="L91" s="25">
        <f t="shared" si="7"/>
        <v>24.833333333333332</v>
      </c>
      <c r="M91" s="4" t="s">
        <v>1200</v>
      </c>
      <c r="N91" s="4">
        <v>8.9</v>
      </c>
      <c r="O91" s="91" t="s">
        <v>910</v>
      </c>
      <c r="P91" s="26"/>
    </row>
    <row r="92" spans="1:16" s="38" customFormat="1" ht="17.25" hidden="1" x14ac:dyDescent="0.25">
      <c r="A92" s="157" t="s">
        <v>911</v>
      </c>
      <c r="B92" s="37" t="s">
        <v>2</v>
      </c>
      <c r="C92" s="96" t="s">
        <v>1128</v>
      </c>
      <c r="D92" s="38">
        <v>17</v>
      </c>
      <c r="E92" s="38">
        <v>15.3</v>
      </c>
      <c r="G92" s="97">
        <f t="shared" si="6"/>
        <v>17.254999999999999</v>
      </c>
      <c r="H92" s="98" t="s">
        <v>1041</v>
      </c>
      <c r="I92" s="38">
        <v>-26</v>
      </c>
      <c r="J92" s="38">
        <v>36</v>
      </c>
      <c r="L92" s="97">
        <f>I92-(J92/60)</f>
        <v>-26.6</v>
      </c>
      <c r="M92" s="16"/>
      <c r="N92" s="16"/>
      <c r="O92" s="95" t="s">
        <v>911</v>
      </c>
      <c r="P92" s="63" t="s">
        <v>1239</v>
      </c>
    </row>
    <row r="93" spans="1:16" s="38" customFormat="1" ht="17.25" hidden="1" x14ac:dyDescent="0.25">
      <c r="A93" s="157" t="s">
        <v>912</v>
      </c>
      <c r="B93" s="37" t="s">
        <v>2</v>
      </c>
      <c r="C93" s="96" t="s">
        <v>1129</v>
      </c>
      <c r="D93" s="38">
        <v>17</v>
      </c>
      <c r="E93" s="38">
        <v>18</v>
      </c>
      <c r="G93" s="97">
        <f t="shared" si="6"/>
        <v>17.3</v>
      </c>
      <c r="H93" s="98" t="s">
        <v>1042</v>
      </c>
      <c r="I93" s="38">
        <v>-24</v>
      </c>
      <c r="J93" s="38">
        <v>17</v>
      </c>
      <c r="L93" s="97">
        <f>I93-(J93/60)</f>
        <v>-24.283333333333335</v>
      </c>
      <c r="M93" s="16"/>
      <c r="N93" s="16"/>
      <c r="O93" s="95" t="s">
        <v>912</v>
      </c>
      <c r="P93" s="63" t="s">
        <v>1239</v>
      </c>
    </row>
    <row r="94" spans="1:16" ht="17.25" x14ac:dyDescent="0.25">
      <c r="A94" s="157" t="s">
        <v>1451</v>
      </c>
      <c r="B94" s="37" t="s">
        <v>2</v>
      </c>
      <c r="C94" s="92" t="s">
        <v>987</v>
      </c>
      <c r="D94">
        <v>17</v>
      </c>
      <c r="E94">
        <v>23.7</v>
      </c>
      <c r="G94" s="25">
        <f t="shared" si="6"/>
        <v>17.395</v>
      </c>
      <c r="H94" s="93" t="s">
        <v>1043</v>
      </c>
      <c r="I94">
        <v>37</v>
      </c>
      <c r="J94">
        <v>9</v>
      </c>
      <c r="L94" s="25">
        <f t="shared" ref="L94:L113" si="8">I94+(J94/60)</f>
        <v>37.15</v>
      </c>
      <c r="M94" s="4" t="s">
        <v>1201</v>
      </c>
      <c r="N94" s="4">
        <v>4.0999999999999996</v>
      </c>
      <c r="O94" s="91" t="s">
        <v>913</v>
      </c>
      <c r="P94" s="63" t="s">
        <v>1236</v>
      </c>
    </row>
    <row r="95" spans="1:16" ht="17.25" x14ac:dyDescent="0.25">
      <c r="A95" s="157" t="s">
        <v>1452</v>
      </c>
      <c r="B95" s="37" t="s">
        <v>2</v>
      </c>
      <c r="C95" s="92" t="s">
        <v>988</v>
      </c>
      <c r="D95">
        <v>17</v>
      </c>
      <c r="E95">
        <v>32.200000000000003</v>
      </c>
      <c r="G95" s="25">
        <f t="shared" si="6"/>
        <v>17.536666666666665</v>
      </c>
      <c r="H95" s="93" t="s">
        <v>1044</v>
      </c>
      <c r="I95">
        <v>55</v>
      </c>
      <c r="J95">
        <v>11</v>
      </c>
      <c r="L95" s="25">
        <f t="shared" si="8"/>
        <v>55.18333333333333</v>
      </c>
      <c r="M95" s="4" t="s">
        <v>1202</v>
      </c>
      <c r="N95" s="4">
        <v>62</v>
      </c>
      <c r="O95" s="91" t="s">
        <v>914</v>
      </c>
      <c r="P95" s="26"/>
    </row>
    <row r="96" spans="1:16" ht="17.25" x14ac:dyDescent="0.25">
      <c r="A96" s="157" t="s">
        <v>1453</v>
      </c>
      <c r="B96" s="37" t="s">
        <v>2</v>
      </c>
      <c r="C96" s="92" t="s">
        <v>989</v>
      </c>
      <c r="D96">
        <v>17</v>
      </c>
      <c r="E96">
        <v>41.9</v>
      </c>
      <c r="G96" s="25">
        <f t="shared" si="6"/>
        <v>17.698333333333334</v>
      </c>
      <c r="H96" s="93" t="s">
        <v>1045</v>
      </c>
      <c r="I96">
        <v>72</v>
      </c>
      <c r="J96">
        <v>9</v>
      </c>
      <c r="L96" s="25">
        <f t="shared" si="8"/>
        <v>72.150000000000006</v>
      </c>
      <c r="M96" s="4" t="s">
        <v>1203</v>
      </c>
      <c r="N96" s="4">
        <v>30.3</v>
      </c>
      <c r="O96" s="91" t="s">
        <v>915</v>
      </c>
      <c r="P96" s="26"/>
    </row>
    <row r="97" spans="1:16" ht="17.25" x14ac:dyDescent="0.25">
      <c r="A97" s="157" t="s">
        <v>1454</v>
      </c>
      <c r="B97" s="37" t="s">
        <v>2</v>
      </c>
      <c r="C97" s="92" t="s">
        <v>990</v>
      </c>
      <c r="D97">
        <v>18</v>
      </c>
      <c r="E97">
        <v>0.2</v>
      </c>
      <c r="G97" s="25">
        <f t="shared" si="6"/>
        <v>18.003333333333334</v>
      </c>
      <c r="H97" s="93" t="s">
        <v>1046</v>
      </c>
      <c r="I97">
        <v>80</v>
      </c>
      <c r="J97">
        <v>0</v>
      </c>
      <c r="L97" s="25">
        <f t="shared" si="8"/>
        <v>80</v>
      </c>
      <c r="M97" s="4" t="s">
        <v>1204</v>
      </c>
      <c r="N97" s="4">
        <v>19.3</v>
      </c>
      <c r="O97" s="91" t="s">
        <v>916</v>
      </c>
      <c r="P97" s="26"/>
    </row>
    <row r="98" spans="1:16" s="111" customFormat="1" ht="17.25" hidden="1" x14ac:dyDescent="0.25">
      <c r="A98" s="166" t="s">
        <v>917</v>
      </c>
      <c r="B98" s="134" t="s">
        <v>2</v>
      </c>
      <c r="C98" s="125" t="s">
        <v>991</v>
      </c>
      <c r="D98" s="111">
        <v>18</v>
      </c>
      <c r="E98" s="111">
        <v>1.5</v>
      </c>
      <c r="G98" s="114">
        <f>D98+(E98/60)</f>
        <v>18.024999999999999</v>
      </c>
      <c r="H98" s="126" t="s">
        <v>1047</v>
      </c>
      <c r="I98" s="111">
        <v>21</v>
      </c>
      <c r="J98" s="111">
        <v>36</v>
      </c>
      <c r="L98" s="114">
        <f>I98+(J98/60)</f>
        <v>21.6</v>
      </c>
      <c r="M98" s="119" t="s">
        <v>1205</v>
      </c>
      <c r="N98" s="119">
        <v>6.3</v>
      </c>
      <c r="O98" s="124" t="s">
        <v>917</v>
      </c>
      <c r="P98" s="112"/>
    </row>
    <row r="99" spans="1:16" s="111" customFormat="1" x14ac:dyDescent="0.25">
      <c r="A99" s="167" t="s">
        <v>127</v>
      </c>
      <c r="B99" s="134" t="s">
        <v>2</v>
      </c>
      <c r="D99" s="111">
        <v>18</v>
      </c>
      <c r="E99" s="111">
        <v>0</v>
      </c>
      <c r="F99" s="111">
        <v>27</v>
      </c>
      <c r="G99" s="114">
        <f t="shared" si="6"/>
        <v>18</v>
      </c>
      <c r="I99" s="111">
        <v>21</v>
      </c>
      <c r="J99" s="111">
        <v>35</v>
      </c>
      <c r="K99" s="111">
        <v>39</v>
      </c>
      <c r="L99" s="114">
        <f t="shared" si="8"/>
        <v>21.583333333333332</v>
      </c>
      <c r="M99" s="119" t="s">
        <v>1205</v>
      </c>
      <c r="N99" s="119">
        <v>6.3</v>
      </c>
      <c r="O99" s="111" t="s">
        <v>154</v>
      </c>
      <c r="P99" s="112" t="s">
        <v>652</v>
      </c>
    </row>
    <row r="100" spans="1:16" ht="17.25" x14ac:dyDescent="0.25">
      <c r="A100" s="157" t="s">
        <v>1455</v>
      </c>
      <c r="B100" s="37" t="s">
        <v>2</v>
      </c>
      <c r="C100" s="92" t="s">
        <v>992</v>
      </c>
      <c r="D100">
        <v>18</v>
      </c>
      <c r="E100">
        <v>5.5</v>
      </c>
      <c r="G100" s="25">
        <f t="shared" si="6"/>
        <v>18.091666666666665</v>
      </c>
      <c r="H100" s="93" t="s">
        <v>1048</v>
      </c>
      <c r="I100">
        <v>2</v>
      </c>
      <c r="J100">
        <v>30</v>
      </c>
      <c r="L100" s="25">
        <f t="shared" si="8"/>
        <v>2.5</v>
      </c>
      <c r="M100" s="4" t="s">
        <v>1206</v>
      </c>
      <c r="N100" s="4">
        <v>2.8</v>
      </c>
      <c r="O100" s="91" t="s">
        <v>918</v>
      </c>
      <c r="P100" s="63" t="s">
        <v>1236</v>
      </c>
    </row>
    <row r="101" spans="1:16" s="111" customFormat="1" ht="17.25" hidden="1" x14ac:dyDescent="0.25">
      <c r="A101" s="166" t="s">
        <v>217</v>
      </c>
      <c r="B101" s="134" t="s">
        <v>2</v>
      </c>
      <c r="C101" s="125" t="s">
        <v>993</v>
      </c>
      <c r="D101" s="111">
        <v>18</v>
      </c>
      <c r="E101" s="111">
        <v>44.3</v>
      </c>
      <c r="G101" s="114">
        <f t="shared" si="6"/>
        <v>18.738333333333333</v>
      </c>
      <c r="H101" s="126" t="s">
        <v>1049</v>
      </c>
      <c r="I101" s="111">
        <v>39</v>
      </c>
      <c r="J101" s="111">
        <v>40</v>
      </c>
      <c r="L101" s="114">
        <f t="shared" si="8"/>
        <v>39.666666666666664</v>
      </c>
      <c r="M101" s="119" t="s">
        <v>1207</v>
      </c>
      <c r="N101" s="119" t="s">
        <v>1234</v>
      </c>
      <c r="O101" s="124" t="s">
        <v>217</v>
      </c>
      <c r="P101" s="112"/>
    </row>
    <row r="102" spans="1:16" s="111" customFormat="1" x14ac:dyDescent="0.25">
      <c r="A102" s="167" t="s">
        <v>149</v>
      </c>
      <c r="B102" s="134" t="s">
        <v>2</v>
      </c>
      <c r="D102" s="111">
        <v>18</v>
      </c>
      <c r="E102" s="111">
        <v>44</v>
      </c>
      <c r="F102" s="111">
        <v>45</v>
      </c>
      <c r="G102" s="114">
        <f t="shared" si="6"/>
        <v>18.733333333333334</v>
      </c>
      <c r="I102" s="111">
        <v>39</v>
      </c>
      <c r="J102" s="111">
        <v>56</v>
      </c>
      <c r="K102" s="111">
        <v>27</v>
      </c>
      <c r="L102" s="114">
        <f t="shared" si="8"/>
        <v>39.93333333333333</v>
      </c>
      <c r="M102" s="119" t="s">
        <v>1207</v>
      </c>
      <c r="N102" s="119" t="s">
        <v>1234</v>
      </c>
      <c r="O102" s="111" t="s">
        <v>217</v>
      </c>
      <c r="P102" s="112" t="s">
        <v>682</v>
      </c>
    </row>
    <row r="103" spans="1:16" s="111" customFormat="1" x14ac:dyDescent="0.25">
      <c r="A103" s="167" t="s">
        <v>150</v>
      </c>
      <c r="B103" s="134" t="s">
        <v>2</v>
      </c>
      <c r="D103" s="111">
        <v>18</v>
      </c>
      <c r="E103" s="111">
        <v>43</v>
      </c>
      <c r="F103" s="111">
        <v>32</v>
      </c>
      <c r="G103" s="114">
        <f t="shared" si="6"/>
        <v>18.716666666666665</v>
      </c>
      <c r="I103" s="111">
        <v>39</v>
      </c>
      <c r="J103" s="111">
        <v>36</v>
      </c>
      <c r="K103" s="111">
        <v>44</v>
      </c>
      <c r="L103" s="114">
        <f t="shared" si="8"/>
        <v>39.6</v>
      </c>
      <c r="M103" s="119" t="s">
        <v>1207</v>
      </c>
      <c r="N103" s="119" t="s">
        <v>1234</v>
      </c>
      <c r="O103" s="111" t="s">
        <v>217</v>
      </c>
      <c r="P103" s="112" t="s">
        <v>682</v>
      </c>
    </row>
    <row r="104" spans="1:16" ht="17.25" x14ac:dyDescent="0.25">
      <c r="A104" s="157" t="s">
        <v>1456</v>
      </c>
      <c r="B104" s="37" t="s">
        <v>2</v>
      </c>
      <c r="C104" s="92" t="s">
        <v>994</v>
      </c>
      <c r="D104">
        <v>18</v>
      </c>
      <c r="E104">
        <v>44.8</v>
      </c>
      <c r="G104" s="25">
        <f t="shared" si="6"/>
        <v>18.746666666666666</v>
      </c>
      <c r="H104" s="93" t="s">
        <v>1050</v>
      </c>
      <c r="I104">
        <v>37</v>
      </c>
      <c r="J104">
        <v>36</v>
      </c>
      <c r="L104" s="25">
        <f t="shared" si="8"/>
        <v>37.6</v>
      </c>
      <c r="M104" s="4" t="s">
        <v>1208</v>
      </c>
      <c r="N104" s="4">
        <v>44</v>
      </c>
      <c r="O104" s="91" t="s">
        <v>919</v>
      </c>
      <c r="P104" s="26"/>
    </row>
    <row r="105" spans="1:16" s="111" customFormat="1" ht="17.25" hidden="1" x14ac:dyDescent="0.25">
      <c r="A105" s="166" t="s">
        <v>236</v>
      </c>
      <c r="B105" s="134" t="s">
        <v>2</v>
      </c>
      <c r="C105" s="125" t="s">
        <v>995</v>
      </c>
      <c r="D105" s="111">
        <v>18</v>
      </c>
      <c r="E105" s="111">
        <v>50.1</v>
      </c>
      <c r="G105" s="114">
        <f t="shared" si="6"/>
        <v>18.835000000000001</v>
      </c>
      <c r="H105" s="126" t="s">
        <v>1051</v>
      </c>
      <c r="I105" s="111">
        <v>33</v>
      </c>
      <c r="J105" s="111">
        <v>22</v>
      </c>
      <c r="L105" s="114">
        <f t="shared" si="8"/>
        <v>33.366666666666667</v>
      </c>
      <c r="M105" s="119" t="s">
        <v>1209</v>
      </c>
      <c r="N105" s="119">
        <v>46</v>
      </c>
      <c r="O105" s="124" t="s">
        <v>236</v>
      </c>
      <c r="P105" s="112"/>
    </row>
    <row r="106" spans="1:16" s="111" customFormat="1" x14ac:dyDescent="0.25">
      <c r="A106" s="167" t="s">
        <v>194</v>
      </c>
      <c r="B106" s="134" t="s">
        <v>2</v>
      </c>
      <c r="D106" s="111">
        <v>18</v>
      </c>
      <c r="E106" s="127">
        <v>0.834422</v>
      </c>
      <c r="F106" s="127"/>
      <c r="G106" s="114">
        <f>D106+E106</f>
        <v>18.834422</v>
      </c>
      <c r="I106" s="111">
        <v>33</v>
      </c>
      <c r="J106" s="128">
        <v>0.36281000000000002</v>
      </c>
      <c r="L106" s="114">
        <f>I106+J106</f>
        <v>33.362810000000003</v>
      </c>
      <c r="M106" s="119" t="s">
        <v>1209</v>
      </c>
      <c r="N106" s="119">
        <v>46</v>
      </c>
      <c r="O106" s="111" t="s">
        <v>236</v>
      </c>
      <c r="P106" s="112" t="s">
        <v>663</v>
      </c>
    </row>
    <row r="107" spans="1:16" s="6" customFormat="1" ht="17.25" hidden="1" x14ac:dyDescent="0.25">
      <c r="A107" s="169" t="s">
        <v>920</v>
      </c>
      <c r="B107" s="140" t="s">
        <v>2</v>
      </c>
      <c r="C107" s="141" t="s">
        <v>996</v>
      </c>
      <c r="D107" s="6">
        <v>18</v>
      </c>
      <c r="E107" s="6">
        <v>50.8</v>
      </c>
      <c r="G107" s="142">
        <f t="shared" si="6"/>
        <v>18.846666666666668</v>
      </c>
      <c r="H107" s="143" t="s">
        <v>1052</v>
      </c>
      <c r="I107" s="6">
        <v>10</v>
      </c>
      <c r="J107" s="6">
        <v>59</v>
      </c>
      <c r="L107" s="142">
        <f t="shared" si="8"/>
        <v>10.983333333333333</v>
      </c>
      <c r="M107" s="15" t="s">
        <v>1210</v>
      </c>
      <c r="N107" s="15">
        <v>3.6</v>
      </c>
      <c r="O107" s="146" t="s">
        <v>920</v>
      </c>
      <c r="P107" s="145" t="s">
        <v>1236</v>
      </c>
    </row>
    <row r="108" spans="1:16" s="6" customFormat="1" ht="17.25" hidden="1" x14ac:dyDescent="0.25">
      <c r="A108" s="169" t="s">
        <v>921</v>
      </c>
      <c r="B108" s="140" t="s">
        <v>2</v>
      </c>
      <c r="C108" s="141" t="s">
        <v>997</v>
      </c>
      <c r="D108" s="6">
        <v>18</v>
      </c>
      <c r="E108" s="6">
        <v>54.9</v>
      </c>
      <c r="G108" s="142">
        <f t="shared" si="6"/>
        <v>18.914999999999999</v>
      </c>
      <c r="H108" s="143" t="s">
        <v>1053</v>
      </c>
      <c r="I108" s="6">
        <v>33</v>
      </c>
      <c r="J108" s="6">
        <v>58</v>
      </c>
      <c r="L108" s="142">
        <f t="shared" si="8"/>
        <v>33.966666666666669</v>
      </c>
      <c r="M108" s="15" t="s">
        <v>1211</v>
      </c>
      <c r="N108" s="15">
        <v>45</v>
      </c>
      <c r="O108" s="146" t="s">
        <v>921</v>
      </c>
      <c r="P108" s="147"/>
    </row>
    <row r="109" spans="1:16" ht="17.25" x14ac:dyDescent="0.25">
      <c r="A109" s="157" t="s">
        <v>1457</v>
      </c>
      <c r="B109" s="37" t="s">
        <v>2</v>
      </c>
      <c r="C109" s="92" t="s">
        <v>998</v>
      </c>
      <c r="D109">
        <v>18</v>
      </c>
      <c r="E109">
        <v>56.2</v>
      </c>
      <c r="G109" s="25">
        <f t="shared" si="6"/>
        <v>18.936666666666667</v>
      </c>
      <c r="H109" s="93" t="s">
        <v>1054</v>
      </c>
      <c r="I109">
        <v>4</v>
      </c>
      <c r="J109">
        <v>12</v>
      </c>
      <c r="L109" s="25">
        <f t="shared" si="8"/>
        <v>4.2</v>
      </c>
      <c r="M109" s="4" t="s">
        <v>1212</v>
      </c>
      <c r="N109" s="4">
        <v>22.3</v>
      </c>
      <c r="O109" s="91" t="s">
        <v>922</v>
      </c>
      <c r="P109" s="26"/>
    </row>
    <row r="110" spans="1:16" s="111" customFormat="1" ht="17.25" hidden="1" x14ac:dyDescent="0.25">
      <c r="A110" s="166" t="s">
        <v>923</v>
      </c>
      <c r="B110" s="134" t="s">
        <v>2</v>
      </c>
      <c r="C110" s="125" t="s">
        <v>999</v>
      </c>
      <c r="D110" s="111">
        <v>19</v>
      </c>
      <c r="E110" s="111">
        <v>30.7</v>
      </c>
      <c r="G110" s="114">
        <f t="shared" si="6"/>
        <v>19.511666666666667</v>
      </c>
      <c r="H110" s="126" t="s">
        <v>1055</v>
      </c>
      <c r="I110" s="111">
        <v>27</v>
      </c>
      <c r="J110" s="111">
        <v>58</v>
      </c>
      <c r="L110" s="114">
        <f t="shared" si="8"/>
        <v>27.966666666666665</v>
      </c>
      <c r="M110" s="119" t="s">
        <v>1213</v>
      </c>
      <c r="N110" s="119">
        <v>34.4</v>
      </c>
      <c r="O110" s="124" t="s">
        <v>923</v>
      </c>
      <c r="P110" s="112"/>
    </row>
    <row r="111" spans="1:16" s="111" customFormat="1" x14ac:dyDescent="0.25">
      <c r="A111" s="167" t="s">
        <v>137</v>
      </c>
      <c r="B111" s="134" t="s">
        <v>2</v>
      </c>
      <c r="D111" s="111">
        <v>19</v>
      </c>
      <c r="E111" s="111">
        <v>29</v>
      </c>
      <c r="F111" s="111">
        <v>43</v>
      </c>
      <c r="G111" s="114">
        <f t="shared" si="6"/>
        <v>19.483333333333334</v>
      </c>
      <c r="I111" s="111">
        <v>27</v>
      </c>
      <c r="J111" s="111">
        <v>54</v>
      </c>
      <c r="K111" s="111">
        <v>33</v>
      </c>
      <c r="L111" s="114">
        <f t="shared" si="8"/>
        <v>27.9</v>
      </c>
      <c r="M111" s="119" t="s">
        <v>1213</v>
      </c>
      <c r="N111" s="119">
        <v>34.4</v>
      </c>
      <c r="O111" s="111" t="s">
        <v>213</v>
      </c>
      <c r="P111" s="112" t="s">
        <v>653</v>
      </c>
    </row>
    <row r="112" spans="1:16" s="111" customFormat="1" x14ac:dyDescent="0.25">
      <c r="A112" s="167" t="s">
        <v>138</v>
      </c>
      <c r="B112" s="134" t="s">
        <v>2</v>
      </c>
      <c r="D112" s="111">
        <v>19</v>
      </c>
      <c r="E112" s="111">
        <v>29</v>
      </c>
      <c r="F112" s="111">
        <v>44</v>
      </c>
      <c r="G112" s="114">
        <f t="shared" si="6"/>
        <v>19.483333333333334</v>
      </c>
      <c r="I112" s="111">
        <v>27</v>
      </c>
      <c r="J112" s="111">
        <v>54</v>
      </c>
      <c r="K112" s="111">
        <v>33</v>
      </c>
      <c r="L112" s="114">
        <f t="shared" si="8"/>
        <v>27.9</v>
      </c>
      <c r="M112" s="119" t="s">
        <v>1213</v>
      </c>
      <c r="N112" s="119">
        <v>34.4</v>
      </c>
      <c r="O112" s="111" t="s">
        <v>213</v>
      </c>
      <c r="P112" s="112" t="s">
        <v>653</v>
      </c>
    </row>
    <row r="113" spans="1:16" s="111" customFormat="1" x14ac:dyDescent="0.25">
      <c r="A113" s="167" t="s">
        <v>128</v>
      </c>
      <c r="B113" s="134" t="s">
        <v>2</v>
      </c>
      <c r="D113" s="111">
        <v>19</v>
      </c>
      <c r="E113" s="111">
        <v>29</v>
      </c>
      <c r="F113" s="111">
        <v>44</v>
      </c>
      <c r="G113" s="114">
        <f t="shared" si="6"/>
        <v>19.483333333333334</v>
      </c>
      <c r="I113" s="111">
        <v>27</v>
      </c>
      <c r="J113" s="111">
        <v>54</v>
      </c>
      <c r="K113" s="111">
        <v>33</v>
      </c>
      <c r="L113" s="114">
        <f t="shared" si="8"/>
        <v>27.9</v>
      </c>
      <c r="M113" s="119" t="s">
        <v>1213</v>
      </c>
      <c r="N113" s="119">
        <v>34.4</v>
      </c>
      <c r="O113" s="111" t="s">
        <v>213</v>
      </c>
      <c r="P113" s="112" t="s">
        <v>653</v>
      </c>
    </row>
    <row r="114" spans="1:16" s="100" customFormat="1" ht="17.25" x14ac:dyDescent="0.25">
      <c r="A114" s="157" t="s">
        <v>1458</v>
      </c>
      <c r="B114" s="37" t="s">
        <v>2</v>
      </c>
      <c r="C114" s="101" t="s">
        <v>1132</v>
      </c>
      <c r="D114" s="100">
        <v>19</v>
      </c>
      <c r="E114" s="100">
        <v>54.6</v>
      </c>
      <c r="G114" s="102">
        <f t="shared" si="6"/>
        <v>19.91</v>
      </c>
      <c r="H114" s="103" t="s">
        <v>1056</v>
      </c>
      <c r="I114" s="100">
        <v>-8</v>
      </c>
      <c r="J114" s="100">
        <v>14</v>
      </c>
      <c r="L114" s="102">
        <f>I114-(J114/60)</f>
        <v>-8.2333333333333325</v>
      </c>
      <c r="M114" s="116" t="s">
        <v>1214</v>
      </c>
      <c r="N114" s="116">
        <v>36</v>
      </c>
      <c r="O114" s="99" t="s">
        <v>924</v>
      </c>
      <c r="P114" s="118"/>
    </row>
    <row r="115" spans="1:16" ht="17.25" x14ac:dyDescent="0.25">
      <c r="A115" s="157" t="s">
        <v>1459</v>
      </c>
      <c r="B115" s="37" t="s">
        <v>2</v>
      </c>
      <c r="C115" s="92" t="s">
        <v>1000</v>
      </c>
      <c r="D115">
        <v>20</v>
      </c>
      <c r="E115">
        <v>13.6</v>
      </c>
      <c r="G115" s="25">
        <f t="shared" si="6"/>
        <v>20.226666666666667</v>
      </c>
      <c r="H115" s="93" t="s">
        <v>1057</v>
      </c>
      <c r="I115">
        <v>46</v>
      </c>
      <c r="J115">
        <v>44</v>
      </c>
      <c r="L115" s="25">
        <f>I115+(J115/60)</f>
        <v>46.733333333333334</v>
      </c>
      <c r="M115" s="4" t="s">
        <v>1215</v>
      </c>
      <c r="N115" s="117">
        <v>107337</v>
      </c>
      <c r="O115" s="91" t="s">
        <v>925</v>
      </c>
      <c r="P115" s="26"/>
    </row>
    <row r="116" spans="1:16" s="131" customFormat="1" ht="17.25" hidden="1" x14ac:dyDescent="0.25">
      <c r="A116" s="166" t="s">
        <v>926</v>
      </c>
      <c r="B116" s="134" t="s">
        <v>2</v>
      </c>
      <c r="C116" s="130" t="s">
        <v>1130</v>
      </c>
      <c r="D116" s="131">
        <v>20</v>
      </c>
      <c r="E116" s="131">
        <v>18.100000000000001</v>
      </c>
      <c r="G116" s="120">
        <f t="shared" si="6"/>
        <v>20.301666666666666</v>
      </c>
      <c r="H116" s="132" t="s">
        <v>1058</v>
      </c>
      <c r="I116" s="131">
        <v>-12</v>
      </c>
      <c r="J116" s="131">
        <v>33</v>
      </c>
      <c r="L116" s="120">
        <f>I116-(J116/60)</f>
        <v>-12.55</v>
      </c>
      <c r="M116" s="119" t="s">
        <v>1216</v>
      </c>
      <c r="N116" s="119">
        <v>378</v>
      </c>
      <c r="O116" s="129" t="s">
        <v>926</v>
      </c>
      <c r="P116" s="133"/>
    </row>
    <row r="117" spans="1:16" s="111" customFormat="1" x14ac:dyDescent="0.25">
      <c r="A117" s="167" t="s">
        <v>130</v>
      </c>
      <c r="B117" s="134" t="s">
        <v>2</v>
      </c>
      <c r="D117" s="111">
        <v>20</v>
      </c>
      <c r="E117" s="111">
        <v>16</v>
      </c>
      <c r="F117" s="111">
        <v>41</v>
      </c>
      <c r="G117" s="120">
        <f t="shared" si="6"/>
        <v>20.266666666666666</v>
      </c>
      <c r="I117" s="111">
        <v>-12</v>
      </c>
      <c r="J117" s="111">
        <v>37</v>
      </c>
      <c r="K117" s="111">
        <v>24</v>
      </c>
      <c r="L117" s="120">
        <f>I117-(J117/60)</f>
        <v>-12.616666666666667</v>
      </c>
      <c r="M117" s="119" t="s">
        <v>1216</v>
      </c>
      <c r="N117" s="119">
        <v>378</v>
      </c>
      <c r="O117" s="111" t="s">
        <v>206</v>
      </c>
      <c r="P117" s="112" t="s">
        <v>656</v>
      </c>
    </row>
    <row r="118" spans="1:16" s="100" customFormat="1" ht="17.25" x14ac:dyDescent="0.25">
      <c r="A118" s="157" t="s">
        <v>1460</v>
      </c>
      <c r="B118" s="37" t="s">
        <v>2</v>
      </c>
      <c r="C118" s="101" t="s">
        <v>1131</v>
      </c>
      <c r="D118" s="100">
        <v>20</v>
      </c>
      <c r="E118" s="100">
        <v>21</v>
      </c>
      <c r="G118" s="102">
        <f t="shared" si="6"/>
        <v>20.350000000000001</v>
      </c>
      <c r="H118" s="103" t="s">
        <v>1059</v>
      </c>
      <c r="I118" s="100">
        <v>-14</v>
      </c>
      <c r="J118" s="100">
        <v>47</v>
      </c>
      <c r="L118" s="102">
        <f>I118-(J118/60)</f>
        <v>-14.783333333333333</v>
      </c>
      <c r="M118" s="116" t="s">
        <v>1217</v>
      </c>
      <c r="N118" s="116">
        <v>206</v>
      </c>
      <c r="O118" s="99" t="s">
        <v>927</v>
      </c>
      <c r="P118" s="118"/>
    </row>
    <row r="119" spans="1:16" s="111" customFormat="1" ht="17.25" hidden="1" x14ac:dyDescent="0.25">
      <c r="A119" s="166" t="s">
        <v>928</v>
      </c>
      <c r="B119" s="134" t="s">
        <v>2</v>
      </c>
      <c r="C119" s="125" t="s">
        <v>1001</v>
      </c>
      <c r="D119" s="111">
        <v>20</v>
      </c>
      <c r="E119" s="111">
        <v>46.7</v>
      </c>
      <c r="G119" s="114">
        <f t="shared" si="6"/>
        <v>20.778333333333332</v>
      </c>
      <c r="H119" s="126" t="s">
        <v>1060</v>
      </c>
      <c r="I119" s="111">
        <v>16</v>
      </c>
      <c r="J119" s="111">
        <v>7</v>
      </c>
      <c r="L119" s="114">
        <f t="shared" ref="L119:L129" si="9">I119+(J119/60)</f>
        <v>16.116666666666667</v>
      </c>
      <c r="M119" s="119" t="s">
        <v>1218</v>
      </c>
      <c r="N119" s="119">
        <v>9.6</v>
      </c>
      <c r="O119" s="124" t="s">
        <v>928</v>
      </c>
      <c r="P119" s="112"/>
    </row>
    <row r="120" spans="1:16" s="111" customFormat="1" x14ac:dyDescent="0.25">
      <c r="A120" s="167" t="s">
        <v>157</v>
      </c>
      <c r="B120" s="134" t="s">
        <v>2</v>
      </c>
      <c r="D120" s="111">
        <v>20</v>
      </c>
      <c r="E120" s="111">
        <v>45</v>
      </c>
      <c r="F120" s="111">
        <v>30</v>
      </c>
      <c r="G120" s="114">
        <f t="shared" si="6"/>
        <v>20.75</v>
      </c>
      <c r="I120" s="111">
        <v>16</v>
      </c>
      <c r="J120" s="111">
        <v>2</v>
      </c>
      <c r="K120" s="111">
        <v>7</v>
      </c>
      <c r="L120" s="114">
        <f t="shared" si="9"/>
        <v>16.033333333333335</v>
      </c>
      <c r="M120" s="119" t="s">
        <v>1218</v>
      </c>
      <c r="N120" s="119">
        <v>9.6</v>
      </c>
      <c r="O120" s="111" t="s">
        <v>1138</v>
      </c>
      <c r="P120" s="112" t="s">
        <v>681</v>
      </c>
    </row>
    <row r="121" spans="1:16" ht="17.25" x14ac:dyDescent="0.25">
      <c r="A121" s="157" t="s">
        <v>1461</v>
      </c>
      <c r="B121" s="37" t="s">
        <v>2</v>
      </c>
      <c r="C121" s="92" t="s">
        <v>1002</v>
      </c>
      <c r="D121">
        <v>21</v>
      </c>
      <c r="E121">
        <v>6.9</v>
      </c>
      <c r="G121" s="25">
        <f t="shared" si="6"/>
        <v>21.114999999999998</v>
      </c>
      <c r="H121" s="93" t="s">
        <v>1061</v>
      </c>
      <c r="I121">
        <v>38</v>
      </c>
      <c r="J121">
        <v>45</v>
      </c>
      <c r="L121" s="25">
        <f t="shared" si="9"/>
        <v>38.75</v>
      </c>
      <c r="M121" s="4" t="s">
        <v>1219</v>
      </c>
      <c r="N121" s="4">
        <v>28</v>
      </c>
      <c r="O121" s="91" t="s">
        <v>929</v>
      </c>
      <c r="P121" s="26"/>
    </row>
    <row r="122" spans="1:16" ht="17.25" x14ac:dyDescent="0.25">
      <c r="A122" s="157" t="s">
        <v>1462</v>
      </c>
      <c r="B122" s="37" t="s">
        <v>2</v>
      </c>
      <c r="C122" s="92" t="s">
        <v>1003</v>
      </c>
      <c r="D122">
        <v>21</v>
      </c>
      <c r="E122">
        <v>28.7</v>
      </c>
      <c r="G122" s="25">
        <f t="shared" si="6"/>
        <v>21.478333333333332</v>
      </c>
      <c r="H122" s="93" t="s">
        <v>1062</v>
      </c>
      <c r="I122">
        <v>70</v>
      </c>
      <c r="J122">
        <v>34</v>
      </c>
      <c r="L122" s="25">
        <f t="shared" si="9"/>
        <v>70.566666666666663</v>
      </c>
      <c r="M122" s="4" t="s">
        <v>1220</v>
      </c>
      <c r="N122" s="4">
        <v>13.3</v>
      </c>
      <c r="O122" s="91" t="s">
        <v>930</v>
      </c>
      <c r="P122" s="26"/>
    </row>
    <row r="123" spans="1:16" s="6" customFormat="1" ht="17.25" hidden="1" x14ac:dyDescent="0.25">
      <c r="A123" s="169" t="s">
        <v>931</v>
      </c>
      <c r="B123" s="140" t="s">
        <v>2</v>
      </c>
      <c r="C123" s="141" t="s">
        <v>1004</v>
      </c>
      <c r="D123" s="6">
        <v>21</v>
      </c>
      <c r="E123" s="6">
        <v>39</v>
      </c>
      <c r="G123" s="142">
        <f t="shared" si="6"/>
        <v>21.65</v>
      </c>
      <c r="H123" s="143" t="s">
        <v>1063</v>
      </c>
      <c r="I123" s="6">
        <v>57</v>
      </c>
      <c r="J123" s="6">
        <v>29</v>
      </c>
      <c r="L123" s="142">
        <f t="shared" si="9"/>
        <v>57.483333333333334</v>
      </c>
      <c r="M123" s="15" t="s">
        <v>1221</v>
      </c>
      <c r="N123" s="15" t="s">
        <v>1235</v>
      </c>
      <c r="O123" s="146" t="s">
        <v>931</v>
      </c>
      <c r="P123" s="147"/>
    </row>
    <row r="124" spans="1:16" ht="17.25" x14ac:dyDescent="0.25">
      <c r="A124" s="157" t="s">
        <v>1463</v>
      </c>
      <c r="B124" s="37" t="s">
        <v>2</v>
      </c>
      <c r="C124" s="92" t="s">
        <v>1005</v>
      </c>
      <c r="D124">
        <v>21</v>
      </c>
      <c r="E124">
        <v>44.2</v>
      </c>
      <c r="G124" s="25">
        <f t="shared" si="6"/>
        <v>21.736666666666668</v>
      </c>
      <c r="H124" s="93" t="s">
        <v>1064</v>
      </c>
      <c r="I124">
        <v>9</v>
      </c>
      <c r="J124">
        <v>52</v>
      </c>
      <c r="L124" s="25">
        <f t="shared" si="9"/>
        <v>9.8666666666666671</v>
      </c>
      <c r="M124" s="4" t="s">
        <v>1222</v>
      </c>
      <c r="N124" s="4">
        <v>142</v>
      </c>
      <c r="O124" s="91" t="s">
        <v>932</v>
      </c>
      <c r="P124" s="26"/>
    </row>
    <row r="125" spans="1:16" ht="17.25" x14ac:dyDescent="0.25">
      <c r="A125" s="157" t="s">
        <v>1464</v>
      </c>
      <c r="B125" s="37" t="s">
        <v>2</v>
      </c>
      <c r="C125" s="92" t="s">
        <v>1006</v>
      </c>
      <c r="D125">
        <v>22</v>
      </c>
      <c r="E125">
        <v>3.8</v>
      </c>
      <c r="G125" s="25">
        <f t="shared" si="6"/>
        <v>22.063333333333333</v>
      </c>
      <c r="H125" s="93" t="s">
        <v>1065</v>
      </c>
      <c r="I125">
        <v>64</v>
      </c>
      <c r="J125">
        <v>38</v>
      </c>
      <c r="L125" s="25">
        <f t="shared" si="9"/>
        <v>64.63333333333334</v>
      </c>
      <c r="M125" s="4" t="s">
        <v>1223</v>
      </c>
      <c r="N125" s="4">
        <v>7.7</v>
      </c>
      <c r="O125" s="91" t="s">
        <v>933</v>
      </c>
      <c r="P125" s="26"/>
    </row>
    <row r="126" spans="1:16" ht="17.25" x14ac:dyDescent="0.25">
      <c r="A126" s="157" t="s">
        <v>1465</v>
      </c>
      <c r="B126" s="37" t="s">
        <v>2</v>
      </c>
      <c r="C126" s="92" t="s">
        <v>1007</v>
      </c>
      <c r="D126">
        <v>22</v>
      </c>
      <c r="E126">
        <v>28.8</v>
      </c>
      <c r="G126" s="25">
        <f t="shared" si="6"/>
        <v>22.48</v>
      </c>
      <c r="H126" s="93" t="s">
        <v>1066</v>
      </c>
      <c r="I126">
        <v>0</v>
      </c>
      <c r="J126">
        <v>1</v>
      </c>
      <c r="L126" s="25">
        <f t="shared" si="9"/>
        <v>1.6666666666666666E-2</v>
      </c>
      <c r="M126" s="4" t="s">
        <v>1224</v>
      </c>
      <c r="N126" s="4">
        <v>1.8</v>
      </c>
      <c r="O126" s="91" t="s">
        <v>934</v>
      </c>
      <c r="P126" s="63" t="s">
        <v>1236</v>
      </c>
    </row>
    <row r="127" spans="1:16" ht="17.25" hidden="1" x14ac:dyDescent="0.25">
      <c r="A127" s="157" t="s">
        <v>215</v>
      </c>
      <c r="B127" s="37" t="s">
        <v>2</v>
      </c>
      <c r="C127" s="92" t="s">
        <v>1008</v>
      </c>
      <c r="D127">
        <v>22</v>
      </c>
      <c r="E127">
        <v>29.2</v>
      </c>
      <c r="G127" s="25">
        <f t="shared" si="6"/>
        <v>22.486666666666668</v>
      </c>
      <c r="H127" s="93" t="s">
        <v>1067</v>
      </c>
      <c r="I127">
        <v>58</v>
      </c>
      <c r="J127">
        <v>25</v>
      </c>
      <c r="L127" s="25">
        <f t="shared" si="9"/>
        <v>58.416666666666664</v>
      </c>
      <c r="M127" s="45" t="s">
        <v>1225</v>
      </c>
      <c r="N127" s="45">
        <v>41</v>
      </c>
      <c r="O127" s="91" t="s">
        <v>215</v>
      </c>
      <c r="P127" s="26"/>
    </row>
    <row r="128" spans="1:16" s="111" customFormat="1" x14ac:dyDescent="0.25">
      <c r="A128" s="167" t="s">
        <v>145</v>
      </c>
      <c r="B128" s="134" t="s">
        <v>2</v>
      </c>
      <c r="D128" s="111">
        <v>22</v>
      </c>
      <c r="E128" s="111">
        <v>28</v>
      </c>
      <c r="F128" s="111">
        <v>14</v>
      </c>
      <c r="G128" s="114">
        <f>D128+(E128/60)+(F128/3600)</f>
        <v>22.470555555555553</v>
      </c>
      <c r="I128" s="111">
        <v>58</v>
      </c>
      <c r="J128" s="111">
        <v>17</v>
      </c>
      <c r="K128" s="111">
        <v>16</v>
      </c>
      <c r="L128" s="114">
        <f>I128+(J128/60)+(K128/3600)</f>
        <v>58.287777777777777</v>
      </c>
      <c r="M128" s="119" t="s">
        <v>1225</v>
      </c>
      <c r="N128" s="119">
        <v>41</v>
      </c>
      <c r="O128" s="111" t="s">
        <v>215</v>
      </c>
      <c r="P128" s="112" t="s">
        <v>837</v>
      </c>
    </row>
    <row r="129" spans="1:27" ht="17.25" x14ac:dyDescent="0.25">
      <c r="A129" s="157" t="s">
        <v>1466</v>
      </c>
      <c r="B129" s="37" t="s">
        <v>2</v>
      </c>
      <c r="C129" s="92" t="s">
        <v>1009</v>
      </c>
      <c r="D129">
        <v>22</v>
      </c>
      <c r="E129">
        <v>35.9</v>
      </c>
      <c r="G129" s="25">
        <f t="shared" si="6"/>
        <v>22.598333333333333</v>
      </c>
      <c r="H129" s="93" t="s">
        <v>1068</v>
      </c>
      <c r="I129">
        <v>39</v>
      </c>
      <c r="J129">
        <v>38</v>
      </c>
      <c r="L129" s="25">
        <f t="shared" si="9"/>
        <v>39.633333333333333</v>
      </c>
      <c r="M129" s="4" t="s">
        <v>1226</v>
      </c>
      <c r="N129" s="4">
        <v>22.4</v>
      </c>
      <c r="O129" s="91" t="s">
        <v>935</v>
      </c>
      <c r="P129" s="26"/>
    </row>
    <row r="130" spans="1:27" s="100" customFormat="1" ht="17.25" x14ac:dyDescent="0.25">
      <c r="A130" s="157" t="s">
        <v>1467</v>
      </c>
      <c r="B130" s="37" t="s">
        <v>2</v>
      </c>
      <c r="C130" s="101" t="s">
        <v>1135</v>
      </c>
      <c r="D130" s="100">
        <v>23</v>
      </c>
      <c r="E130" s="100">
        <v>19.100000000000001</v>
      </c>
      <c r="G130" s="102">
        <f t="shared" si="6"/>
        <v>23.318333333333335</v>
      </c>
      <c r="H130" s="103" t="s">
        <v>1069</v>
      </c>
      <c r="I130" s="100">
        <v>-13</v>
      </c>
      <c r="J130" s="100">
        <v>28</v>
      </c>
      <c r="L130" s="102">
        <f>I130-(J130/60)</f>
        <v>-13.466666666666667</v>
      </c>
      <c r="M130" s="116" t="s">
        <v>1227</v>
      </c>
      <c r="N130" s="116">
        <v>12.7</v>
      </c>
      <c r="O130" s="99" t="s">
        <v>936</v>
      </c>
      <c r="P130" s="118"/>
    </row>
    <row r="131" spans="1:27" ht="17.25" x14ac:dyDescent="0.25">
      <c r="A131" s="157" t="s">
        <v>1468</v>
      </c>
      <c r="B131" s="37" t="s">
        <v>2</v>
      </c>
      <c r="C131" s="92" t="s">
        <v>1010</v>
      </c>
      <c r="D131">
        <v>23</v>
      </c>
      <c r="E131">
        <v>59</v>
      </c>
      <c r="G131" s="25">
        <f t="shared" si="6"/>
        <v>23.983333333333334</v>
      </c>
      <c r="H131" s="93" t="s">
        <v>1070</v>
      </c>
      <c r="I131">
        <v>55</v>
      </c>
      <c r="J131">
        <v>45</v>
      </c>
      <c r="L131" s="25">
        <f>I131+(J131/60)</f>
        <v>55.75</v>
      </c>
      <c r="M131" s="4" t="s">
        <v>1228</v>
      </c>
      <c r="N131" s="4">
        <v>3</v>
      </c>
      <c r="O131" s="91" t="s">
        <v>937</v>
      </c>
      <c r="P131" s="63" t="s">
        <v>1236</v>
      </c>
    </row>
    <row r="132" spans="1:27" x14ac:dyDescent="0.25">
      <c r="A132" s="12" t="s">
        <v>1513</v>
      </c>
      <c r="B132" s="37" t="s">
        <v>2</v>
      </c>
      <c r="G132" s="25">
        <f t="shared" ref="G132:G137" si="10">R132+(S132/60)+(T132/3600)</f>
        <v>17.611666666666668</v>
      </c>
      <c r="L132" s="25">
        <f>W132+(X132/60)+(Y132/3600)</f>
        <v>0.9869444444444444</v>
      </c>
      <c r="O132" s="26" t="s">
        <v>1515</v>
      </c>
      <c r="P132" s="26" t="s">
        <v>1491</v>
      </c>
      <c r="R132" s="26">
        <v>17</v>
      </c>
      <c r="S132">
        <v>36</v>
      </c>
      <c r="T132">
        <v>42</v>
      </c>
      <c r="W132">
        <v>0</v>
      </c>
      <c r="X132">
        <v>59</v>
      </c>
      <c r="Y132">
        <v>13</v>
      </c>
    </row>
    <row r="133" spans="1:27" x14ac:dyDescent="0.25">
      <c r="A133" s="12" t="s">
        <v>1514</v>
      </c>
      <c r="B133" s="37" t="s">
        <v>2</v>
      </c>
      <c r="G133" s="25">
        <f t="shared" si="10"/>
        <v>19.883333333333333</v>
      </c>
      <c r="L133" s="25">
        <f>W133+(X133/60)+(Y133/3600)</f>
        <v>25.906944444444441</v>
      </c>
      <c r="O133" s="26" t="s">
        <v>1516</v>
      </c>
      <c r="P133" s="26" t="s">
        <v>1491</v>
      </c>
      <c r="R133" s="26">
        <v>19</v>
      </c>
      <c r="S133">
        <v>53</v>
      </c>
      <c r="T133">
        <v>0</v>
      </c>
      <c r="W133">
        <v>25</v>
      </c>
      <c r="X133">
        <v>54</v>
      </c>
      <c r="Y133">
        <v>25</v>
      </c>
    </row>
    <row r="134" spans="1:27" x14ac:dyDescent="0.25">
      <c r="A134" s="12" t="s">
        <v>1517</v>
      </c>
      <c r="B134" s="37" t="s">
        <v>2</v>
      </c>
      <c r="G134" s="25">
        <f t="shared" si="10"/>
        <v>14.117777777777778</v>
      </c>
      <c r="L134" s="25">
        <f>W134+(X134/60)+(Y134/3600)</f>
        <v>66.106944444444437</v>
      </c>
      <c r="O134" s="26" t="s">
        <v>1518</v>
      </c>
      <c r="P134" s="26" t="s">
        <v>1519</v>
      </c>
      <c r="R134" s="26">
        <v>14</v>
      </c>
      <c r="S134">
        <v>7</v>
      </c>
      <c r="T134">
        <v>4</v>
      </c>
      <c r="W134">
        <v>66</v>
      </c>
      <c r="X134">
        <v>6</v>
      </c>
      <c r="Y134">
        <v>25</v>
      </c>
    </row>
    <row r="135" spans="1:27" x14ac:dyDescent="0.25">
      <c r="A135" s="12" t="s">
        <v>1504</v>
      </c>
      <c r="B135" s="37" t="s">
        <v>2</v>
      </c>
      <c r="G135" s="25">
        <f t="shared" si="10"/>
        <v>12.6075</v>
      </c>
      <c r="L135" s="25">
        <f>W135-(X135/60)-(Y135/3600)</f>
        <v>-12.115</v>
      </c>
      <c r="O135" s="26" t="s">
        <v>1505</v>
      </c>
      <c r="P135" s="26" t="s">
        <v>1491</v>
      </c>
      <c r="R135" s="26">
        <v>12</v>
      </c>
      <c r="S135">
        <v>36</v>
      </c>
      <c r="T135">
        <v>27</v>
      </c>
      <c r="W135">
        <v>-12</v>
      </c>
      <c r="X135">
        <v>6</v>
      </c>
      <c r="Y135">
        <v>54</v>
      </c>
    </row>
    <row r="136" spans="1:27" x14ac:dyDescent="0.25">
      <c r="A136" s="94" t="s">
        <v>1472</v>
      </c>
      <c r="B136" s="37" t="s">
        <v>2</v>
      </c>
      <c r="G136" s="25">
        <f t="shared" si="10"/>
        <v>1.1015833333333334</v>
      </c>
      <c r="L136" s="25">
        <f>W136+(X136/60)+(Y136/3600)</f>
        <v>12.921388888888888</v>
      </c>
      <c r="O136" s="26" t="s">
        <v>1473</v>
      </c>
      <c r="P136" s="26" t="s">
        <v>1520</v>
      </c>
      <c r="R136" s="26">
        <v>1</v>
      </c>
      <c r="S136">
        <v>6</v>
      </c>
      <c r="T136">
        <v>5.7</v>
      </c>
      <c r="V136" s="93"/>
      <c r="W136">
        <v>12</v>
      </c>
      <c r="X136">
        <v>55</v>
      </c>
      <c r="Y136">
        <v>17</v>
      </c>
      <c r="AA136" s="25"/>
    </row>
    <row r="137" spans="1:27" x14ac:dyDescent="0.25">
      <c r="A137" s="12" t="s">
        <v>1474</v>
      </c>
      <c r="B137" s="37" t="s">
        <v>2</v>
      </c>
      <c r="G137" s="25">
        <f t="shared" si="10"/>
        <v>4.1652777777777779</v>
      </c>
      <c r="L137" s="25">
        <f>W137+(X137/60)+(Y137/3600)</f>
        <v>23.140833333333333</v>
      </c>
      <c r="O137" s="26" t="s">
        <v>1475</v>
      </c>
      <c r="P137" s="26" t="s">
        <v>1521</v>
      </c>
      <c r="R137" s="26">
        <v>4</v>
      </c>
      <c r="S137">
        <v>9</v>
      </c>
      <c r="T137">
        <v>55</v>
      </c>
      <c r="W137">
        <v>23</v>
      </c>
      <c r="X137">
        <v>8</v>
      </c>
      <c r="Y137">
        <v>27</v>
      </c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6" workbookViewId="0">
      <selection activeCell="T63" sqref="T63"/>
    </sheetView>
  </sheetViews>
  <sheetFormatPr defaultRowHeight="15" x14ac:dyDescent="0.25"/>
  <cols>
    <col min="1" max="1" width="8.28515625" style="4" bestFit="1" customWidth="1"/>
    <col min="2" max="2" width="14.42578125" style="158" bestFit="1" customWidth="1"/>
    <col min="3" max="3" width="15.140625" style="4" bestFit="1" customWidth="1"/>
    <col min="4" max="4" width="2.5703125" customWidth="1"/>
    <col min="5" max="5" width="4.5703125" hidden="1" customWidth="1"/>
    <col min="6" max="6" width="4.140625" hidden="1" customWidth="1"/>
    <col min="7" max="7" width="7" hidden="1" customWidth="1"/>
    <col min="8" max="8" width="2.7109375" hidden="1" customWidth="1"/>
    <col min="9" max="9" width="6" hidden="1" customWidth="1"/>
    <col min="10" max="10" width="5.5703125" hidden="1" customWidth="1"/>
    <col min="11" max="11" width="6.5703125" hidden="1" customWidth="1"/>
    <col min="12" max="12" width="2.140625" customWidth="1"/>
    <col min="13" max="13" width="9.5703125" style="25" bestFit="1" customWidth="1"/>
    <col min="14" max="14" width="2.28515625" customWidth="1"/>
    <col min="15" max="15" width="11.28515625" style="25" bestFit="1" customWidth="1"/>
  </cols>
  <sheetData>
    <row r="1" spans="1:16" x14ac:dyDescent="0.25">
      <c r="C1" s="37" t="s">
        <v>1315</v>
      </c>
      <c r="D1" s="12"/>
    </row>
    <row r="3" spans="1:16" s="12" customFormat="1" x14ac:dyDescent="0.25">
      <c r="A3" s="37" t="s">
        <v>1316</v>
      </c>
      <c r="B3" s="18" t="s">
        <v>492</v>
      </c>
      <c r="C3" s="37" t="s">
        <v>1318</v>
      </c>
      <c r="E3" s="37" t="s">
        <v>4</v>
      </c>
      <c r="I3" s="12" t="s">
        <v>493</v>
      </c>
      <c r="M3" s="162" t="s">
        <v>494</v>
      </c>
      <c r="O3" s="162" t="s">
        <v>495</v>
      </c>
    </row>
    <row r="4" spans="1:16" x14ac:dyDescent="0.25">
      <c r="A4" s="4">
        <v>1</v>
      </c>
      <c r="B4" s="158" t="s">
        <v>1317</v>
      </c>
      <c r="C4" s="4" t="s">
        <v>1319</v>
      </c>
      <c r="E4">
        <v>0</v>
      </c>
      <c r="F4">
        <v>8</v>
      </c>
      <c r="G4">
        <v>23.25</v>
      </c>
      <c r="I4">
        <v>29</v>
      </c>
      <c r="J4">
        <v>5</v>
      </c>
      <c r="K4">
        <v>25.6</v>
      </c>
      <c r="M4" s="25">
        <f t="shared" ref="M4:M35" si="0">E4+(F4/60)+(G4/3600)</f>
        <v>0.13979166666666668</v>
      </c>
      <c r="O4" s="25">
        <f>I4+(J4/60)+(K4/3600)</f>
        <v>29.090444444444444</v>
      </c>
    </row>
    <row r="5" spans="1:16" s="38" customFormat="1" hidden="1" x14ac:dyDescent="0.25">
      <c r="A5" s="16">
        <f>A4+1</f>
        <v>2</v>
      </c>
      <c r="B5" s="159" t="s">
        <v>1320</v>
      </c>
      <c r="C5" s="16" t="s">
        <v>1321</v>
      </c>
      <c r="E5" s="38">
        <v>0</v>
      </c>
      <c r="F5" s="62">
        <v>26</v>
      </c>
      <c r="G5" s="38">
        <v>17.100000000000001</v>
      </c>
      <c r="I5" s="38">
        <v>-42</v>
      </c>
      <c r="J5" s="38">
        <v>18</v>
      </c>
      <c r="K5" s="38">
        <v>21</v>
      </c>
      <c r="M5" s="97">
        <f t="shared" si="0"/>
        <v>0.43808333333333332</v>
      </c>
      <c r="O5" s="97">
        <f>I5-(J5/60)-(K5/3600)</f>
        <v>-42.305833333333332</v>
      </c>
    </row>
    <row r="6" spans="1:16" x14ac:dyDescent="0.25">
      <c r="A6" s="4">
        <f t="shared" ref="A6:A62" si="1">A5+1</f>
        <v>3</v>
      </c>
      <c r="B6" s="158" t="s">
        <v>1322</v>
      </c>
      <c r="C6" s="4" t="s">
        <v>1323</v>
      </c>
      <c r="E6">
        <v>0</v>
      </c>
      <c r="F6">
        <v>40</v>
      </c>
      <c r="G6">
        <v>30.4</v>
      </c>
      <c r="I6">
        <v>56</v>
      </c>
      <c r="J6">
        <v>32</v>
      </c>
      <c r="K6">
        <v>14.3</v>
      </c>
      <c r="M6" s="25">
        <f t="shared" si="0"/>
        <v>0.67511111111111111</v>
      </c>
      <c r="O6" s="25">
        <f>I6+(J6/60)+(K6/3600)</f>
        <v>56.537305555555555</v>
      </c>
    </row>
    <row r="7" spans="1:16" s="38" customFormat="1" hidden="1" x14ac:dyDescent="0.25">
      <c r="A7" s="16">
        <f t="shared" si="1"/>
        <v>4</v>
      </c>
      <c r="B7" s="159" t="s">
        <v>1324</v>
      </c>
      <c r="C7" s="16" t="s">
        <v>1325</v>
      </c>
      <c r="E7" s="38">
        <v>0</v>
      </c>
      <c r="F7" s="38">
        <v>43</v>
      </c>
      <c r="G7" s="38">
        <v>35.4</v>
      </c>
      <c r="I7" s="38">
        <v>-17</v>
      </c>
      <c r="J7" s="38">
        <v>59</v>
      </c>
      <c r="K7" s="38">
        <v>11.8</v>
      </c>
      <c r="M7" s="97">
        <f t="shared" si="0"/>
        <v>0.72650000000000003</v>
      </c>
      <c r="O7" s="97">
        <f>I7-(J7/60)-(K7/3600)</f>
        <v>-17.986611111111113</v>
      </c>
    </row>
    <row r="8" spans="1:16" s="38" customFormat="1" x14ac:dyDescent="0.25">
      <c r="A8" s="64">
        <f t="shared" si="1"/>
        <v>5</v>
      </c>
      <c r="B8" s="158" t="s">
        <v>1434</v>
      </c>
      <c r="C8" s="4" t="s">
        <v>1435</v>
      </c>
      <c r="D8"/>
      <c r="E8" s="52">
        <v>0</v>
      </c>
      <c r="F8" s="52">
        <v>56</v>
      </c>
      <c r="G8" s="52">
        <v>42.5</v>
      </c>
      <c r="H8" s="52"/>
      <c r="I8" s="52">
        <v>60</v>
      </c>
      <c r="J8" s="52">
        <v>43</v>
      </c>
      <c r="K8" s="52"/>
      <c r="L8" s="52"/>
      <c r="M8" s="160">
        <f t="shared" si="0"/>
        <v>0.94513888888888886</v>
      </c>
      <c r="N8"/>
      <c r="O8" s="160">
        <f>I8+(J8/60)+(K8/3600)</f>
        <v>60.716666666666669</v>
      </c>
    </row>
    <row r="9" spans="1:16" hidden="1" x14ac:dyDescent="0.25">
      <c r="A9" s="16">
        <f t="shared" si="1"/>
        <v>6</v>
      </c>
      <c r="B9" s="159" t="s">
        <v>1326</v>
      </c>
      <c r="C9" s="16" t="s">
        <v>1327</v>
      </c>
      <c r="D9" s="38"/>
      <c r="E9" s="38">
        <v>1</v>
      </c>
      <c r="F9" s="38">
        <v>37</v>
      </c>
      <c r="G9" s="38">
        <v>42.8</v>
      </c>
      <c r="H9" s="38"/>
      <c r="I9" s="38">
        <v>-57</v>
      </c>
      <c r="J9" s="38">
        <v>14</v>
      </c>
      <c r="K9" s="38">
        <v>12.3</v>
      </c>
      <c r="L9" s="38"/>
      <c r="M9" s="97">
        <f t="shared" si="0"/>
        <v>1.6285555555555555</v>
      </c>
      <c r="N9" s="38"/>
      <c r="O9" s="97">
        <f>I9-(J9/60)-(K9/3600)</f>
        <v>-57.236750000000001</v>
      </c>
    </row>
    <row r="10" spans="1:16" s="38" customFormat="1" x14ac:dyDescent="0.25">
      <c r="A10" s="64">
        <f t="shared" si="1"/>
        <v>7</v>
      </c>
      <c r="B10" s="158" t="s">
        <v>1328</v>
      </c>
      <c r="C10" s="4" t="s">
        <v>1329</v>
      </c>
      <c r="D10"/>
      <c r="E10">
        <v>2</v>
      </c>
      <c r="F10">
        <v>7</v>
      </c>
      <c r="G10">
        <v>10.4</v>
      </c>
      <c r="H10"/>
      <c r="I10">
        <v>23</v>
      </c>
      <c r="J10">
        <v>27</v>
      </c>
      <c r="K10">
        <v>44.7</v>
      </c>
      <c r="L10"/>
      <c r="M10" s="25">
        <f t="shared" si="0"/>
        <v>2.1195555555555554</v>
      </c>
      <c r="N10"/>
      <c r="O10" s="25">
        <f>I10+(J10/60)+(K10/3600)</f>
        <v>23.462416666666666</v>
      </c>
    </row>
    <row r="11" spans="1:16" hidden="1" x14ac:dyDescent="0.25">
      <c r="A11" s="4">
        <f t="shared" si="1"/>
        <v>8</v>
      </c>
      <c r="B11" s="158" t="s">
        <v>1432</v>
      </c>
      <c r="C11" s="4" t="s">
        <v>1433</v>
      </c>
      <c r="E11" s="52">
        <v>2</v>
      </c>
      <c r="F11" s="52">
        <v>31</v>
      </c>
      <c r="G11" s="52">
        <v>49.1</v>
      </c>
      <c r="H11" s="52"/>
      <c r="I11" s="52">
        <v>89</v>
      </c>
      <c r="J11" s="52">
        <v>15</v>
      </c>
      <c r="K11" s="52">
        <v>50.8</v>
      </c>
      <c r="L11" s="52"/>
      <c r="M11" s="160">
        <f t="shared" si="0"/>
        <v>2.5303055555555556</v>
      </c>
      <c r="O11" s="160">
        <f>I11+(J11/60)+(K11/3600)</f>
        <v>89.264111111111106</v>
      </c>
      <c r="P11" s="52"/>
    </row>
    <row r="12" spans="1:16" s="38" customFormat="1" hidden="1" x14ac:dyDescent="0.25">
      <c r="A12" s="16">
        <f t="shared" si="1"/>
        <v>9</v>
      </c>
      <c r="B12" s="159" t="s">
        <v>1330</v>
      </c>
      <c r="C12" s="16" t="s">
        <v>1331</v>
      </c>
      <c r="E12" s="38">
        <v>2</v>
      </c>
      <c r="F12" s="38">
        <v>58</v>
      </c>
      <c r="G12" s="38">
        <v>15.7</v>
      </c>
      <c r="I12" s="38">
        <v>-40</v>
      </c>
      <c r="J12" s="38">
        <v>18</v>
      </c>
      <c r="K12" s="38">
        <v>16.8</v>
      </c>
      <c r="M12" s="97">
        <f t="shared" si="0"/>
        <v>2.971027777777778</v>
      </c>
      <c r="O12" s="97">
        <f>I12-(J12/60)-(K12/3600)</f>
        <v>-40.304666666666662</v>
      </c>
    </row>
    <row r="13" spans="1:16" x14ac:dyDescent="0.25">
      <c r="A13" s="4">
        <f t="shared" si="1"/>
        <v>10</v>
      </c>
      <c r="B13" s="158" t="s">
        <v>1332</v>
      </c>
      <c r="C13" s="64" t="s">
        <v>1333</v>
      </c>
      <c r="D13" s="52"/>
      <c r="E13" s="52">
        <v>3</v>
      </c>
      <c r="F13" s="52">
        <v>2</v>
      </c>
      <c r="G13" s="52">
        <v>16.7</v>
      </c>
      <c r="H13" s="52"/>
      <c r="I13" s="52">
        <v>4</v>
      </c>
      <c r="J13" s="52">
        <v>5</v>
      </c>
      <c r="K13" s="52">
        <v>23.1</v>
      </c>
      <c r="L13" s="52"/>
      <c r="M13" s="25">
        <f t="shared" si="0"/>
        <v>3.0379722222222223</v>
      </c>
      <c r="O13" s="25">
        <f>I13+(J13/60)+(K13/3600)</f>
        <v>4.0897499999999996</v>
      </c>
      <c r="P13" s="52"/>
    </row>
    <row r="14" spans="1:16" x14ac:dyDescent="0.25">
      <c r="A14" s="4">
        <f t="shared" si="1"/>
        <v>11</v>
      </c>
      <c r="B14" s="158" t="s">
        <v>1334</v>
      </c>
      <c r="C14" s="64" t="s">
        <v>1335</v>
      </c>
      <c r="D14" s="52"/>
      <c r="E14" s="52">
        <v>3</v>
      </c>
      <c r="F14" s="52">
        <v>24</v>
      </c>
      <c r="G14" s="52">
        <v>19.399999999999999</v>
      </c>
      <c r="H14" s="52"/>
      <c r="I14" s="52">
        <v>49</v>
      </c>
      <c r="J14" s="52">
        <v>51</v>
      </c>
      <c r="K14" s="52">
        <v>40.200000000000003</v>
      </c>
      <c r="L14" s="52"/>
      <c r="M14" s="25">
        <f t="shared" si="0"/>
        <v>3.405388888888889</v>
      </c>
      <c r="O14" s="25">
        <f>I14+(J14/60)+(K14/3600)</f>
        <v>49.861166666666669</v>
      </c>
      <c r="P14" s="52"/>
    </row>
    <row r="15" spans="1:16" s="47" customFormat="1" x14ac:dyDescent="0.25">
      <c r="A15" s="46">
        <f t="shared" si="1"/>
        <v>12</v>
      </c>
      <c r="B15" s="165" t="s">
        <v>1336</v>
      </c>
      <c r="C15" s="72" t="s">
        <v>1337</v>
      </c>
      <c r="D15" s="73"/>
      <c r="E15" s="73">
        <v>4</v>
      </c>
      <c r="F15" s="73">
        <v>35</v>
      </c>
      <c r="G15" s="73">
        <v>55.2</v>
      </c>
      <c r="H15" s="73"/>
      <c r="I15" s="73">
        <v>16</v>
      </c>
      <c r="J15" s="73">
        <v>30</v>
      </c>
      <c r="K15" s="73">
        <v>33.5</v>
      </c>
      <c r="L15" s="73"/>
      <c r="M15" s="107">
        <f t="shared" si="0"/>
        <v>4.5986666666666665</v>
      </c>
      <c r="O15" s="107">
        <f>I15+(J15/60)+(K15/3600)</f>
        <v>16.509305555555557</v>
      </c>
      <c r="P15" s="73"/>
    </row>
    <row r="16" spans="1:16" s="47" customFormat="1" x14ac:dyDescent="0.25">
      <c r="A16" s="46">
        <f t="shared" si="1"/>
        <v>13</v>
      </c>
      <c r="B16" s="165" t="s">
        <v>1338</v>
      </c>
      <c r="C16" s="72" t="s">
        <v>1339</v>
      </c>
      <c r="D16" s="73"/>
      <c r="E16" s="73">
        <v>5</v>
      </c>
      <c r="F16" s="73">
        <v>14</v>
      </c>
      <c r="G16" s="73">
        <v>32.299999999999997</v>
      </c>
      <c r="H16" s="73"/>
      <c r="I16" s="73">
        <v>-8</v>
      </c>
      <c r="J16" s="73">
        <v>12</v>
      </c>
      <c r="K16" s="73">
        <v>5.9</v>
      </c>
      <c r="L16" s="73"/>
      <c r="M16" s="107">
        <f t="shared" si="0"/>
        <v>5.2423055555555553</v>
      </c>
      <c r="O16" s="164">
        <f>I16-(J16/60)-(K16/3600)</f>
        <v>-8.2016388888888887</v>
      </c>
      <c r="P16" s="73"/>
    </row>
    <row r="17" spans="1:16" s="47" customFormat="1" x14ac:dyDescent="0.25">
      <c r="A17" s="46">
        <f t="shared" si="1"/>
        <v>14</v>
      </c>
      <c r="B17" s="165" t="s">
        <v>1340</v>
      </c>
      <c r="C17" s="72" t="s">
        <v>1341</v>
      </c>
      <c r="D17" s="73"/>
      <c r="E17" s="73">
        <v>5</v>
      </c>
      <c r="F17" s="73">
        <v>16</v>
      </c>
      <c r="G17" s="73">
        <v>41.3</v>
      </c>
      <c r="H17" s="73"/>
      <c r="I17" s="73">
        <v>45</v>
      </c>
      <c r="J17" s="73">
        <v>59</v>
      </c>
      <c r="K17" s="73">
        <v>52.8</v>
      </c>
      <c r="L17" s="73"/>
      <c r="M17" s="107">
        <f t="shared" si="0"/>
        <v>5.2781388888888889</v>
      </c>
      <c r="O17" s="107">
        <f>I17+(J17/60)+(K17/3600)</f>
        <v>45.997999999999998</v>
      </c>
      <c r="P17" s="73"/>
    </row>
    <row r="18" spans="1:16" x14ac:dyDescent="0.25">
      <c r="A18" s="4">
        <f t="shared" si="1"/>
        <v>15</v>
      </c>
      <c r="B18" s="158" t="s">
        <v>1342</v>
      </c>
      <c r="C18" s="64" t="s">
        <v>1343</v>
      </c>
      <c r="D18" s="52"/>
      <c r="E18" s="52">
        <v>5</v>
      </c>
      <c r="F18" s="52">
        <v>25</v>
      </c>
      <c r="G18" s="52">
        <v>7.9</v>
      </c>
      <c r="H18" s="52"/>
      <c r="I18" s="52">
        <v>6</v>
      </c>
      <c r="J18" s="52">
        <v>20</v>
      </c>
      <c r="K18" s="52">
        <v>58.9</v>
      </c>
      <c r="L18" s="52"/>
      <c r="M18" s="25">
        <f t="shared" si="0"/>
        <v>5.4188611111111111</v>
      </c>
      <c r="O18" s="25">
        <f>I18+(J18/60)+(K18/3600)</f>
        <v>6.3496944444444443</v>
      </c>
      <c r="P18" s="52"/>
    </row>
    <row r="19" spans="1:16" x14ac:dyDescent="0.25">
      <c r="A19" s="4">
        <f t="shared" si="1"/>
        <v>16</v>
      </c>
      <c r="B19" s="158" t="s">
        <v>1344</v>
      </c>
      <c r="C19" s="64" t="s">
        <v>1345</v>
      </c>
      <c r="D19" s="52"/>
      <c r="E19" s="52">
        <v>5</v>
      </c>
      <c r="F19" s="52">
        <v>26</v>
      </c>
      <c r="G19" s="52">
        <v>17.5</v>
      </c>
      <c r="H19" s="52"/>
      <c r="I19" s="52">
        <v>28</v>
      </c>
      <c r="J19" s="52">
        <v>36</v>
      </c>
      <c r="K19" s="52">
        <v>27.5</v>
      </c>
      <c r="L19" s="52"/>
      <c r="M19" s="25">
        <f t="shared" si="0"/>
        <v>5.438194444444445</v>
      </c>
      <c r="O19" s="25">
        <f>I19+(J19/60)+(K19/3600)</f>
        <v>28.607638888888889</v>
      </c>
      <c r="P19" s="52"/>
    </row>
    <row r="20" spans="1:16" s="38" customFormat="1" x14ac:dyDescent="0.25">
      <c r="A20" s="64">
        <f t="shared" si="1"/>
        <v>17</v>
      </c>
      <c r="B20" s="158" t="s">
        <v>1346</v>
      </c>
      <c r="C20" s="64" t="s">
        <v>1347</v>
      </c>
      <c r="D20" s="52"/>
      <c r="E20" s="52">
        <v>5</v>
      </c>
      <c r="F20" s="52">
        <v>36</v>
      </c>
      <c r="G20" s="52">
        <v>12.8</v>
      </c>
      <c r="H20" s="52"/>
      <c r="I20" s="52">
        <v>-1</v>
      </c>
      <c r="J20" s="52">
        <v>12</v>
      </c>
      <c r="K20" s="52">
        <v>6.9</v>
      </c>
      <c r="L20" s="52"/>
      <c r="M20" s="25">
        <f t="shared" si="0"/>
        <v>5.6035555555555554</v>
      </c>
      <c r="N20"/>
      <c r="O20" s="160">
        <f>I20-(J20/60)-(K20/3600)</f>
        <v>-1.2019166666666665</v>
      </c>
    </row>
    <row r="21" spans="1:16" s="47" customFormat="1" x14ac:dyDescent="0.25">
      <c r="A21" s="46">
        <f t="shared" si="1"/>
        <v>18</v>
      </c>
      <c r="B21" s="165" t="s">
        <v>1348</v>
      </c>
      <c r="C21" s="72" t="s">
        <v>1349</v>
      </c>
      <c r="D21" s="73"/>
      <c r="E21" s="73">
        <v>5</v>
      </c>
      <c r="F21" s="73">
        <v>55</v>
      </c>
      <c r="G21" s="73">
        <v>10.3</v>
      </c>
      <c r="H21" s="73"/>
      <c r="I21" s="73">
        <v>7</v>
      </c>
      <c r="J21" s="73">
        <v>24</v>
      </c>
      <c r="K21" s="73">
        <v>25.4</v>
      </c>
      <c r="L21" s="73"/>
      <c r="M21" s="107">
        <f t="shared" si="0"/>
        <v>5.9195277777777777</v>
      </c>
      <c r="O21" s="107">
        <f>I21+(J21/60)+(K21/3600)</f>
        <v>7.4070555555555559</v>
      </c>
    </row>
    <row r="22" spans="1:16" s="38" customFormat="1" hidden="1" x14ac:dyDescent="0.25">
      <c r="A22" s="16">
        <f t="shared" si="1"/>
        <v>19</v>
      </c>
      <c r="B22" s="159" t="s">
        <v>1350</v>
      </c>
      <c r="C22" s="16" t="s">
        <v>1351</v>
      </c>
      <c r="E22" s="38">
        <v>6</v>
      </c>
      <c r="F22" s="38">
        <v>23</v>
      </c>
      <c r="G22" s="38">
        <v>57.1</v>
      </c>
      <c r="I22" s="38">
        <v>-52</v>
      </c>
      <c r="J22" s="38">
        <v>41</v>
      </c>
      <c r="K22" s="38">
        <v>44.4</v>
      </c>
      <c r="M22" s="97">
        <f t="shared" si="0"/>
        <v>6.3991944444444453</v>
      </c>
      <c r="O22" s="97">
        <f t="shared" ref="O22:O30" si="2">I22-(J22/60)-(K22/3600)</f>
        <v>-52.695666666666661</v>
      </c>
    </row>
    <row r="23" spans="1:16" s="47" customFormat="1" x14ac:dyDescent="0.25">
      <c r="A23" s="46">
        <f t="shared" si="1"/>
        <v>20</v>
      </c>
      <c r="B23" s="165" t="s">
        <v>1352</v>
      </c>
      <c r="C23" s="46" t="s">
        <v>1353</v>
      </c>
      <c r="E23" s="73">
        <v>6</v>
      </c>
      <c r="F23" s="73">
        <v>45</v>
      </c>
      <c r="G23" s="73">
        <v>8.9</v>
      </c>
      <c r="I23" s="73">
        <v>-16</v>
      </c>
      <c r="J23" s="73">
        <v>42</v>
      </c>
      <c r="K23" s="73">
        <v>58</v>
      </c>
      <c r="M23" s="107">
        <f t="shared" si="0"/>
        <v>6.752472222222222</v>
      </c>
      <c r="O23" s="164">
        <f t="shared" si="2"/>
        <v>-16.716111111111111</v>
      </c>
    </row>
    <row r="24" spans="1:16" s="38" customFormat="1" hidden="1" x14ac:dyDescent="0.25">
      <c r="A24" s="16">
        <f t="shared" si="1"/>
        <v>21</v>
      </c>
      <c r="B24" s="159" t="s">
        <v>1354</v>
      </c>
      <c r="C24" s="16" t="s">
        <v>1355</v>
      </c>
      <c r="E24" s="38">
        <v>6</v>
      </c>
      <c r="F24" s="38">
        <v>58</v>
      </c>
      <c r="G24" s="38">
        <v>37.6</v>
      </c>
      <c r="I24" s="38">
        <v>-28</v>
      </c>
      <c r="J24" s="38">
        <v>58</v>
      </c>
      <c r="K24" s="38">
        <v>19</v>
      </c>
      <c r="M24" s="97">
        <f t="shared" si="0"/>
        <v>6.9771111111111113</v>
      </c>
      <c r="O24" s="97">
        <f t="shared" si="2"/>
        <v>-28.971944444444443</v>
      </c>
    </row>
    <row r="25" spans="1:16" s="38" customFormat="1" x14ac:dyDescent="0.25">
      <c r="A25" s="64">
        <f t="shared" si="1"/>
        <v>22</v>
      </c>
      <c r="B25" s="158" t="s">
        <v>1356</v>
      </c>
      <c r="C25" s="4" t="s">
        <v>1357</v>
      </c>
      <c r="D25"/>
      <c r="E25" s="52">
        <v>7</v>
      </c>
      <c r="F25" s="52">
        <v>39</v>
      </c>
      <c r="G25" s="52">
        <v>18.100000000000001</v>
      </c>
      <c r="H25"/>
      <c r="I25" s="52">
        <v>5</v>
      </c>
      <c r="J25" s="52">
        <v>13</v>
      </c>
      <c r="K25" s="52">
        <v>29.9</v>
      </c>
      <c r="L25"/>
      <c r="M25" s="25">
        <f t="shared" si="0"/>
        <v>7.6550277777777778</v>
      </c>
      <c r="N25"/>
      <c r="O25" s="160">
        <f t="shared" si="2"/>
        <v>4.7750277777777779</v>
      </c>
    </row>
    <row r="26" spans="1:16" s="38" customFormat="1" x14ac:dyDescent="0.25">
      <c r="A26" s="64">
        <f t="shared" si="1"/>
        <v>23</v>
      </c>
      <c r="B26" s="158" t="s">
        <v>1358</v>
      </c>
      <c r="C26" s="4" t="s">
        <v>1359</v>
      </c>
      <c r="D26"/>
      <c r="E26" s="52">
        <v>7</v>
      </c>
      <c r="F26" s="52">
        <v>45</v>
      </c>
      <c r="G26" s="52">
        <v>18.899999999999999</v>
      </c>
      <c r="H26"/>
      <c r="I26" s="52">
        <v>28</v>
      </c>
      <c r="J26" s="52">
        <v>1</v>
      </c>
      <c r="K26" s="52">
        <v>34.299999999999997</v>
      </c>
      <c r="L26"/>
      <c r="M26" s="25">
        <f t="shared" si="0"/>
        <v>7.7552500000000002</v>
      </c>
      <c r="N26"/>
      <c r="O26" s="160">
        <f t="shared" si="2"/>
        <v>27.973805555555558</v>
      </c>
    </row>
    <row r="27" spans="1:16" s="38" customFormat="1" hidden="1" x14ac:dyDescent="0.25">
      <c r="A27" s="16">
        <f t="shared" si="1"/>
        <v>24</v>
      </c>
      <c r="B27" s="159" t="s">
        <v>1360</v>
      </c>
      <c r="C27" s="16" t="s">
        <v>1361</v>
      </c>
      <c r="E27" s="38">
        <v>8</v>
      </c>
      <c r="F27" s="38">
        <v>22</v>
      </c>
      <c r="G27" s="38">
        <v>30.8</v>
      </c>
      <c r="I27" s="38">
        <v>-59</v>
      </c>
      <c r="J27" s="38">
        <v>30</v>
      </c>
      <c r="K27" s="38">
        <v>34.1</v>
      </c>
      <c r="M27" s="97">
        <f t="shared" si="0"/>
        <v>8.3752222222222219</v>
      </c>
      <c r="O27" s="97">
        <f t="shared" si="2"/>
        <v>-59.509472222222222</v>
      </c>
    </row>
    <row r="28" spans="1:16" s="38" customFormat="1" hidden="1" x14ac:dyDescent="0.25">
      <c r="A28" s="16">
        <f t="shared" si="1"/>
        <v>25</v>
      </c>
      <c r="B28" s="159" t="s">
        <v>1362</v>
      </c>
      <c r="C28" s="16" t="s">
        <v>1363</v>
      </c>
      <c r="E28" s="38">
        <v>9</v>
      </c>
      <c r="F28" s="38">
        <v>7</v>
      </c>
      <c r="G28" s="38">
        <v>59.8</v>
      </c>
      <c r="I28" s="38">
        <v>-43</v>
      </c>
      <c r="J28" s="38">
        <v>25</v>
      </c>
      <c r="K28" s="38">
        <v>57.3</v>
      </c>
      <c r="M28" s="97">
        <f t="shared" si="0"/>
        <v>9.1332777777777778</v>
      </c>
      <c r="O28" s="97">
        <f t="shared" si="2"/>
        <v>-43.432583333333334</v>
      </c>
    </row>
    <row r="29" spans="1:16" s="38" customFormat="1" hidden="1" x14ac:dyDescent="0.25">
      <c r="A29" s="16">
        <f t="shared" si="1"/>
        <v>26</v>
      </c>
      <c r="B29" s="159" t="s">
        <v>1364</v>
      </c>
      <c r="C29" s="16" t="s">
        <v>1365</v>
      </c>
      <c r="E29" s="38">
        <v>9</v>
      </c>
      <c r="F29" s="38">
        <v>13</v>
      </c>
      <c r="G29" s="38">
        <v>11.9</v>
      </c>
      <c r="I29" s="38">
        <v>-69</v>
      </c>
      <c r="J29" s="38">
        <v>43</v>
      </c>
      <c r="K29" s="38">
        <v>1.9</v>
      </c>
      <c r="M29" s="97">
        <f t="shared" si="0"/>
        <v>9.2199722222222231</v>
      </c>
      <c r="O29" s="97">
        <f t="shared" si="2"/>
        <v>-69.717194444444445</v>
      </c>
    </row>
    <row r="30" spans="1:16" s="52" customFormat="1" x14ac:dyDescent="0.25">
      <c r="A30" s="64">
        <f t="shared" si="1"/>
        <v>27</v>
      </c>
      <c r="B30" s="161" t="s">
        <v>1366</v>
      </c>
      <c r="C30" s="64" t="s">
        <v>1367</v>
      </c>
      <c r="E30" s="52">
        <v>9</v>
      </c>
      <c r="F30" s="52">
        <v>27</v>
      </c>
      <c r="G30" s="52">
        <v>35.200000000000003</v>
      </c>
      <c r="I30" s="52">
        <v>-8</v>
      </c>
      <c r="J30" s="52">
        <v>39</v>
      </c>
      <c r="K30" s="52">
        <v>30.9</v>
      </c>
      <c r="M30" s="160">
        <f t="shared" si="0"/>
        <v>9.4597777777777772</v>
      </c>
      <c r="O30" s="160">
        <f t="shared" si="2"/>
        <v>-8.6585833333333344</v>
      </c>
    </row>
    <row r="31" spans="1:16" s="47" customFormat="1" x14ac:dyDescent="0.25">
      <c r="A31" s="46">
        <f t="shared" si="1"/>
        <v>28</v>
      </c>
      <c r="B31" s="163" t="s">
        <v>1368</v>
      </c>
      <c r="C31" s="72" t="s">
        <v>1369</v>
      </c>
      <c r="D31" s="73"/>
      <c r="E31" s="73">
        <v>10</v>
      </c>
      <c r="F31" s="73">
        <v>8</v>
      </c>
      <c r="G31" s="73">
        <v>22.3</v>
      </c>
      <c r="H31" s="73"/>
      <c r="I31" s="73">
        <v>11</v>
      </c>
      <c r="J31" s="73">
        <v>58</v>
      </c>
      <c r="K31" s="73">
        <v>1.9</v>
      </c>
      <c r="L31" s="73"/>
      <c r="M31" s="164">
        <f t="shared" si="0"/>
        <v>10.139527777777777</v>
      </c>
      <c r="N31" s="73"/>
      <c r="O31" s="164">
        <f>I31+(J31/60)+(K31/3600)</f>
        <v>11.967194444444445</v>
      </c>
    </row>
    <row r="32" spans="1:16" x14ac:dyDescent="0.25">
      <c r="A32" s="4">
        <f t="shared" si="1"/>
        <v>29</v>
      </c>
      <c r="B32" s="161" t="s">
        <v>1370</v>
      </c>
      <c r="C32" s="64" t="s">
        <v>1371</v>
      </c>
      <c r="D32" s="52"/>
      <c r="E32" s="52">
        <v>11</v>
      </c>
      <c r="F32" s="52">
        <v>3</v>
      </c>
      <c r="G32" s="52">
        <v>43.7</v>
      </c>
      <c r="H32" s="52"/>
      <c r="I32" s="52">
        <v>61</v>
      </c>
      <c r="J32" s="52">
        <v>45</v>
      </c>
      <c r="K32" s="52">
        <v>3.7</v>
      </c>
      <c r="L32" s="52"/>
      <c r="M32" s="160">
        <f t="shared" si="0"/>
        <v>11.062138888888889</v>
      </c>
      <c r="N32" s="52"/>
      <c r="O32" s="160">
        <f>I32+(J32/60)+(K32/3600)</f>
        <v>61.751027777777779</v>
      </c>
    </row>
    <row r="33" spans="1:15" s="38" customFormat="1" x14ac:dyDescent="0.25">
      <c r="A33" s="64">
        <f t="shared" si="1"/>
        <v>30</v>
      </c>
      <c r="B33" s="158" t="s">
        <v>1372</v>
      </c>
      <c r="C33" s="4" t="s">
        <v>1373</v>
      </c>
      <c r="D33" s="52"/>
      <c r="E33" s="52">
        <v>11</v>
      </c>
      <c r="F33" s="52">
        <v>49</v>
      </c>
      <c r="G33" s="52">
        <v>3.6</v>
      </c>
      <c r="H33" s="52"/>
      <c r="I33" s="52">
        <v>14</v>
      </c>
      <c r="J33" s="52">
        <v>34</v>
      </c>
      <c r="K33" s="52">
        <v>19.399999999999999</v>
      </c>
      <c r="L33" s="52"/>
      <c r="M33" s="160">
        <f t="shared" si="0"/>
        <v>11.817666666666666</v>
      </c>
      <c r="N33"/>
      <c r="O33" s="160">
        <f>I33+(J33/60)+(K33/3600)</f>
        <v>14.572055555555556</v>
      </c>
    </row>
    <row r="34" spans="1:15" s="38" customFormat="1" hidden="1" x14ac:dyDescent="0.25">
      <c r="A34" s="16">
        <f t="shared" si="1"/>
        <v>31</v>
      </c>
      <c r="B34" s="159" t="s">
        <v>1374</v>
      </c>
      <c r="C34" s="16" t="s">
        <v>1375</v>
      </c>
      <c r="E34" s="38">
        <v>12</v>
      </c>
      <c r="F34" s="38">
        <v>15</v>
      </c>
      <c r="G34" s="38">
        <v>48.3</v>
      </c>
      <c r="I34" s="38">
        <v>-17</v>
      </c>
      <c r="J34" s="38">
        <v>32</v>
      </c>
      <c r="K34" s="38">
        <v>30.9</v>
      </c>
      <c r="M34" s="97">
        <f t="shared" si="0"/>
        <v>12.263416666666666</v>
      </c>
      <c r="O34" s="97">
        <f>I34-(J34/60)-(K34/3600)</f>
        <v>-17.541916666666669</v>
      </c>
    </row>
    <row r="35" spans="1:15" hidden="1" x14ac:dyDescent="0.25">
      <c r="A35" s="16">
        <f t="shared" si="1"/>
        <v>32</v>
      </c>
      <c r="B35" s="159" t="s">
        <v>1376</v>
      </c>
      <c r="C35" s="16" t="s">
        <v>1377</v>
      </c>
      <c r="D35" s="38"/>
      <c r="E35" s="38">
        <v>12</v>
      </c>
      <c r="F35" s="38">
        <v>26</v>
      </c>
      <c r="G35" s="38">
        <v>35.9</v>
      </c>
      <c r="H35" s="38"/>
      <c r="I35" s="38">
        <v>-63</v>
      </c>
      <c r="J35" s="38">
        <v>5</v>
      </c>
      <c r="K35" s="38">
        <v>56.7</v>
      </c>
      <c r="L35" s="38"/>
      <c r="M35" s="97">
        <f t="shared" si="0"/>
        <v>12.443305555555556</v>
      </c>
      <c r="N35" s="38"/>
      <c r="O35" s="97">
        <f>I35-(J35/60)-(K35/3600)</f>
        <v>-63.099083333333333</v>
      </c>
    </row>
    <row r="36" spans="1:15" hidden="1" x14ac:dyDescent="0.25">
      <c r="A36" s="16">
        <f t="shared" si="1"/>
        <v>33</v>
      </c>
      <c r="B36" s="159" t="s">
        <v>1378</v>
      </c>
      <c r="C36" s="16" t="s">
        <v>1379</v>
      </c>
      <c r="D36" s="38"/>
      <c r="E36" s="38">
        <v>12</v>
      </c>
      <c r="F36" s="38">
        <v>31</v>
      </c>
      <c r="G36" s="38">
        <v>9.9</v>
      </c>
      <c r="H36" s="38"/>
      <c r="I36" s="38">
        <v>-57</v>
      </c>
      <c r="J36" s="38">
        <v>6</v>
      </c>
      <c r="K36" s="38">
        <v>47.6</v>
      </c>
      <c r="L36" s="38"/>
      <c r="M36" s="97">
        <f t="shared" ref="M36:M62" si="3">E36+(F36/60)+(G36/3600)</f>
        <v>12.519416666666668</v>
      </c>
      <c r="N36" s="38"/>
      <c r="O36" s="97">
        <f>I36-(J36/60)-(K36/3600)</f>
        <v>-57.113222222222227</v>
      </c>
    </row>
    <row r="37" spans="1:15" x14ac:dyDescent="0.25">
      <c r="A37" s="4">
        <f t="shared" si="1"/>
        <v>34</v>
      </c>
      <c r="B37" s="158" t="s">
        <v>1380</v>
      </c>
      <c r="C37" s="4" t="s">
        <v>1381</v>
      </c>
      <c r="E37" s="52">
        <v>12</v>
      </c>
      <c r="F37" s="52">
        <v>54</v>
      </c>
      <c r="G37" s="52">
        <v>1.7</v>
      </c>
      <c r="I37" s="52">
        <v>55</v>
      </c>
      <c r="J37" s="52">
        <v>57</v>
      </c>
      <c r="K37" s="52">
        <v>35.4</v>
      </c>
      <c r="M37" s="160">
        <f t="shared" si="3"/>
        <v>12.900472222222223</v>
      </c>
      <c r="O37" s="160">
        <f>I37+(J37/60)+(K37/3600)</f>
        <v>55.959833333333336</v>
      </c>
    </row>
    <row r="38" spans="1:15" s="170" customFormat="1" x14ac:dyDescent="0.25">
      <c r="A38" s="72">
        <f t="shared" si="1"/>
        <v>35</v>
      </c>
      <c r="B38" s="165" t="s">
        <v>1382</v>
      </c>
      <c r="C38" s="46" t="s">
        <v>1383</v>
      </c>
      <c r="D38" s="47"/>
      <c r="E38" s="73">
        <v>13</v>
      </c>
      <c r="F38" s="73">
        <v>25</v>
      </c>
      <c r="G38" s="73">
        <v>11.6</v>
      </c>
      <c r="H38" s="47"/>
      <c r="I38" s="73">
        <v>-11</v>
      </c>
      <c r="J38" s="73">
        <v>9</v>
      </c>
      <c r="K38" s="73">
        <v>40.799999999999997</v>
      </c>
      <c r="L38" s="47"/>
      <c r="M38" s="164">
        <f t="shared" si="3"/>
        <v>13.419888888888888</v>
      </c>
      <c r="N38" s="47"/>
      <c r="O38" s="164">
        <f>I38-(J38/60)-(K38/3600)</f>
        <v>-11.161333333333333</v>
      </c>
    </row>
    <row r="39" spans="1:15" s="38" customFormat="1" x14ac:dyDescent="0.25">
      <c r="A39" s="64">
        <f t="shared" si="1"/>
        <v>36</v>
      </c>
      <c r="B39" s="158" t="s">
        <v>1384</v>
      </c>
      <c r="C39" s="4" t="s">
        <v>1385</v>
      </c>
      <c r="D39"/>
      <c r="E39" s="52">
        <v>13</v>
      </c>
      <c r="F39" s="52">
        <v>47</v>
      </c>
      <c r="G39" s="52">
        <v>32.4</v>
      </c>
      <c r="H39"/>
      <c r="I39" s="52">
        <v>49</v>
      </c>
      <c r="J39" s="52">
        <v>18</v>
      </c>
      <c r="K39" s="52">
        <v>47.8</v>
      </c>
      <c r="L39"/>
      <c r="M39" s="160">
        <f t="shared" si="3"/>
        <v>13.792333333333334</v>
      </c>
      <c r="N39"/>
      <c r="O39" s="160">
        <f>I39-(J39/60)-(K39/3600)</f>
        <v>48.686722222222222</v>
      </c>
    </row>
    <row r="40" spans="1:15" s="38" customFormat="1" hidden="1" x14ac:dyDescent="0.25">
      <c r="A40" s="16">
        <f t="shared" si="1"/>
        <v>37</v>
      </c>
      <c r="B40" s="159" t="s">
        <v>1386</v>
      </c>
      <c r="C40" s="16" t="s">
        <v>1387</v>
      </c>
      <c r="E40" s="38">
        <v>14</v>
      </c>
      <c r="F40" s="38">
        <v>3</v>
      </c>
      <c r="G40" s="38">
        <v>49.4</v>
      </c>
      <c r="I40" s="38">
        <v>-60</v>
      </c>
      <c r="J40" s="38">
        <v>22</v>
      </c>
      <c r="K40" s="38">
        <v>22.9</v>
      </c>
      <c r="M40" s="97">
        <f t="shared" si="3"/>
        <v>14.063722222222223</v>
      </c>
      <c r="O40" s="97">
        <f>I40-(J40/60)-(K40/3600)</f>
        <v>-60.373027777777779</v>
      </c>
    </row>
    <row r="41" spans="1:15" s="52" customFormat="1" hidden="1" x14ac:dyDescent="0.25">
      <c r="A41" s="16">
        <f t="shared" si="1"/>
        <v>38</v>
      </c>
      <c r="B41" s="159" t="s">
        <v>1388</v>
      </c>
      <c r="C41" s="16" t="s">
        <v>1389</v>
      </c>
      <c r="D41" s="38"/>
      <c r="E41" s="38">
        <v>14</v>
      </c>
      <c r="F41" s="38">
        <v>6</v>
      </c>
      <c r="G41" s="38">
        <v>40.9</v>
      </c>
      <c r="H41" s="38"/>
      <c r="I41" s="38">
        <v>-36</v>
      </c>
      <c r="J41" s="38">
        <v>22</v>
      </c>
      <c r="K41" s="38">
        <v>11.8</v>
      </c>
      <c r="L41" s="38"/>
      <c r="M41" s="97">
        <f t="shared" si="3"/>
        <v>14.11136111111111</v>
      </c>
      <c r="N41" s="38"/>
      <c r="O41" s="97">
        <f>I41-(J41/60)-(K41/3600)</f>
        <v>-36.369944444444442</v>
      </c>
    </row>
    <row r="42" spans="1:15" s="73" customFormat="1" x14ac:dyDescent="0.25">
      <c r="A42" s="72">
        <f t="shared" si="1"/>
        <v>39</v>
      </c>
      <c r="B42" s="163" t="s">
        <v>1392</v>
      </c>
      <c r="C42" s="72" t="s">
        <v>1393</v>
      </c>
      <c r="E42" s="73">
        <v>14</v>
      </c>
      <c r="F42" s="73">
        <v>15</v>
      </c>
      <c r="G42" s="73">
        <v>39.700000000000003</v>
      </c>
      <c r="I42" s="73">
        <v>19</v>
      </c>
      <c r="J42" s="73">
        <v>10</v>
      </c>
      <c r="K42" s="73">
        <v>56</v>
      </c>
      <c r="M42" s="164">
        <f t="shared" si="3"/>
        <v>14.261027777777779</v>
      </c>
      <c r="O42" s="164">
        <f>I42+(J42/60)+(K42/3600)</f>
        <v>19.182222222222222</v>
      </c>
    </row>
    <row r="43" spans="1:15" s="52" customFormat="1" hidden="1" x14ac:dyDescent="0.25">
      <c r="A43" s="16">
        <f t="shared" si="1"/>
        <v>40</v>
      </c>
      <c r="B43" s="159" t="s">
        <v>1390</v>
      </c>
      <c r="C43" s="16" t="s">
        <v>1391</v>
      </c>
      <c r="D43" s="38"/>
      <c r="E43" s="38">
        <v>14</v>
      </c>
      <c r="F43" s="38">
        <v>39</v>
      </c>
      <c r="G43" s="38">
        <v>36.5</v>
      </c>
      <c r="H43" s="38"/>
      <c r="I43" s="38">
        <v>-60</v>
      </c>
      <c r="J43" s="38">
        <v>50</v>
      </c>
      <c r="K43" s="38">
        <v>2.4</v>
      </c>
      <c r="L43" s="38"/>
      <c r="M43" s="97">
        <f t="shared" si="3"/>
        <v>14.660138888888889</v>
      </c>
      <c r="N43" s="38"/>
      <c r="O43" s="97">
        <f>I43-(J43/60)-(K43/3600)</f>
        <v>-60.834000000000003</v>
      </c>
    </row>
    <row r="44" spans="1:15" s="38" customFormat="1" hidden="1" x14ac:dyDescent="0.25">
      <c r="A44" s="16">
        <f t="shared" si="1"/>
        <v>41</v>
      </c>
      <c r="B44" s="159" t="s">
        <v>1394</v>
      </c>
      <c r="C44" s="16" t="s">
        <v>1395</v>
      </c>
      <c r="E44" s="38">
        <v>14</v>
      </c>
      <c r="F44" s="38">
        <v>50</v>
      </c>
      <c r="G44" s="38">
        <v>41.1</v>
      </c>
      <c r="I44" s="38">
        <v>-15</v>
      </c>
      <c r="J44" s="38">
        <v>59</v>
      </c>
      <c r="K44" s="38">
        <v>50</v>
      </c>
      <c r="M44" s="97">
        <f t="shared" si="3"/>
        <v>14.844750000000001</v>
      </c>
      <c r="O44" s="97">
        <f>I44-(J44/60)-(K44/3600)</f>
        <v>-15.997222222222222</v>
      </c>
    </row>
    <row r="45" spans="1:15" x14ac:dyDescent="0.25">
      <c r="A45" s="4">
        <f t="shared" si="1"/>
        <v>42</v>
      </c>
      <c r="B45" s="161" t="s">
        <v>1396</v>
      </c>
      <c r="C45" s="64" t="s">
        <v>1397</v>
      </c>
      <c r="D45" s="52"/>
      <c r="E45" s="52">
        <v>14</v>
      </c>
      <c r="F45" s="52">
        <v>50</v>
      </c>
      <c r="G45" s="52">
        <v>42.3</v>
      </c>
      <c r="H45" s="52"/>
      <c r="I45" s="52">
        <v>74</v>
      </c>
      <c r="J45" s="52">
        <v>9</v>
      </c>
      <c r="K45" s="52">
        <v>19.8</v>
      </c>
      <c r="L45" s="52"/>
      <c r="M45" s="160">
        <f t="shared" si="3"/>
        <v>14.845083333333333</v>
      </c>
      <c r="N45" s="52"/>
      <c r="O45" s="160">
        <f>I45+(J45/60)+(K45/3600)</f>
        <v>74.155500000000004</v>
      </c>
    </row>
    <row r="46" spans="1:15" s="38" customFormat="1" x14ac:dyDescent="0.25">
      <c r="A46" s="64">
        <f t="shared" si="1"/>
        <v>43</v>
      </c>
      <c r="B46" s="158" t="s">
        <v>1398</v>
      </c>
      <c r="C46" s="4" t="s">
        <v>1403</v>
      </c>
      <c r="D46"/>
      <c r="E46" s="52">
        <v>15</v>
      </c>
      <c r="F46" s="52">
        <v>34</v>
      </c>
      <c r="G46" s="52">
        <v>41.3</v>
      </c>
      <c r="H46"/>
      <c r="I46" s="52">
        <v>26</v>
      </c>
      <c r="J46" s="52">
        <v>42</v>
      </c>
      <c r="K46" s="52">
        <v>52.9</v>
      </c>
      <c r="L46"/>
      <c r="M46" s="160">
        <f t="shared" si="3"/>
        <v>15.578138888888889</v>
      </c>
      <c r="N46"/>
      <c r="O46" s="160">
        <f>I46+(J46/60)+(K46/3600)</f>
        <v>26.714694444444444</v>
      </c>
    </row>
    <row r="47" spans="1:15" s="73" customFormat="1" x14ac:dyDescent="0.25">
      <c r="A47" s="72">
        <f t="shared" si="1"/>
        <v>44</v>
      </c>
      <c r="B47" s="163" t="s">
        <v>1399</v>
      </c>
      <c r="C47" s="72" t="s">
        <v>1400</v>
      </c>
      <c r="E47" s="73">
        <v>16</v>
      </c>
      <c r="F47" s="73">
        <v>29</v>
      </c>
      <c r="G47" s="73">
        <v>24.5</v>
      </c>
      <c r="I47" s="73">
        <v>-26</v>
      </c>
      <c r="J47" s="73">
        <v>25</v>
      </c>
      <c r="K47" s="73">
        <v>55.2</v>
      </c>
      <c r="M47" s="164">
        <f t="shared" si="3"/>
        <v>16.49013888888889</v>
      </c>
      <c r="O47" s="164">
        <f>I47-(J47/60)-(K47/3600)</f>
        <v>-26.432000000000002</v>
      </c>
    </row>
    <row r="48" spans="1:15" hidden="1" x14ac:dyDescent="0.25">
      <c r="A48" s="16">
        <f t="shared" si="1"/>
        <v>45</v>
      </c>
      <c r="B48" s="159" t="s">
        <v>1401</v>
      </c>
      <c r="C48" s="16" t="s">
        <v>1402</v>
      </c>
      <c r="D48" s="38"/>
      <c r="E48" s="38">
        <v>16</v>
      </c>
      <c r="F48" s="38">
        <v>48</v>
      </c>
      <c r="G48" s="38">
        <v>39.9</v>
      </c>
      <c r="H48" s="38"/>
      <c r="I48" s="38">
        <v>-69</v>
      </c>
      <c r="J48" s="38">
        <v>1</v>
      </c>
      <c r="K48" s="38">
        <v>39.799999999999997</v>
      </c>
      <c r="L48" s="38"/>
      <c r="M48" s="97">
        <f t="shared" si="3"/>
        <v>16.811083333333332</v>
      </c>
      <c r="N48" s="38"/>
      <c r="O48" s="97">
        <f>I48-(J48/60)-(K48/3600)</f>
        <v>-69.027722222222224</v>
      </c>
    </row>
    <row r="49" spans="1:15" x14ac:dyDescent="0.25">
      <c r="A49" s="4">
        <f t="shared" si="1"/>
        <v>46</v>
      </c>
      <c r="B49" s="158" t="s">
        <v>1404</v>
      </c>
      <c r="C49" s="4" t="s">
        <v>1405</v>
      </c>
      <c r="E49" s="52">
        <v>17</v>
      </c>
      <c r="F49" s="52">
        <v>10</v>
      </c>
      <c r="G49" s="52">
        <v>22.7</v>
      </c>
      <c r="I49" s="52">
        <v>-15</v>
      </c>
      <c r="J49" s="52">
        <v>43</v>
      </c>
      <c r="K49" s="52">
        <v>29.7</v>
      </c>
      <c r="M49" s="160">
        <f t="shared" si="3"/>
        <v>17.172972222222224</v>
      </c>
      <c r="O49" s="160">
        <f>I49-(J49/60)-(K49/3600)</f>
        <v>-15.724916666666667</v>
      </c>
    </row>
    <row r="50" spans="1:15" s="38" customFormat="1" hidden="1" x14ac:dyDescent="0.25">
      <c r="A50" s="16">
        <f t="shared" si="1"/>
        <v>47</v>
      </c>
      <c r="B50" s="159" t="s">
        <v>1406</v>
      </c>
      <c r="C50" s="16" t="s">
        <v>1407</v>
      </c>
      <c r="E50" s="38">
        <v>17</v>
      </c>
      <c r="F50" s="38">
        <v>33</v>
      </c>
      <c r="G50" s="38">
        <v>36.5</v>
      </c>
      <c r="I50" s="38">
        <v>-37</v>
      </c>
      <c r="J50" s="38">
        <v>6</v>
      </c>
      <c r="K50" s="38">
        <v>13.8</v>
      </c>
      <c r="M50" s="97">
        <f t="shared" si="3"/>
        <v>17.56013888888889</v>
      </c>
      <c r="O50" s="97">
        <f>I50-(J50/60)-(K50/3600)</f>
        <v>-37.103833333333334</v>
      </c>
    </row>
    <row r="51" spans="1:15" s="38" customFormat="1" x14ac:dyDescent="0.25">
      <c r="A51" s="64">
        <f t="shared" si="1"/>
        <v>48</v>
      </c>
      <c r="B51" s="158" t="s">
        <v>1408</v>
      </c>
      <c r="C51" s="4" t="s">
        <v>1409</v>
      </c>
      <c r="D51"/>
      <c r="E51" s="52">
        <v>17</v>
      </c>
      <c r="F51" s="52">
        <v>34</v>
      </c>
      <c r="G51" s="52">
        <v>56.1</v>
      </c>
      <c r="H51"/>
      <c r="I51" s="52">
        <v>12</v>
      </c>
      <c r="J51" s="52">
        <v>33</v>
      </c>
      <c r="K51" s="52">
        <v>36.1</v>
      </c>
      <c r="L51"/>
      <c r="M51" s="160">
        <f t="shared" si="3"/>
        <v>17.582249999999998</v>
      </c>
      <c r="N51"/>
      <c r="O51" s="160">
        <f>I51+(J51/60)+(K51/3600)</f>
        <v>12.560027777777778</v>
      </c>
    </row>
    <row r="52" spans="1:15" x14ac:dyDescent="0.25">
      <c r="A52" s="4">
        <f t="shared" si="1"/>
        <v>49</v>
      </c>
      <c r="B52" s="158" t="s">
        <v>1410</v>
      </c>
      <c r="C52" s="4" t="s">
        <v>1411</v>
      </c>
      <c r="E52" s="52">
        <v>17</v>
      </c>
      <c r="F52" s="52">
        <v>56</v>
      </c>
      <c r="G52" s="52">
        <v>36.4</v>
      </c>
      <c r="I52" s="52">
        <v>51</v>
      </c>
      <c r="J52" s="52">
        <v>29</v>
      </c>
      <c r="K52" s="52">
        <v>20</v>
      </c>
      <c r="M52" s="160">
        <f t="shared" si="3"/>
        <v>17.943444444444445</v>
      </c>
      <c r="O52" s="160">
        <f>I52+(J52/60)+(K52/3600)</f>
        <v>51.488888888888887</v>
      </c>
    </row>
    <row r="53" spans="1:15" s="38" customFormat="1" hidden="1" x14ac:dyDescent="0.25">
      <c r="A53" s="16">
        <f t="shared" si="1"/>
        <v>50</v>
      </c>
      <c r="B53" s="159" t="s">
        <v>1412</v>
      </c>
      <c r="C53" s="16" t="s">
        <v>1413</v>
      </c>
      <c r="E53" s="38">
        <v>18</v>
      </c>
      <c r="F53" s="38">
        <v>24</v>
      </c>
      <c r="G53" s="38">
        <v>10.3</v>
      </c>
      <c r="I53" s="38">
        <v>-34</v>
      </c>
      <c r="J53" s="38">
        <v>23</v>
      </c>
      <c r="K53" s="38">
        <v>4.5999999999999996</v>
      </c>
      <c r="M53" s="97">
        <f t="shared" si="3"/>
        <v>18.402861111111111</v>
      </c>
      <c r="O53" s="97">
        <f>I53-(J53/60)-(K53/3600)</f>
        <v>-34.384611111111113</v>
      </c>
    </row>
    <row r="54" spans="1:15" s="47" customFormat="1" x14ac:dyDescent="0.25">
      <c r="A54" s="46">
        <f t="shared" si="1"/>
        <v>51</v>
      </c>
      <c r="B54" s="165" t="s">
        <v>1414</v>
      </c>
      <c r="C54" s="46" t="s">
        <v>1415</v>
      </c>
      <c r="E54" s="73">
        <v>18</v>
      </c>
      <c r="F54" s="73">
        <v>36</v>
      </c>
      <c r="G54" s="73">
        <v>56.3</v>
      </c>
      <c r="H54" s="73"/>
      <c r="I54" s="73">
        <v>38</v>
      </c>
      <c r="J54" s="73">
        <v>47</v>
      </c>
      <c r="K54" s="73">
        <v>1.2</v>
      </c>
      <c r="L54" s="73"/>
      <c r="M54" s="164">
        <f t="shared" si="3"/>
        <v>18.615638888888892</v>
      </c>
      <c r="O54" s="164">
        <f>I54+(J54/60)+(K54/3600)</f>
        <v>38.783666666666662</v>
      </c>
    </row>
    <row r="55" spans="1:15" s="38" customFormat="1" hidden="1" x14ac:dyDescent="0.25">
      <c r="A55" s="16">
        <f t="shared" si="1"/>
        <v>52</v>
      </c>
      <c r="B55" s="159" t="s">
        <v>1416</v>
      </c>
      <c r="C55" s="16" t="s">
        <v>1417</v>
      </c>
      <c r="E55" s="38">
        <v>18</v>
      </c>
      <c r="F55" s="38">
        <v>55</v>
      </c>
      <c r="G55" s="38">
        <v>15.9</v>
      </c>
      <c r="I55" s="38">
        <v>-26</v>
      </c>
      <c r="J55" s="38">
        <v>17</v>
      </c>
      <c r="K55" s="38">
        <v>48.2</v>
      </c>
      <c r="M55" s="97">
        <f t="shared" si="3"/>
        <v>18.921083333333335</v>
      </c>
      <c r="O55" s="97">
        <f>I55-(J55/60)-(K55/3600)</f>
        <v>-26.296722222222225</v>
      </c>
    </row>
    <row r="56" spans="1:15" s="47" customFormat="1" x14ac:dyDescent="0.25">
      <c r="A56" s="46">
        <f t="shared" si="1"/>
        <v>53</v>
      </c>
      <c r="B56" s="165" t="s">
        <v>1418</v>
      </c>
      <c r="C56" s="46" t="s">
        <v>1419</v>
      </c>
      <c r="E56" s="73">
        <v>19</v>
      </c>
      <c r="F56" s="73">
        <v>50</v>
      </c>
      <c r="G56" s="73">
        <v>46.9</v>
      </c>
      <c r="H56" s="73"/>
      <c r="I56" s="73">
        <v>8</v>
      </c>
      <c r="J56" s="73">
        <v>52</v>
      </c>
      <c r="K56" s="73">
        <v>5.9</v>
      </c>
      <c r="L56" s="73"/>
      <c r="M56" s="164">
        <f t="shared" si="3"/>
        <v>19.846361111111111</v>
      </c>
      <c r="O56" s="164">
        <f>I56+(J56/60)+(K56/3600)</f>
        <v>8.8683055555555566</v>
      </c>
    </row>
    <row r="57" spans="1:15" hidden="1" x14ac:dyDescent="0.25">
      <c r="A57" s="16">
        <f t="shared" si="1"/>
        <v>54</v>
      </c>
      <c r="B57" s="159" t="s">
        <v>1420</v>
      </c>
      <c r="C57" s="16" t="s">
        <v>1421</v>
      </c>
      <c r="D57" s="38"/>
      <c r="E57" s="38">
        <v>20</v>
      </c>
      <c r="F57" s="38">
        <v>25</v>
      </c>
      <c r="G57" s="38">
        <v>38.9</v>
      </c>
      <c r="H57" s="38"/>
      <c r="I57" s="38">
        <v>-56</v>
      </c>
      <c r="J57" s="38">
        <v>44</v>
      </c>
      <c r="K57" s="38">
        <v>6.3</v>
      </c>
      <c r="L57" s="38"/>
      <c r="M57" s="97">
        <f t="shared" si="3"/>
        <v>20.427472222222224</v>
      </c>
      <c r="N57" s="38"/>
      <c r="O57" s="97">
        <f>I57-(J57/60)-(K57/3600)</f>
        <v>-56.735083333333336</v>
      </c>
    </row>
    <row r="58" spans="1:15" s="170" customFormat="1" x14ac:dyDescent="0.25">
      <c r="A58" s="72">
        <f t="shared" si="1"/>
        <v>55</v>
      </c>
      <c r="B58" s="165" t="s">
        <v>1422</v>
      </c>
      <c r="C58" s="46" t="s">
        <v>1423</v>
      </c>
      <c r="D58" s="47"/>
      <c r="E58" s="73">
        <v>20</v>
      </c>
      <c r="F58" s="73">
        <v>41</v>
      </c>
      <c r="G58" s="73">
        <v>25.9</v>
      </c>
      <c r="H58" s="73"/>
      <c r="I58" s="73">
        <v>45</v>
      </c>
      <c r="J58" s="73">
        <v>16</v>
      </c>
      <c r="K58" s="73">
        <v>49</v>
      </c>
      <c r="L58" s="73"/>
      <c r="M58" s="164">
        <f t="shared" si="3"/>
        <v>20.690527777777778</v>
      </c>
      <c r="N58" s="47"/>
      <c r="O58" s="164">
        <f>I58+(J58/60)+(K58/3600)</f>
        <v>45.280277777777776</v>
      </c>
    </row>
    <row r="59" spans="1:15" s="38" customFormat="1" x14ac:dyDescent="0.25">
      <c r="A59" s="64">
        <f t="shared" si="1"/>
        <v>56</v>
      </c>
      <c r="B59" s="158" t="s">
        <v>1424</v>
      </c>
      <c r="C59" s="4" t="s">
        <v>1425</v>
      </c>
      <c r="D59"/>
      <c r="E59" s="52">
        <v>21</v>
      </c>
      <c r="F59" s="52">
        <v>44</v>
      </c>
      <c r="G59" s="52">
        <v>11.2</v>
      </c>
      <c r="H59" s="52"/>
      <c r="I59" s="52">
        <v>9</v>
      </c>
      <c r="J59" s="52">
        <v>52</v>
      </c>
      <c r="K59" s="52">
        <v>30</v>
      </c>
      <c r="L59" s="52"/>
      <c r="M59" s="160">
        <f t="shared" si="3"/>
        <v>21.736444444444444</v>
      </c>
      <c r="N59"/>
      <c r="O59" s="160">
        <f>I59+(J59/60)+(K59/3600)</f>
        <v>9.875</v>
      </c>
    </row>
    <row r="60" spans="1:15" hidden="1" x14ac:dyDescent="0.25">
      <c r="A60" s="16">
        <f t="shared" si="1"/>
        <v>57</v>
      </c>
      <c r="B60" s="159" t="s">
        <v>1426</v>
      </c>
      <c r="C60" s="16" t="s">
        <v>1427</v>
      </c>
      <c r="D60" s="38"/>
      <c r="E60" s="38">
        <v>22</v>
      </c>
      <c r="F60" s="38">
        <v>8</v>
      </c>
      <c r="G60" s="38">
        <v>13.9</v>
      </c>
      <c r="H60" s="38"/>
      <c r="I60" s="38">
        <v>-46</v>
      </c>
      <c r="J60" s="38">
        <v>57</v>
      </c>
      <c r="K60" s="38">
        <v>39.5</v>
      </c>
      <c r="L60" s="38"/>
      <c r="M60" s="97">
        <f t="shared" si="3"/>
        <v>22.137194444444443</v>
      </c>
      <c r="N60" s="38"/>
      <c r="O60" s="97">
        <f>I60-(J60/60)-(K60/3600)</f>
        <v>-46.960972222222225</v>
      </c>
    </row>
    <row r="61" spans="1:15" hidden="1" x14ac:dyDescent="0.25">
      <c r="A61" s="16">
        <f t="shared" si="1"/>
        <v>58</v>
      </c>
      <c r="B61" s="159" t="s">
        <v>1428</v>
      </c>
      <c r="C61" s="16" t="s">
        <v>1429</v>
      </c>
      <c r="D61" s="38"/>
      <c r="E61" s="38">
        <v>22</v>
      </c>
      <c r="F61" s="38">
        <v>57</v>
      </c>
      <c r="G61" s="38">
        <v>39</v>
      </c>
      <c r="H61" s="38"/>
      <c r="I61" s="38">
        <v>-29</v>
      </c>
      <c r="J61" s="38">
        <v>37</v>
      </c>
      <c r="K61" s="38">
        <v>20</v>
      </c>
      <c r="L61" s="38"/>
      <c r="M61" s="97">
        <f t="shared" si="3"/>
        <v>22.960833333333333</v>
      </c>
      <c r="N61" s="38"/>
      <c r="O61" s="97">
        <f>I61-(J61/60)-(K61/3600)</f>
        <v>-29.622222222222224</v>
      </c>
    </row>
    <row r="62" spans="1:15" x14ac:dyDescent="0.25">
      <c r="A62" s="4">
        <f t="shared" si="1"/>
        <v>59</v>
      </c>
      <c r="B62" s="158" t="s">
        <v>1430</v>
      </c>
      <c r="C62" s="4" t="s">
        <v>1431</v>
      </c>
      <c r="E62" s="52">
        <v>23</v>
      </c>
      <c r="F62" s="52">
        <v>4</v>
      </c>
      <c r="G62" s="52">
        <v>45.7</v>
      </c>
      <c r="H62" s="52"/>
      <c r="I62" s="52">
        <v>15</v>
      </c>
      <c r="J62" s="52">
        <v>12</v>
      </c>
      <c r="K62" s="52">
        <v>18.899999999999999</v>
      </c>
      <c r="L62" s="52"/>
      <c r="M62" s="160">
        <f t="shared" si="3"/>
        <v>23.079361111111112</v>
      </c>
      <c r="O62" s="160">
        <f>I62+(J62/60)+(K62/3600)</f>
        <v>15.205249999999999</v>
      </c>
    </row>
  </sheetData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14" sqref="A14"/>
    </sheetView>
  </sheetViews>
  <sheetFormatPr defaultRowHeight="15" x14ac:dyDescent="0.25"/>
  <cols>
    <col min="1" max="1" width="12.28515625" bestFit="1" customWidth="1"/>
    <col min="3" max="3" width="1.85546875" style="6" customWidth="1"/>
    <col min="4" max="4" width="3" bestFit="1" customWidth="1"/>
    <col min="5" max="5" width="10.7109375" customWidth="1"/>
    <col min="6" max="6" width="3.85546875" bestFit="1" customWidth="1"/>
    <col min="7" max="7" width="1.85546875" style="6" customWidth="1"/>
    <col min="8" max="8" width="4.42578125" bestFit="1" customWidth="1"/>
    <col min="9" max="9" width="8.5703125" bestFit="1" customWidth="1"/>
    <col min="10" max="10" width="4.42578125" customWidth="1"/>
    <col min="11" max="11" width="3.140625" customWidth="1"/>
    <col min="12" max="12" width="28" bestFit="1" customWidth="1"/>
    <col min="13" max="13" width="41.5703125" style="26" bestFit="1" customWidth="1"/>
  </cols>
  <sheetData>
    <row r="1" spans="1:13" x14ac:dyDescent="0.25">
      <c r="E1" t="s">
        <v>4</v>
      </c>
      <c r="I1" t="s">
        <v>5</v>
      </c>
    </row>
    <row r="2" spans="1:13" s="11" customFormat="1" ht="15.75" thickBot="1" x14ac:dyDescent="0.3">
      <c r="A2" s="1" t="s">
        <v>0</v>
      </c>
      <c r="B2" s="1" t="s">
        <v>1</v>
      </c>
      <c r="C2" s="5"/>
      <c r="D2" s="7" t="s">
        <v>10</v>
      </c>
      <c r="E2" s="7" t="s">
        <v>6</v>
      </c>
      <c r="F2" s="7" t="s">
        <v>7</v>
      </c>
      <c r="G2" s="8"/>
      <c r="H2" s="7" t="s">
        <v>9</v>
      </c>
      <c r="I2" s="7" t="s">
        <v>6</v>
      </c>
      <c r="J2" s="7" t="s">
        <v>7</v>
      </c>
      <c r="K2" s="1"/>
      <c r="L2" s="1" t="s">
        <v>124</v>
      </c>
      <c r="M2" s="28" t="s">
        <v>283</v>
      </c>
    </row>
    <row r="3" spans="1:13" x14ac:dyDescent="0.25">
      <c r="A3" s="12" t="s">
        <v>123</v>
      </c>
      <c r="B3" s="12" t="s">
        <v>2</v>
      </c>
      <c r="D3">
        <v>12</v>
      </c>
      <c r="E3">
        <v>33</v>
      </c>
      <c r="F3">
        <v>53</v>
      </c>
      <c r="H3">
        <v>18</v>
      </c>
      <c r="I3">
        <v>30</v>
      </c>
      <c r="J3">
        <v>47</v>
      </c>
      <c r="L3" t="s">
        <v>126</v>
      </c>
      <c r="M3" s="26" t="s">
        <v>650</v>
      </c>
    </row>
    <row r="4" spans="1:13" x14ac:dyDescent="0.25">
      <c r="A4" s="12" t="s">
        <v>125</v>
      </c>
      <c r="B4" s="12" t="s">
        <v>2</v>
      </c>
      <c r="D4">
        <v>3</v>
      </c>
      <c r="E4">
        <v>53</v>
      </c>
      <c r="F4">
        <v>1</v>
      </c>
      <c r="H4">
        <v>-3</v>
      </c>
      <c r="I4">
        <v>1</v>
      </c>
      <c r="J4">
        <v>42</v>
      </c>
      <c r="L4" t="s">
        <v>153</v>
      </c>
      <c r="M4" s="26" t="s">
        <v>651</v>
      </c>
    </row>
    <row r="5" spans="1:13" x14ac:dyDescent="0.25">
      <c r="A5" s="12" t="s">
        <v>127</v>
      </c>
      <c r="B5" s="12" t="s">
        <v>2</v>
      </c>
      <c r="D5">
        <v>18</v>
      </c>
      <c r="E5">
        <v>0</v>
      </c>
      <c r="F5">
        <v>27</v>
      </c>
      <c r="H5">
        <v>21</v>
      </c>
      <c r="I5">
        <v>35</v>
      </c>
      <c r="J5">
        <v>39</v>
      </c>
      <c r="L5" t="s">
        <v>154</v>
      </c>
      <c r="M5" s="26" t="s">
        <v>652</v>
      </c>
    </row>
    <row r="6" spans="1:13" x14ac:dyDescent="0.25">
      <c r="A6" s="12" t="s">
        <v>128</v>
      </c>
      <c r="B6" s="12" t="s">
        <v>2</v>
      </c>
      <c r="D6">
        <v>19</v>
      </c>
      <c r="E6">
        <v>29</v>
      </c>
      <c r="F6">
        <v>44</v>
      </c>
      <c r="H6">
        <v>27</v>
      </c>
      <c r="I6">
        <v>54</v>
      </c>
      <c r="J6">
        <v>33</v>
      </c>
      <c r="L6" t="s">
        <v>213</v>
      </c>
      <c r="M6" s="26" t="s">
        <v>653</v>
      </c>
    </row>
    <row r="7" spans="1:13" s="73" customFormat="1" x14ac:dyDescent="0.25">
      <c r="A7" s="105" t="s">
        <v>198</v>
      </c>
      <c r="B7" s="105" t="s">
        <v>2</v>
      </c>
      <c r="D7" s="73">
        <v>4</v>
      </c>
      <c r="E7" s="106">
        <v>0.60661399999999999</v>
      </c>
      <c r="F7" s="106"/>
      <c r="H7" s="73">
        <v>16</v>
      </c>
      <c r="I7" s="106">
        <v>0.51668599999999998</v>
      </c>
      <c r="J7" s="106"/>
      <c r="L7" s="73" t="s">
        <v>240</v>
      </c>
      <c r="M7" s="74" t="s">
        <v>654</v>
      </c>
    </row>
    <row r="8" spans="1:13" x14ac:dyDescent="0.25">
      <c r="A8" s="12" t="s">
        <v>129</v>
      </c>
      <c r="B8" s="12" t="s">
        <v>2</v>
      </c>
      <c r="D8">
        <v>12</v>
      </c>
      <c r="E8">
        <v>54</v>
      </c>
      <c r="F8">
        <v>52</v>
      </c>
      <c r="H8">
        <v>38</v>
      </c>
      <c r="I8">
        <v>26</v>
      </c>
      <c r="J8">
        <v>59</v>
      </c>
      <c r="L8" t="s">
        <v>270</v>
      </c>
      <c r="M8" s="26" t="s">
        <v>655</v>
      </c>
    </row>
    <row r="9" spans="1:13" x14ac:dyDescent="0.25">
      <c r="A9" s="12" t="s">
        <v>130</v>
      </c>
      <c r="B9" s="12" t="s">
        <v>2</v>
      </c>
      <c r="D9">
        <v>20</v>
      </c>
      <c r="E9">
        <v>16</v>
      </c>
      <c r="F9">
        <v>41</v>
      </c>
      <c r="H9">
        <v>-12</v>
      </c>
      <c r="I9">
        <v>37</v>
      </c>
      <c r="J9">
        <v>24</v>
      </c>
      <c r="L9" t="s">
        <v>206</v>
      </c>
      <c r="M9" s="26" t="s">
        <v>656</v>
      </c>
    </row>
    <row r="10" spans="1:13" x14ac:dyDescent="0.25">
      <c r="A10" s="12" t="s">
        <v>131</v>
      </c>
      <c r="B10" s="12" t="s">
        <v>2</v>
      </c>
      <c r="D10">
        <v>17</v>
      </c>
      <c r="E10">
        <v>14</v>
      </c>
      <c r="F10">
        <v>39</v>
      </c>
      <c r="H10">
        <v>14</v>
      </c>
      <c r="I10">
        <v>24</v>
      </c>
      <c r="J10">
        <v>0</v>
      </c>
      <c r="L10" t="s">
        <v>207</v>
      </c>
      <c r="M10" s="26" t="s">
        <v>657</v>
      </c>
    </row>
    <row r="11" spans="1:13" s="47" customFormat="1" x14ac:dyDescent="0.25">
      <c r="A11" s="66" t="s">
        <v>132</v>
      </c>
      <c r="B11" s="66" t="s">
        <v>2</v>
      </c>
      <c r="D11" s="47">
        <v>19.826267000000001</v>
      </c>
      <c r="E11" s="47">
        <v>49</v>
      </c>
      <c r="F11" s="47">
        <v>35</v>
      </c>
      <c r="H11" s="47">
        <v>8</v>
      </c>
      <c r="I11" s="47">
        <v>47</v>
      </c>
      <c r="J11" s="47">
        <v>55</v>
      </c>
      <c r="L11" s="47" t="s">
        <v>208</v>
      </c>
      <c r="M11" s="75" t="s">
        <v>658</v>
      </c>
    </row>
    <row r="12" spans="1:13" s="47" customFormat="1" x14ac:dyDescent="0.25">
      <c r="A12" s="66" t="s">
        <v>133</v>
      </c>
      <c r="B12" s="66" t="s">
        <v>2</v>
      </c>
      <c r="D12" s="47">
        <v>16</v>
      </c>
      <c r="E12" s="47">
        <v>27</v>
      </c>
      <c r="F12" s="47">
        <v>53</v>
      </c>
      <c r="H12" s="47">
        <v>-26</v>
      </c>
      <c r="I12" s="47">
        <v>22</v>
      </c>
      <c r="J12" s="47">
        <v>43</v>
      </c>
      <c r="L12" s="47" t="s">
        <v>209</v>
      </c>
      <c r="M12" s="75" t="s">
        <v>659</v>
      </c>
    </row>
    <row r="13" spans="1:13" s="47" customFormat="1" x14ac:dyDescent="0.25">
      <c r="A13" s="66" t="s">
        <v>134</v>
      </c>
      <c r="B13" s="66" t="s">
        <v>2</v>
      </c>
      <c r="D13" s="47">
        <v>14</v>
      </c>
      <c r="E13" s="47">
        <v>14</v>
      </c>
      <c r="F13" s="47">
        <v>34</v>
      </c>
      <c r="H13" s="47">
        <v>19</v>
      </c>
      <c r="I13" s="47">
        <v>19</v>
      </c>
      <c r="J13" s="47">
        <v>29</v>
      </c>
      <c r="L13" s="47" t="s">
        <v>210</v>
      </c>
      <c r="M13" s="75" t="s">
        <v>660</v>
      </c>
    </row>
    <row r="14" spans="1:13" x14ac:dyDescent="0.25">
      <c r="A14" s="12" t="s">
        <v>135</v>
      </c>
      <c r="B14" s="12" t="s">
        <v>2</v>
      </c>
      <c r="D14">
        <v>5</v>
      </c>
      <c r="E14">
        <v>59</v>
      </c>
      <c r="F14">
        <v>6</v>
      </c>
      <c r="H14">
        <v>44</v>
      </c>
      <c r="I14">
        <v>57</v>
      </c>
      <c r="J14">
        <v>0</v>
      </c>
      <c r="L14" t="s">
        <v>211</v>
      </c>
      <c r="M14" s="26" t="s">
        <v>661</v>
      </c>
    </row>
    <row r="15" spans="1:13" s="47" customFormat="1" x14ac:dyDescent="0.25">
      <c r="A15" s="66" t="s">
        <v>136</v>
      </c>
      <c r="B15" s="66" t="s">
        <v>2</v>
      </c>
      <c r="D15" s="47">
        <v>12</v>
      </c>
      <c r="E15" s="47">
        <v>31</v>
      </c>
      <c r="F15" s="47">
        <v>57</v>
      </c>
      <c r="H15" s="47">
        <v>41</v>
      </c>
      <c r="I15" s="47">
        <v>23</v>
      </c>
      <c r="J15" s="47">
        <v>30</v>
      </c>
      <c r="L15" s="47" t="s">
        <v>212</v>
      </c>
      <c r="M15" s="75" t="s">
        <v>662</v>
      </c>
    </row>
    <row r="16" spans="1:13" x14ac:dyDescent="0.25">
      <c r="A16" s="12" t="s">
        <v>137</v>
      </c>
      <c r="B16" s="12" t="s">
        <v>2</v>
      </c>
      <c r="D16">
        <v>19</v>
      </c>
      <c r="E16">
        <v>29</v>
      </c>
      <c r="F16">
        <v>43</v>
      </c>
      <c r="H16">
        <v>27</v>
      </c>
      <c r="I16">
        <v>54</v>
      </c>
      <c r="J16">
        <v>33</v>
      </c>
      <c r="L16" t="s">
        <v>213</v>
      </c>
      <c r="M16" s="26" t="s">
        <v>653</v>
      </c>
    </row>
    <row r="17" spans="1:13" x14ac:dyDescent="0.25">
      <c r="A17" s="12" t="s">
        <v>138</v>
      </c>
      <c r="B17" s="12" t="s">
        <v>2</v>
      </c>
      <c r="D17">
        <v>19</v>
      </c>
      <c r="E17">
        <v>29</v>
      </c>
      <c r="F17">
        <v>44</v>
      </c>
      <c r="H17">
        <v>27</v>
      </c>
      <c r="I17">
        <v>54</v>
      </c>
      <c r="J17">
        <v>33</v>
      </c>
      <c r="L17" t="s">
        <v>213</v>
      </c>
      <c r="M17" s="26" t="s">
        <v>653</v>
      </c>
    </row>
    <row r="18" spans="1:13" s="47" customFormat="1" x14ac:dyDescent="0.25">
      <c r="A18" s="66" t="s">
        <v>139</v>
      </c>
      <c r="B18" s="66" t="s">
        <v>2</v>
      </c>
      <c r="D18" s="47">
        <v>5</v>
      </c>
      <c r="E18" s="47">
        <v>53</v>
      </c>
      <c r="F18" s="47">
        <v>48</v>
      </c>
      <c r="H18" s="47">
        <v>7</v>
      </c>
      <c r="I18" s="47">
        <v>24</v>
      </c>
      <c r="J18" s="47">
        <v>13</v>
      </c>
      <c r="L18" s="47" t="s">
        <v>214</v>
      </c>
      <c r="M18" s="75" t="s">
        <v>659</v>
      </c>
    </row>
    <row r="19" spans="1:13" s="47" customFormat="1" x14ac:dyDescent="0.25">
      <c r="A19" s="66" t="s">
        <v>140</v>
      </c>
      <c r="B19" s="66" t="s">
        <v>2</v>
      </c>
      <c r="D19" s="47">
        <v>5</v>
      </c>
      <c r="E19" s="47">
        <v>53</v>
      </c>
      <c r="F19" s="47">
        <v>48</v>
      </c>
      <c r="H19" s="47">
        <v>7</v>
      </c>
      <c r="I19" s="47">
        <v>24</v>
      </c>
      <c r="J19" s="47">
        <v>14</v>
      </c>
      <c r="L19" s="47" t="s">
        <v>214</v>
      </c>
      <c r="M19" s="75" t="s">
        <v>659</v>
      </c>
    </row>
    <row r="20" spans="1:13" x14ac:dyDescent="0.25">
      <c r="A20" s="12" t="s">
        <v>194</v>
      </c>
      <c r="B20" s="12" t="s">
        <v>2</v>
      </c>
      <c r="D20">
        <v>18</v>
      </c>
      <c r="E20" s="29">
        <v>0.834422</v>
      </c>
      <c r="F20" s="29"/>
      <c r="H20">
        <v>33</v>
      </c>
      <c r="I20" s="89">
        <v>0.36281000000000002</v>
      </c>
      <c r="J20" s="89"/>
      <c r="L20" t="s">
        <v>236</v>
      </c>
      <c r="M20" s="26" t="s">
        <v>663</v>
      </c>
    </row>
    <row r="21" spans="1:13" x14ac:dyDescent="0.25">
      <c r="A21" s="12" t="s">
        <v>141</v>
      </c>
      <c r="B21" s="12" t="s">
        <v>2</v>
      </c>
      <c r="D21">
        <v>3</v>
      </c>
      <c r="E21">
        <v>31</v>
      </c>
      <c r="F21">
        <v>28</v>
      </c>
      <c r="H21">
        <v>-2</v>
      </c>
      <c r="I21">
        <v>32</v>
      </c>
      <c r="J21">
        <v>57</v>
      </c>
      <c r="L21" s="39" t="s">
        <v>190</v>
      </c>
    </row>
    <row r="22" spans="1:13" s="47" customFormat="1" x14ac:dyDescent="0.25">
      <c r="A22" s="66" t="s">
        <v>193</v>
      </c>
      <c r="B22" s="66" t="s">
        <v>2</v>
      </c>
      <c r="D22" s="47">
        <v>5</v>
      </c>
      <c r="E22" s="107">
        <f>16/60+F22</f>
        <v>0.27815527777777777</v>
      </c>
      <c r="F22" s="47">
        <f>41.359/3600</f>
        <v>1.1488611111111111E-2</v>
      </c>
      <c r="H22" s="47">
        <v>45</v>
      </c>
      <c r="I22" s="107">
        <f>(59/60)+J22</f>
        <v>0.99799111111111105</v>
      </c>
      <c r="J22" s="47">
        <f>52.768/3600</f>
        <v>1.4657777777777778E-2</v>
      </c>
      <c r="L22" s="108" t="s">
        <v>235</v>
      </c>
      <c r="M22" s="75" t="s">
        <v>839</v>
      </c>
    </row>
    <row r="23" spans="1:13" x14ac:dyDescent="0.25">
      <c r="A23" s="109" t="s">
        <v>195</v>
      </c>
      <c r="B23" s="12" t="s">
        <v>2</v>
      </c>
      <c r="D23">
        <v>8</v>
      </c>
      <c r="E23">
        <v>0.89247200000000004</v>
      </c>
      <c r="H23">
        <v>28</v>
      </c>
      <c r="I23" s="90">
        <v>0.26722200000000002</v>
      </c>
      <c r="L23" s="23" t="s">
        <v>237</v>
      </c>
      <c r="M23" s="26" t="s">
        <v>840</v>
      </c>
    </row>
    <row r="24" spans="1:13" x14ac:dyDescent="0.25">
      <c r="A24" s="12" t="s">
        <v>144</v>
      </c>
      <c r="B24" s="12" t="s">
        <v>2</v>
      </c>
      <c r="D24">
        <v>7</v>
      </c>
      <c r="E24">
        <v>47</v>
      </c>
      <c r="F24">
        <v>55</v>
      </c>
      <c r="H24">
        <v>59</v>
      </c>
      <c r="I24">
        <v>48</v>
      </c>
      <c r="J24">
        <v>13</v>
      </c>
      <c r="L24" s="39" t="s">
        <v>190</v>
      </c>
    </row>
    <row r="25" spans="1:13" s="44" customFormat="1" x14ac:dyDescent="0.25">
      <c r="A25" s="109" t="s">
        <v>145</v>
      </c>
      <c r="B25" s="109" t="s">
        <v>2</v>
      </c>
      <c r="D25" s="44">
        <v>22</v>
      </c>
      <c r="E25" s="44">
        <v>28</v>
      </c>
      <c r="F25" s="44">
        <v>14</v>
      </c>
      <c r="H25" s="44">
        <v>58</v>
      </c>
      <c r="I25" s="44">
        <v>17</v>
      </c>
      <c r="J25" s="44">
        <v>16</v>
      </c>
      <c r="L25" s="44" t="s">
        <v>215</v>
      </c>
      <c r="M25" s="113" t="s">
        <v>837</v>
      </c>
    </row>
    <row r="26" spans="1:13" s="47" customFormat="1" x14ac:dyDescent="0.25">
      <c r="A26" s="66" t="s">
        <v>146</v>
      </c>
      <c r="B26" s="66" t="s">
        <v>2</v>
      </c>
      <c r="D26" s="47">
        <v>20</v>
      </c>
      <c r="E26" s="47">
        <v>40</v>
      </c>
      <c r="F26" s="47">
        <v>36</v>
      </c>
      <c r="H26" s="47">
        <v>45</v>
      </c>
      <c r="I26" s="47">
        <v>11</v>
      </c>
      <c r="J26" s="47">
        <v>27</v>
      </c>
      <c r="L26" s="47" t="s">
        <v>216</v>
      </c>
      <c r="M26" s="75" t="s">
        <v>842</v>
      </c>
    </row>
    <row r="27" spans="1:13" x14ac:dyDescent="0.25">
      <c r="A27" s="12" t="s">
        <v>149</v>
      </c>
      <c r="B27" s="12" t="s">
        <v>2</v>
      </c>
      <c r="D27">
        <v>18</v>
      </c>
      <c r="E27">
        <v>44</v>
      </c>
      <c r="F27">
        <v>45</v>
      </c>
      <c r="H27">
        <v>39</v>
      </c>
      <c r="I27">
        <v>56</v>
      </c>
      <c r="J27">
        <v>27</v>
      </c>
      <c r="L27" t="s">
        <v>217</v>
      </c>
      <c r="M27" s="26" t="s">
        <v>682</v>
      </c>
    </row>
    <row r="28" spans="1:13" x14ac:dyDescent="0.25">
      <c r="A28" s="12" t="s">
        <v>150</v>
      </c>
      <c r="B28" s="12" t="s">
        <v>2</v>
      </c>
      <c r="D28">
        <v>18</v>
      </c>
      <c r="E28">
        <v>43</v>
      </c>
      <c r="F28">
        <v>32</v>
      </c>
      <c r="H28">
        <v>39</v>
      </c>
      <c r="I28">
        <v>36</v>
      </c>
      <c r="J28">
        <v>44</v>
      </c>
      <c r="L28" t="s">
        <v>217</v>
      </c>
      <c r="M28" s="26" t="s">
        <v>682</v>
      </c>
    </row>
    <row r="29" spans="1:13" x14ac:dyDescent="0.25">
      <c r="A29" s="12" t="s">
        <v>152</v>
      </c>
      <c r="B29" s="12" t="s">
        <v>2</v>
      </c>
      <c r="D29">
        <v>19</v>
      </c>
      <c r="E29">
        <v>29</v>
      </c>
      <c r="F29">
        <v>44</v>
      </c>
      <c r="H29">
        <v>44</v>
      </c>
      <c r="I29">
        <v>0</v>
      </c>
      <c r="J29">
        <v>0</v>
      </c>
      <c r="L29" s="39" t="s">
        <v>190</v>
      </c>
    </row>
    <row r="30" spans="1:13" x14ac:dyDescent="0.25">
      <c r="A30" s="12" t="s">
        <v>199</v>
      </c>
      <c r="B30" s="12" t="s">
        <v>2</v>
      </c>
      <c r="D30">
        <v>5</v>
      </c>
      <c r="E30">
        <v>0.68917700000000004</v>
      </c>
      <c r="H30">
        <v>2</v>
      </c>
      <c r="I30">
        <v>0.60651100000000002</v>
      </c>
      <c r="L30" s="39" t="s">
        <v>190</v>
      </c>
    </row>
    <row r="31" spans="1:13" x14ac:dyDescent="0.25">
      <c r="A31" s="12" t="s">
        <v>155</v>
      </c>
      <c r="B31" s="12" t="s">
        <v>2</v>
      </c>
      <c r="D31">
        <v>2</v>
      </c>
      <c r="E31">
        <v>2</v>
      </c>
      <c r="F31">
        <v>21</v>
      </c>
      <c r="H31">
        <v>42</v>
      </c>
      <c r="I31">
        <v>12</v>
      </c>
      <c r="J31">
        <v>35</v>
      </c>
      <c r="L31" t="s">
        <v>218</v>
      </c>
      <c r="M31" s="26" t="s">
        <v>843</v>
      </c>
    </row>
    <row r="32" spans="1:13" x14ac:dyDescent="0.25">
      <c r="A32" s="12" t="s">
        <v>156</v>
      </c>
      <c r="B32" s="12" t="s">
        <v>2</v>
      </c>
      <c r="D32">
        <v>1</v>
      </c>
      <c r="E32">
        <v>52</v>
      </c>
      <c r="F32">
        <v>8</v>
      </c>
      <c r="H32">
        <v>19</v>
      </c>
      <c r="I32">
        <v>10</v>
      </c>
      <c r="J32">
        <v>18</v>
      </c>
      <c r="L32" t="s">
        <v>219</v>
      </c>
      <c r="M32" s="26" t="s">
        <v>680</v>
      </c>
    </row>
    <row r="33" spans="1:13" x14ac:dyDescent="0.25">
      <c r="A33" s="12" t="s">
        <v>157</v>
      </c>
      <c r="B33" s="12" t="s">
        <v>2</v>
      </c>
      <c r="D33">
        <v>20</v>
      </c>
      <c r="E33">
        <v>45</v>
      </c>
      <c r="F33">
        <v>30</v>
      </c>
      <c r="H33">
        <v>16</v>
      </c>
      <c r="I33">
        <v>2</v>
      </c>
      <c r="J33">
        <v>7</v>
      </c>
      <c r="L33" t="s">
        <v>220</v>
      </c>
      <c r="M33" s="26" t="s">
        <v>681</v>
      </c>
    </row>
    <row r="34" spans="1:13" x14ac:dyDescent="0.25">
      <c r="A34" s="12" t="s">
        <v>158</v>
      </c>
      <c r="B34" s="12" t="s">
        <v>2</v>
      </c>
      <c r="D34">
        <v>10</v>
      </c>
      <c r="E34">
        <v>18</v>
      </c>
      <c r="F34">
        <v>36</v>
      </c>
      <c r="H34">
        <v>19</v>
      </c>
      <c r="I34">
        <v>58</v>
      </c>
      <c r="J34">
        <v>6</v>
      </c>
      <c r="L34" t="s">
        <v>221</v>
      </c>
      <c r="M34" s="26" t="s">
        <v>844</v>
      </c>
    </row>
    <row r="35" spans="1:13" x14ac:dyDescent="0.25">
      <c r="A35" s="12" t="s">
        <v>159</v>
      </c>
      <c r="B35" s="12" t="s">
        <v>2</v>
      </c>
      <c r="D35">
        <v>10</v>
      </c>
      <c r="E35">
        <v>19</v>
      </c>
      <c r="F35">
        <v>44</v>
      </c>
      <c r="H35">
        <v>19</v>
      </c>
      <c r="I35">
        <v>52</v>
      </c>
      <c r="J35">
        <v>54</v>
      </c>
      <c r="L35" t="s">
        <v>221</v>
      </c>
      <c r="M35" s="26" t="s">
        <v>844</v>
      </c>
    </row>
    <row r="36" spans="1:13" x14ac:dyDescent="0.25">
      <c r="A36" s="12" t="s">
        <v>160</v>
      </c>
      <c r="B36" s="12" t="s">
        <v>2</v>
      </c>
      <c r="D36">
        <v>10</v>
      </c>
      <c r="E36">
        <v>32</v>
      </c>
      <c r="F36">
        <v>25</v>
      </c>
      <c r="H36">
        <v>29</v>
      </c>
      <c r="I36">
        <v>29</v>
      </c>
      <c r="J36">
        <v>24</v>
      </c>
      <c r="L36" s="39" t="s">
        <v>190</v>
      </c>
    </row>
    <row r="37" spans="1:13" x14ac:dyDescent="0.25">
      <c r="A37" s="12" t="s">
        <v>162</v>
      </c>
      <c r="B37" s="12" t="s">
        <v>2</v>
      </c>
      <c r="D37">
        <v>8</v>
      </c>
      <c r="E37">
        <v>45</v>
      </c>
      <c r="F37">
        <v>5</v>
      </c>
      <c r="H37">
        <v>28</v>
      </c>
      <c r="I37">
        <v>51</v>
      </c>
      <c r="J37">
        <v>8</v>
      </c>
      <c r="L37" t="s">
        <v>222</v>
      </c>
      <c r="M37" s="26" t="s">
        <v>845</v>
      </c>
    </row>
    <row r="38" spans="1:13" s="47" customFormat="1" x14ac:dyDescent="0.25">
      <c r="A38" s="66" t="s">
        <v>197</v>
      </c>
      <c r="B38" s="66" t="s">
        <v>2</v>
      </c>
      <c r="D38" s="47">
        <v>15</v>
      </c>
      <c r="E38" s="47">
        <v>0.36846800000000002</v>
      </c>
      <c r="H38" s="47">
        <v>58</v>
      </c>
      <c r="I38" s="107">
        <v>0.99011199999999999</v>
      </c>
      <c r="L38" s="47" t="s">
        <v>239</v>
      </c>
      <c r="M38" s="75" t="s">
        <v>846</v>
      </c>
    </row>
    <row r="39" spans="1:13" x14ac:dyDescent="0.25">
      <c r="A39" s="18" t="s">
        <v>121</v>
      </c>
      <c r="B39" s="12" t="s">
        <v>2</v>
      </c>
      <c r="D39">
        <v>13</v>
      </c>
      <c r="E39">
        <v>22</v>
      </c>
      <c r="F39">
        <v>26</v>
      </c>
      <c r="H39">
        <v>55</v>
      </c>
      <c r="I39">
        <v>3</v>
      </c>
      <c r="J39">
        <v>16</v>
      </c>
      <c r="L39" t="s">
        <v>228</v>
      </c>
      <c r="M39" s="26" t="s">
        <v>224</v>
      </c>
    </row>
    <row r="40" spans="1:13" s="47" customFormat="1" x14ac:dyDescent="0.25">
      <c r="A40" s="115" t="s">
        <v>191</v>
      </c>
      <c r="B40" s="66" t="s">
        <v>2</v>
      </c>
      <c r="D40" s="47">
        <v>21</v>
      </c>
      <c r="E40" s="47">
        <v>0.71858500000000003</v>
      </c>
      <c r="H40" s="47">
        <v>58</v>
      </c>
      <c r="I40" s="107">
        <v>0.52026899999999998</v>
      </c>
      <c r="L40" s="47" t="s">
        <v>223</v>
      </c>
      <c r="M40" s="75" t="s">
        <v>229</v>
      </c>
    </row>
    <row r="41" spans="1:13" hidden="1" x14ac:dyDescent="0.25">
      <c r="A41" s="12" t="s">
        <v>174</v>
      </c>
      <c r="B41" s="12" t="s">
        <v>2</v>
      </c>
      <c r="D41">
        <v>2</v>
      </c>
      <c r="E41">
        <v>5</v>
      </c>
      <c r="F41">
        <v>13</v>
      </c>
      <c r="H41">
        <v>89</v>
      </c>
      <c r="I41">
        <v>9</v>
      </c>
      <c r="J41">
        <v>13</v>
      </c>
      <c r="L41" t="s">
        <v>225</v>
      </c>
      <c r="M41" s="26" t="s">
        <v>838</v>
      </c>
    </row>
    <row r="42" spans="1:13" x14ac:dyDescent="0.25">
      <c r="A42" s="12" t="s">
        <v>175</v>
      </c>
      <c r="B42" s="12" t="s">
        <v>2</v>
      </c>
      <c r="D42">
        <v>10</v>
      </c>
      <c r="E42">
        <v>8</v>
      </c>
      <c r="F42">
        <v>8</v>
      </c>
      <c r="H42">
        <v>11</v>
      </c>
      <c r="I42">
        <v>59</v>
      </c>
      <c r="J42">
        <v>22</v>
      </c>
      <c r="L42" t="s">
        <v>226</v>
      </c>
      <c r="M42" s="26" t="s">
        <v>847</v>
      </c>
    </row>
    <row r="43" spans="1:13" x14ac:dyDescent="0.25">
      <c r="A43" s="12" t="s">
        <v>192</v>
      </c>
      <c r="B43" s="12" t="s">
        <v>2</v>
      </c>
      <c r="D43">
        <v>5</v>
      </c>
      <c r="E43">
        <v>0.227576</v>
      </c>
      <c r="H43">
        <v>-8</v>
      </c>
      <c r="I43" s="25">
        <v>0.23574500000000001</v>
      </c>
      <c r="L43" t="s">
        <v>234</v>
      </c>
      <c r="M43" s="26" t="s">
        <v>848</v>
      </c>
    </row>
    <row r="44" spans="1:13" s="47" customFormat="1" x14ac:dyDescent="0.25">
      <c r="A44" s="66" t="s">
        <v>177</v>
      </c>
      <c r="B44" s="66" t="s">
        <v>2</v>
      </c>
      <c r="D44" s="47">
        <v>6</v>
      </c>
      <c r="E44" s="47">
        <v>44</v>
      </c>
      <c r="F44" s="47">
        <v>5</v>
      </c>
      <c r="H44" s="47">
        <v>-16</v>
      </c>
      <c r="I44" s="47">
        <v>40</v>
      </c>
      <c r="J44" s="47">
        <v>20</v>
      </c>
      <c r="L44" s="47" t="s">
        <v>227</v>
      </c>
      <c r="M44" s="75" t="s">
        <v>849</v>
      </c>
    </row>
    <row r="45" spans="1:13" s="47" customFormat="1" x14ac:dyDescent="0.25">
      <c r="A45" s="66" t="s">
        <v>178</v>
      </c>
      <c r="B45" s="66" t="s">
        <v>2</v>
      </c>
      <c r="D45" s="47">
        <v>6</v>
      </c>
      <c r="E45" s="47">
        <v>45</v>
      </c>
      <c r="F45" s="47">
        <v>16</v>
      </c>
      <c r="H45" s="47">
        <v>-16</v>
      </c>
      <c r="I45" s="47">
        <v>40</v>
      </c>
      <c r="J45" s="47">
        <v>0</v>
      </c>
      <c r="L45" s="47" t="s">
        <v>227</v>
      </c>
      <c r="M45" s="75" t="s">
        <v>849</v>
      </c>
    </row>
    <row r="46" spans="1:13" s="47" customFormat="1" x14ac:dyDescent="0.25">
      <c r="A46" s="66" t="s">
        <v>180</v>
      </c>
      <c r="B46" s="66" t="s">
        <v>2</v>
      </c>
      <c r="D46" s="47">
        <v>13</v>
      </c>
      <c r="E46" s="47">
        <v>23</v>
      </c>
      <c r="F46" s="47">
        <v>53</v>
      </c>
      <c r="H46" s="47">
        <v>-11</v>
      </c>
      <c r="I46" s="47">
        <v>1</v>
      </c>
      <c r="J46" s="47">
        <v>57</v>
      </c>
      <c r="L46" s="47" t="s">
        <v>230</v>
      </c>
      <c r="M46" s="75" t="s">
        <v>850</v>
      </c>
    </row>
    <row r="47" spans="1:13" x14ac:dyDescent="0.25">
      <c r="A47" s="12" t="s">
        <v>181</v>
      </c>
      <c r="B47" s="12" t="s">
        <v>2</v>
      </c>
      <c r="D47">
        <v>5</v>
      </c>
      <c r="E47">
        <v>38</v>
      </c>
      <c r="F47">
        <v>36</v>
      </c>
      <c r="H47">
        <v>-2</v>
      </c>
      <c r="I47">
        <v>19</v>
      </c>
      <c r="J47">
        <v>34</v>
      </c>
      <c r="L47" s="39" t="s">
        <v>190</v>
      </c>
      <c r="M47" s="99" t="s">
        <v>1139</v>
      </c>
    </row>
    <row r="48" spans="1:13" s="47" customFormat="1" x14ac:dyDescent="0.25">
      <c r="A48" s="66" t="s">
        <v>182</v>
      </c>
      <c r="B48" s="66" t="s">
        <v>2</v>
      </c>
      <c r="D48" s="47">
        <v>18</v>
      </c>
      <c r="E48" s="47">
        <v>36</v>
      </c>
      <c r="F48" s="47">
        <v>6</v>
      </c>
      <c r="H48" s="47">
        <v>38</v>
      </c>
      <c r="I48" s="47">
        <v>45</v>
      </c>
      <c r="J48" s="47">
        <v>26</v>
      </c>
      <c r="L48" s="47" t="s">
        <v>231</v>
      </c>
      <c r="M48" s="75" t="s">
        <v>851</v>
      </c>
    </row>
    <row r="49" spans="1:13" x14ac:dyDescent="0.25">
      <c r="A49" s="12" t="s">
        <v>200</v>
      </c>
      <c r="B49" s="12" t="s">
        <v>2</v>
      </c>
      <c r="D49">
        <v>5</v>
      </c>
      <c r="E49">
        <v>0.10474600000000001</v>
      </c>
      <c r="H49">
        <v>4</v>
      </c>
      <c r="I49" s="25">
        <v>0.105888</v>
      </c>
      <c r="L49" s="39" t="s">
        <v>190</v>
      </c>
    </row>
    <row r="50" spans="1:13" s="47" customFormat="1" x14ac:dyDescent="0.25">
      <c r="A50" s="66" t="s">
        <v>196</v>
      </c>
      <c r="B50" s="66" t="s">
        <v>2</v>
      </c>
      <c r="D50" s="47">
        <v>10</v>
      </c>
      <c r="E50" s="47">
        <v>0.991398</v>
      </c>
      <c r="H50" s="47">
        <v>40</v>
      </c>
      <c r="I50" s="107">
        <v>0.42913800000000002</v>
      </c>
      <c r="L50" s="47" t="s">
        <v>238</v>
      </c>
      <c r="M50" s="75" t="s">
        <v>852</v>
      </c>
    </row>
    <row r="51" spans="1:13" x14ac:dyDescent="0.25">
      <c r="A51" s="12" t="s">
        <v>183</v>
      </c>
      <c r="B51" s="12" t="s">
        <v>2</v>
      </c>
      <c r="D51">
        <v>11</v>
      </c>
      <c r="E51">
        <v>17</v>
      </c>
      <c r="F51">
        <v>19</v>
      </c>
      <c r="H51">
        <v>31</v>
      </c>
      <c r="I51">
        <v>38</v>
      </c>
      <c r="J51">
        <v>9</v>
      </c>
      <c r="L51" t="s">
        <v>233</v>
      </c>
      <c r="M51" s="26" t="s">
        <v>853</v>
      </c>
    </row>
    <row r="52" spans="1:13" x14ac:dyDescent="0.25">
      <c r="A52" s="12" t="s">
        <v>184</v>
      </c>
      <c r="B52" s="12" t="s">
        <v>2</v>
      </c>
      <c r="D52">
        <v>14</v>
      </c>
      <c r="E52">
        <v>50</v>
      </c>
      <c r="F52">
        <v>15</v>
      </c>
      <c r="H52">
        <v>19</v>
      </c>
      <c r="I52">
        <v>12</v>
      </c>
      <c r="J52">
        <v>13</v>
      </c>
      <c r="L52" t="s">
        <v>232</v>
      </c>
      <c r="M52" s="26" t="s">
        <v>854</v>
      </c>
    </row>
    <row r="53" spans="1:13" s="47" customFormat="1" x14ac:dyDescent="0.25">
      <c r="A53" s="66" t="s">
        <v>201</v>
      </c>
      <c r="B53" s="66" t="s">
        <v>2</v>
      </c>
      <c r="D53" s="47">
        <v>21</v>
      </c>
      <c r="E53" s="47">
        <v>0.60988869999999995</v>
      </c>
      <c r="H53" s="47">
        <v>78</v>
      </c>
      <c r="I53" s="107">
        <v>0.33322400000000002</v>
      </c>
      <c r="L53" s="47" t="s">
        <v>841</v>
      </c>
      <c r="M53" s="75" t="s">
        <v>855</v>
      </c>
    </row>
  </sheetData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N9" sqref="N9"/>
    </sheetView>
  </sheetViews>
  <sheetFormatPr defaultRowHeight="15" x14ac:dyDescent="0.25"/>
  <cols>
    <col min="1" max="1" width="10.7109375" bestFit="1" customWidth="1"/>
    <col min="3" max="3" width="5.85546875" customWidth="1"/>
    <col min="4" max="4" width="6.7109375" customWidth="1"/>
    <col min="5" max="5" width="5.7109375" customWidth="1"/>
    <col min="6" max="6" width="11" bestFit="1" customWidth="1"/>
    <col min="7" max="7" width="2.5703125" customWidth="1"/>
    <col min="8" max="9" width="6.7109375" customWidth="1"/>
    <col min="10" max="10" width="5.85546875" customWidth="1"/>
    <col min="11" max="11" width="11.85546875" bestFit="1" customWidth="1"/>
    <col min="12" max="12" width="3" customWidth="1"/>
    <col min="13" max="13" width="16.28515625" customWidth="1"/>
    <col min="14" max="14" width="36.7109375" customWidth="1"/>
  </cols>
  <sheetData>
    <row r="1" spans="1:18" x14ac:dyDescent="0.25">
      <c r="B1" s="4"/>
      <c r="C1" s="26"/>
      <c r="D1" t="s">
        <v>4</v>
      </c>
      <c r="F1" s="37" t="s">
        <v>1237</v>
      </c>
      <c r="I1" t="s">
        <v>5</v>
      </c>
      <c r="K1" s="37" t="s">
        <v>1238</v>
      </c>
      <c r="L1" s="37"/>
      <c r="M1" s="181"/>
      <c r="N1" s="26"/>
    </row>
    <row r="2" spans="1:18" s="11" customFormat="1" ht="15.75" thickBot="1" x14ac:dyDescent="0.3">
      <c r="A2" s="136" t="s">
        <v>0</v>
      </c>
      <c r="B2" s="83" t="s">
        <v>1</v>
      </c>
      <c r="C2" s="182" t="s">
        <v>10</v>
      </c>
      <c r="D2" s="7" t="s">
        <v>6</v>
      </c>
      <c r="E2" s="7" t="s">
        <v>7</v>
      </c>
      <c r="F2" s="7"/>
      <c r="G2" s="27"/>
      <c r="H2" s="7" t="s">
        <v>9</v>
      </c>
      <c r="I2" s="7" t="s">
        <v>6</v>
      </c>
      <c r="J2" s="7" t="s">
        <v>7</v>
      </c>
      <c r="K2" s="7"/>
      <c r="L2" s="7"/>
      <c r="M2" s="180" t="s">
        <v>1242</v>
      </c>
      <c r="N2" s="28" t="s">
        <v>283</v>
      </c>
      <c r="O2" s="1"/>
      <c r="P2" s="1"/>
      <c r="Q2" s="1"/>
      <c r="R2" s="1"/>
    </row>
    <row r="3" spans="1:18" x14ac:dyDescent="0.25">
      <c r="A3" s="183" t="s">
        <v>1472</v>
      </c>
      <c r="B3" s="184" t="s">
        <v>2</v>
      </c>
      <c r="C3" s="75">
        <v>1</v>
      </c>
      <c r="D3" s="47">
        <v>6</v>
      </c>
      <c r="E3" s="47">
        <v>5.7</v>
      </c>
      <c r="F3" s="107">
        <f>C3+(D3/60)+(E3/3600)</f>
        <v>1.1015833333333334</v>
      </c>
      <c r="G3" s="185"/>
      <c r="H3" s="47">
        <v>12</v>
      </c>
      <c r="I3" s="47">
        <v>55</v>
      </c>
      <c r="J3" s="47">
        <v>17</v>
      </c>
      <c r="K3" s="107">
        <f>H3+(I3/60)+(J3/3600)</f>
        <v>12.921388888888888</v>
      </c>
      <c r="L3" s="107"/>
      <c r="M3" s="75" t="s">
        <v>1473</v>
      </c>
      <c r="N3" s="75" t="s">
        <v>1520</v>
      </c>
    </row>
    <row r="4" spans="1:18" s="47" customFormat="1" x14ac:dyDescent="0.25">
      <c r="A4" s="66" t="s">
        <v>1304</v>
      </c>
      <c r="B4" s="184" t="s">
        <v>2</v>
      </c>
      <c r="C4" s="75">
        <v>7</v>
      </c>
      <c r="D4" s="47">
        <v>35</v>
      </c>
      <c r="E4" s="47">
        <v>42</v>
      </c>
      <c r="F4" s="107">
        <f>C4+(D4/60)+(E4/3600)</f>
        <v>7.5949999999999998</v>
      </c>
      <c r="H4" s="47">
        <v>31</v>
      </c>
      <c r="I4" s="47">
        <v>50</v>
      </c>
      <c r="J4" s="47">
        <v>49</v>
      </c>
      <c r="K4" s="107">
        <f>H4+(I4/60)+(J4/3600)</f>
        <v>31.846944444444443</v>
      </c>
      <c r="M4" s="75" t="s">
        <v>1499</v>
      </c>
      <c r="N4" s="75" t="s">
        <v>1491</v>
      </c>
    </row>
    <row r="5" spans="1:18" x14ac:dyDescent="0.25">
      <c r="A5" s="66" t="s">
        <v>1474</v>
      </c>
      <c r="B5" s="184" t="s">
        <v>2</v>
      </c>
      <c r="C5" s="75">
        <v>4</v>
      </c>
      <c r="D5" s="47">
        <v>9</v>
      </c>
      <c r="E5" s="47">
        <v>55</v>
      </c>
      <c r="F5" s="107">
        <f t="shared" ref="F5:F20" si="0">C5+(D5/60)+(E5/3600)</f>
        <v>4.1652777777777779</v>
      </c>
      <c r="G5" s="47"/>
      <c r="H5" s="47">
        <v>23</v>
      </c>
      <c r="I5" s="47">
        <v>8</v>
      </c>
      <c r="J5" s="47">
        <v>27</v>
      </c>
      <c r="K5" s="107">
        <f t="shared" ref="K5:K20" si="1">H5+(I5/60)+(J5/3600)</f>
        <v>23.140833333333333</v>
      </c>
      <c r="L5" s="47"/>
      <c r="M5" s="75" t="s">
        <v>1475</v>
      </c>
      <c r="N5" s="75" t="s">
        <v>1521</v>
      </c>
    </row>
    <row r="6" spans="1:18" x14ac:dyDescent="0.25">
      <c r="A6" s="66" t="s">
        <v>1295</v>
      </c>
      <c r="B6" s="184" t="s">
        <v>2</v>
      </c>
      <c r="C6" s="75">
        <v>6</v>
      </c>
      <c r="D6" s="47">
        <v>29</v>
      </c>
      <c r="E6" s="47">
        <v>39</v>
      </c>
      <c r="F6" s="107">
        <f t="shared" si="0"/>
        <v>6.4941666666666666</v>
      </c>
      <c r="G6" s="47"/>
      <c r="H6" s="47">
        <v>7</v>
      </c>
      <c r="I6" s="47">
        <v>2</v>
      </c>
      <c r="J6" s="47">
        <v>58</v>
      </c>
      <c r="K6" s="107">
        <f t="shared" si="1"/>
        <v>7.0494444444444442</v>
      </c>
      <c r="L6" s="47"/>
      <c r="M6" s="75" t="s">
        <v>1498</v>
      </c>
      <c r="N6" s="75" t="s">
        <v>1476</v>
      </c>
    </row>
    <row r="7" spans="1:18" x14ac:dyDescent="0.25">
      <c r="A7" s="66" t="s">
        <v>1477</v>
      </c>
      <c r="B7" s="184" t="s">
        <v>2</v>
      </c>
      <c r="C7" s="75">
        <v>2</v>
      </c>
      <c r="D7" s="47">
        <v>30</v>
      </c>
      <c r="E7" s="47">
        <v>30</v>
      </c>
      <c r="F7" s="107">
        <f t="shared" si="0"/>
        <v>2.5083333333333333</v>
      </c>
      <c r="G7" s="47"/>
      <c r="H7" s="47">
        <v>67</v>
      </c>
      <c r="I7" s="47">
        <v>28</v>
      </c>
      <c r="J7" s="47">
        <v>50</v>
      </c>
      <c r="K7" s="107">
        <f t="shared" si="1"/>
        <v>67.480555555555554</v>
      </c>
      <c r="L7" s="47"/>
      <c r="M7" s="75" t="s">
        <v>1500</v>
      </c>
      <c r="N7" s="75" t="s">
        <v>1491</v>
      </c>
    </row>
    <row r="8" spans="1:18" s="44" customFormat="1" x14ac:dyDescent="0.25">
      <c r="A8" s="186" t="s">
        <v>1478</v>
      </c>
      <c r="B8" s="172" t="s">
        <v>2</v>
      </c>
      <c r="C8" s="187">
        <v>5</v>
      </c>
      <c r="D8" s="188">
        <v>0</v>
      </c>
      <c r="E8" s="188">
        <v>23</v>
      </c>
      <c r="F8" s="189">
        <f t="shared" si="0"/>
        <v>5.006388888888889</v>
      </c>
      <c r="G8" s="188"/>
      <c r="H8" s="188">
        <v>-14</v>
      </c>
      <c r="I8" s="188">
        <v>47</v>
      </c>
      <c r="J8" s="188">
        <v>13</v>
      </c>
      <c r="K8" s="189">
        <f>H8-(I8/60)-(J8/3600)</f>
        <v>-14.786944444444444</v>
      </c>
      <c r="L8" s="188"/>
      <c r="M8" s="187" t="s">
        <v>1501</v>
      </c>
      <c r="N8" s="187" t="s">
        <v>1492</v>
      </c>
    </row>
    <row r="9" spans="1:18" x14ac:dyDescent="0.25">
      <c r="A9" s="12" t="s">
        <v>1479</v>
      </c>
      <c r="B9" s="37" t="s">
        <v>2</v>
      </c>
      <c r="C9" s="26">
        <v>5</v>
      </c>
      <c r="D9">
        <v>28</v>
      </c>
      <c r="E9">
        <v>16</v>
      </c>
      <c r="F9" s="25">
        <f t="shared" si="0"/>
        <v>5.471111111111111</v>
      </c>
      <c r="H9">
        <v>-12</v>
      </c>
      <c r="I9">
        <v>41</v>
      </c>
      <c r="J9">
        <v>20</v>
      </c>
      <c r="K9" s="25">
        <f>H9-(I9/60)-(J9/3600)</f>
        <v>-12.68888888888889</v>
      </c>
      <c r="M9" s="26" t="s">
        <v>1484</v>
      </c>
      <c r="N9" s="26" t="s">
        <v>1480</v>
      </c>
    </row>
    <row r="10" spans="1:18" x14ac:dyDescent="0.25">
      <c r="A10" s="12" t="s">
        <v>1483</v>
      </c>
      <c r="B10" s="37" t="s">
        <v>2</v>
      </c>
      <c r="C10" s="26">
        <v>4</v>
      </c>
      <c r="D10">
        <v>15</v>
      </c>
      <c r="E10">
        <v>3</v>
      </c>
      <c r="F10" s="25">
        <f t="shared" si="0"/>
        <v>4.2508333333333335</v>
      </c>
      <c r="H10">
        <v>-12</v>
      </c>
      <c r="I10">
        <v>42</v>
      </c>
      <c r="J10">
        <v>9</v>
      </c>
      <c r="K10" s="25">
        <f>H10-(I10/60)-(J10/3600)</f>
        <v>-12.702499999999999</v>
      </c>
      <c r="M10" s="26" t="s">
        <v>1481</v>
      </c>
      <c r="N10" s="26" t="s">
        <v>1482</v>
      </c>
    </row>
    <row r="11" spans="1:18" s="111" customFormat="1" x14ac:dyDescent="0.25">
      <c r="A11" s="110" t="s">
        <v>1485</v>
      </c>
      <c r="B11" s="134" t="s">
        <v>2</v>
      </c>
      <c r="C11" s="112">
        <v>2</v>
      </c>
      <c r="D11" s="111">
        <v>20</v>
      </c>
      <c r="E11" s="111">
        <v>54</v>
      </c>
      <c r="F11" s="114">
        <f t="shared" si="0"/>
        <v>2.3483333333333336</v>
      </c>
      <c r="H11" s="111">
        <v>57</v>
      </c>
      <c r="I11" s="111">
        <v>12</v>
      </c>
      <c r="J11" s="111">
        <v>29</v>
      </c>
      <c r="K11" s="114">
        <f t="shared" si="1"/>
        <v>57.208055555555561</v>
      </c>
      <c r="M11" s="112" t="s">
        <v>1487</v>
      </c>
      <c r="N11" s="112" t="s">
        <v>1488</v>
      </c>
    </row>
    <row r="12" spans="1:18" s="111" customFormat="1" x14ac:dyDescent="0.25">
      <c r="A12" s="110" t="s">
        <v>1486</v>
      </c>
      <c r="B12" s="134" t="s">
        <v>2</v>
      </c>
      <c r="C12" s="112">
        <v>2</v>
      </c>
      <c r="D12" s="111">
        <v>20</v>
      </c>
      <c r="E12" s="111">
        <v>54</v>
      </c>
      <c r="F12" s="114">
        <f t="shared" si="0"/>
        <v>2.3483333333333336</v>
      </c>
      <c r="H12" s="111">
        <v>57</v>
      </c>
      <c r="I12" s="111">
        <v>12</v>
      </c>
      <c r="J12" s="111">
        <v>29</v>
      </c>
      <c r="K12" s="114">
        <f t="shared" si="1"/>
        <v>57.208055555555561</v>
      </c>
      <c r="M12" s="112" t="s">
        <v>1487</v>
      </c>
      <c r="N12" s="112" t="s">
        <v>1488</v>
      </c>
    </row>
    <row r="13" spans="1:18" x14ac:dyDescent="0.25">
      <c r="A13" s="12" t="s">
        <v>555</v>
      </c>
      <c r="B13" s="37" t="s">
        <v>2</v>
      </c>
      <c r="C13" s="26">
        <v>6</v>
      </c>
      <c r="D13">
        <v>40</v>
      </c>
      <c r="E13">
        <v>6</v>
      </c>
      <c r="F13" s="25">
        <f t="shared" si="0"/>
        <v>6.6683333333333339</v>
      </c>
      <c r="H13">
        <v>8</v>
      </c>
      <c r="I13">
        <v>43</v>
      </c>
      <c r="J13">
        <v>49</v>
      </c>
      <c r="K13" s="25">
        <f t="shared" si="1"/>
        <v>8.7302777777777774</v>
      </c>
      <c r="M13" s="26" t="s">
        <v>1489</v>
      </c>
      <c r="N13" s="26" t="s">
        <v>556</v>
      </c>
    </row>
    <row r="14" spans="1:18" x14ac:dyDescent="0.25">
      <c r="A14" s="12" t="s">
        <v>1490</v>
      </c>
      <c r="B14" s="37" t="s">
        <v>2</v>
      </c>
      <c r="C14" s="26">
        <v>6</v>
      </c>
      <c r="D14">
        <v>40</v>
      </c>
      <c r="E14">
        <v>6</v>
      </c>
      <c r="F14" s="25">
        <f>C14+(D14/60)+(E14/3600)</f>
        <v>6.6683333333333339</v>
      </c>
      <c r="H14">
        <v>8</v>
      </c>
      <c r="I14">
        <v>43</v>
      </c>
      <c r="J14">
        <v>49</v>
      </c>
      <c r="K14" s="25">
        <f>H14+(I14/60)+(J14/3600)</f>
        <v>8.7302777777777774</v>
      </c>
      <c r="M14" s="26" t="s">
        <v>1489</v>
      </c>
      <c r="N14" s="26" t="s">
        <v>556</v>
      </c>
    </row>
    <row r="15" spans="1:18" s="6" customFormat="1" x14ac:dyDescent="0.25">
      <c r="A15" s="190" t="s">
        <v>174</v>
      </c>
      <c r="B15" s="140" t="s">
        <v>2</v>
      </c>
      <c r="C15" s="147">
        <v>2</v>
      </c>
      <c r="D15" s="6">
        <v>52</v>
      </c>
      <c r="E15" s="6">
        <v>49</v>
      </c>
      <c r="F15" s="142">
        <f t="shared" si="0"/>
        <v>2.8802777777777777</v>
      </c>
      <c r="H15" s="6">
        <v>89</v>
      </c>
      <c r="I15" s="6">
        <v>20</v>
      </c>
      <c r="J15" s="6">
        <v>29</v>
      </c>
      <c r="K15" s="142">
        <f t="shared" si="1"/>
        <v>89.341388888888886</v>
      </c>
      <c r="M15" s="147" t="s">
        <v>1494</v>
      </c>
      <c r="N15" s="147" t="s">
        <v>1495</v>
      </c>
    </row>
    <row r="16" spans="1:18" s="6" customFormat="1" x14ac:dyDescent="0.25">
      <c r="A16" s="190" t="s">
        <v>1493</v>
      </c>
      <c r="B16" s="140" t="s">
        <v>2</v>
      </c>
      <c r="C16" s="147">
        <v>2</v>
      </c>
      <c r="D16" s="6">
        <v>52</v>
      </c>
      <c r="E16" s="6">
        <v>49</v>
      </c>
      <c r="F16" s="142">
        <f>C16+(D16/60)+(E16/3600)</f>
        <v>2.8802777777777777</v>
      </c>
      <c r="H16" s="6">
        <v>89</v>
      </c>
      <c r="I16" s="6">
        <v>20</v>
      </c>
      <c r="J16" s="6">
        <v>29</v>
      </c>
      <c r="K16" s="142">
        <f>H16+(I16/60)+(J16/3600)</f>
        <v>89.341388888888886</v>
      </c>
      <c r="M16" s="147" t="s">
        <v>1494</v>
      </c>
      <c r="N16" s="147" t="s">
        <v>1495</v>
      </c>
    </row>
    <row r="17" spans="1:14" x14ac:dyDescent="0.25">
      <c r="A17" s="66" t="s">
        <v>1496</v>
      </c>
      <c r="B17" s="184" t="s">
        <v>2</v>
      </c>
      <c r="C17" s="75">
        <v>6</v>
      </c>
      <c r="D17" s="47">
        <v>0</v>
      </c>
      <c r="E17" s="47">
        <v>49</v>
      </c>
      <c r="F17" s="107">
        <f t="shared" si="0"/>
        <v>6.0136111111111115</v>
      </c>
      <c r="G17" s="47"/>
      <c r="H17" s="47">
        <v>44</v>
      </c>
      <c r="I17" s="47">
        <v>56</v>
      </c>
      <c r="J17" s="47">
        <v>48</v>
      </c>
      <c r="K17" s="107">
        <f t="shared" si="1"/>
        <v>44.946666666666665</v>
      </c>
      <c r="L17" s="47"/>
      <c r="M17" s="75" t="s">
        <v>1497</v>
      </c>
      <c r="N17" s="75" t="s">
        <v>1491</v>
      </c>
    </row>
    <row r="18" spans="1:14" x14ac:dyDescent="0.25">
      <c r="A18" s="12" t="s">
        <v>1502</v>
      </c>
      <c r="B18" s="37" t="s">
        <v>2</v>
      </c>
      <c r="C18" s="26">
        <v>5</v>
      </c>
      <c r="D18">
        <v>29</v>
      </c>
      <c r="E18">
        <v>14</v>
      </c>
      <c r="F18" s="25">
        <f t="shared" si="0"/>
        <v>5.487222222222222</v>
      </c>
      <c r="H18">
        <v>35</v>
      </c>
      <c r="I18">
        <v>20</v>
      </c>
      <c r="J18">
        <v>12</v>
      </c>
      <c r="K18" s="25">
        <f t="shared" si="1"/>
        <v>35.336666666666666</v>
      </c>
      <c r="M18" s="26" t="s">
        <v>1503</v>
      </c>
      <c r="N18" s="26" t="s">
        <v>313</v>
      </c>
    </row>
    <row r="19" spans="1:14" x14ac:dyDescent="0.25">
      <c r="A19" s="66" t="s">
        <v>1504</v>
      </c>
      <c r="B19" s="184" t="s">
        <v>2</v>
      </c>
      <c r="C19" s="75">
        <v>12</v>
      </c>
      <c r="D19" s="47">
        <v>36</v>
      </c>
      <c r="E19" s="47">
        <v>27</v>
      </c>
      <c r="F19" s="107">
        <f t="shared" si="0"/>
        <v>12.6075</v>
      </c>
      <c r="G19" s="47"/>
      <c r="H19" s="47">
        <v>-12</v>
      </c>
      <c r="I19" s="47">
        <v>6</v>
      </c>
      <c r="J19" s="47">
        <v>54</v>
      </c>
      <c r="K19" s="107">
        <f>H19-(I19/60)-(J19/3600)</f>
        <v>-12.115</v>
      </c>
      <c r="L19" s="47"/>
      <c r="M19" s="75" t="s">
        <v>1505</v>
      </c>
      <c r="N19" s="75" t="s">
        <v>1491</v>
      </c>
    </row>
    <row r="20" spans="1:14" x14ac:dyDescent="0.25">
      <c r="A20" s="186" t="s">
        <v>1506</v>
      </c>
      <c r="B20" s="172" t="s">
        <v>2</v>
      </c>
      <c r="C20" s="187">
        <v>12</v>
      </c>
      <c r="D20" s="188">
        <v>45</v>
      </c>
      <c r="E20" s="188">
        <v>56</v>
      </c>
      <c r="F20" s="189">
        <f t="shared" si="0"/>
        <v>12.765555555555556</v>
      </c>
      <c r="G20" s="188"/>
      <c r="H20" s="188">
        <v>45</v>
      </c>
      <c r="I20" s="188">
        <v>20</v>
      </c>
      <c r="J20" s="188">
        <v>37</v>
      </c>
      <c r="K20" s="189">
        <f t="shared" si="1"/>
        <v>45.343611111111116</v>
      </c>
      <c r="L20" s="188"/>
      <c r="M20" s="187" t="s">
        <v>771</v>
      </c>
      <c r="N20" s="187" t="s">
        <v>1492</v>
      </c>
    </row>
    <row r="21" spans="1:14" x14ac:dyDescent="0.25">
      <c r="A21" s="186" t="s">
        <v>762</v>
      </c>
      <c r="B21" s="172" t="s">
        <v>2</v>
      </c>
      <c r="C21" s="187">
        <v>12</v>
      </c>
      <c r="D21" s="188">
        <v>45</v>
      </c>
      <c r="E21" s="188">
        <v>56</v>
      </c>
      <c r="F21" s="189">
        <f>C21+(D21/60)+(E21/3600)</f>
        <v>12.765555555555556</v>
      </c>
      <c r="G21" s="188"/>
      <c r="H21" s="188">
        <v>45</v>
      </c>
      <c r="I21" s="188">
        <v>20</v>
      </c>
      <c r="J21" s="188">
        <v>37</v>
      </c>
      <c r="K21" s="189">
        <f>H21+(I21/60)+(J21/3600)</f>
        <v>45.343611111111116</v>
      </c>
      <c r="L21" s="188"/>
      <c r="M21" s="187" t="s">
        <v>771</v>
      </c>
      <c r="N21" s="187" t="s">
        <v>1492</v>
      </c>
    </row>
    <row r="22" spans="1:14" x14ac:dyDescent="0.25">
      <c r="A22" s="12" t="s">
        <v>1507</v>
      </c>
      <c r="B22" s="37" t="s">
        <v>2</v>
      </c>
      <c r="C22" s="26">
        <v>18</v>
      </c>
      <c r="D22">
        <v>12</v>
      </c>
      <c r="E22">
        <v>55</v>
      </c>
      <c r="F22" s="25">
        <f t="shared" ref="F22:F40" si="2">C22+(D22/60)+(E22/3600)</f>
        <v>18.215277777777779</v>
      </c>
      <c r="H22">
        <v>3</v>
      </c>
      <c r="I22">
        <v>51</v>
      </c>
      <c r="J22">
        <v>30</v>
      </c>
      <c r="K22" s="25">
        <f t="shared" ref="K22:K40" si="3">H22+(I22/60)+(J22/3600)</f>
        <v>3.8583333333333334</v>
      </c>
      <c r="M22" s="26" t="s">
        <v>1509</v>
      </c>
      <c r="N22" s="26" t="s">
        <v>1508</v>
      </c>
    </row>
    <row r="23" spans="1:14" x14ac:dyDescent="0.25">
      <c r="A23" s="12" t="s">
        <v>1512</v>
      </c>
      <c r="B23" s="37" t="s">
        <v>2</v>
      </c>
      <c r="C23" s="26">
        <v>16</v>
      </c>
      <c r="D23">
        <v>45</v>
      </c>
      <c r="E23">
        <v>12</v>
      </c>
      <c r="F23" s="25">
        <f t="shared" si="2"/>
        <v>16.753333333333334</v>
      </c>
      <c r="H23">
        <v>23</v>
      </c>
      <c r="I23">
        <v>46</v>
      </c>
      <c r="J23">
        <v>4</v>
      </c>
      <c r="K23" s="25">
        <f t="shared" si="3"/>
        <v>23.767777777777777</v>
      </c>
      <c r="M23" s="26" t="s">
        <v>1511</v>
      </c>
      <c r="N23" s="26" t="s">
        <v>1510</v>
      </c>
    </row>
    <row r="24" spans="1:14" x14ac:dyDescent="0.25">
      <c r="A24" s="66" t="s">
        <v>1513</v>
      </c>
      <c r="B24" s="184" t="s">
        <v>2</v>
      </c>
      <c r="C24" s="75">
        <v>17</v>
      </c>
      <c r="D24" s="47">
        <v>36</v>
      </c>
      <c r="E24" s="47">
        <v>42</v>
      </c>
      <c r="F24" s="107">
        <f t="shared" si="2"/>
        <v>17.611666666666668</v>
      </c>
      <c r="G24" s="47"/>
      <c r="H24" s="47">
        <v>0</v>
      </c>
      <c r="I24" s="47">
        <v>59</v>
      </c>
      <c r="J24" s="47">
        <v>13</v>
      </c>
      <c r="K24" s="107">
        <f t="shared" si="3"/>
        <v>0.9869444444444444</v>
      </c>
      <c r="L24" s="47"/>
      <c r="M24" s="75" t="s">
        <v>1515</v>
      </c>
      <c r="N24" s="75" t="s">
        <v>1491</v>
      </c>
    </row>
    <row r="25" spans="1:14" x14ac:dyDescent="0.25">
      <c r="A25" s="66" t="s">
        <v>1514</v>
      </c>
      <c r="B25" s="184" t="s">
        <v>2</v>
      </c>
      <c r="C25" s="75">
        <v>19</v>
      </c>
      <c r="D25" s="47">
        <v>53</v>
      </c>
      <c r="E25" s="47">
        <v>0</v>
      </c>
      <c r="F25" s="107">
        <f t="shared" si="2"/>
        <v>19.883333333333333</v>
      </c>
      <c r="G25" s="47"/>
      <c r="H25" s="47">
        <v>25</v>
      </c>
      <c r="I25" s="47">
        <v>54</v>
      </c>
      <c r="J25" s="47">
        <v>25</v>
      </c>
      <c r="K25" s="107">
        <f t="shared" si="3"/>
        <v>25.906944444444441</v>
      </c>
      <c r="L25" s="47"/>
      <c r="M25" s="75" t="s">
        <v>1516</v>
      </c>
      <c r="N25" s="75" t="s">
        <v>1491</v>
      </c>
    </row>
    <row r="26" spans="1:14" x14ac:dyDescent="0.25">
      <c r="A26" s="66" t="s">
        <v>1517</v>
      </c>
      <c r="B26" s="184" t="s">
        <v>2</v>
      </c>
      <c r="C26" s="75">
        <v>14</v>
      </c>
      <c r="D26" s="47">
        <v>7</v>
      </c>
      <c r="E26" s="47">
        <v>4</v>
      </c>
      <c r="F26" s="107">
        <f t="shared" si="2"/>
        <v>14.117777777777778</v>
      </c>
      <c r="G26" s="47"/>
      <c r="H26" s="47">
        <v>66</v>
      </c>
      <c r="I26" s="47">
        <v>6</v>
      </c>
      <c r="J26" s="47">
        <v>25</v>
      </c>
      <c r="K26" s="107">
        <f t="shared" si="3"/>
        <v>66.106944444444437</v>
      </c>
      <c r="L26" s="47"/>
      <c r="M26" s="75" t="s">
        <v>1518</v>
      </c>
      <c r="N26" s="75" t="s">
        <v>1519</v>
      </c>
    </row>
    <row r="27" spans="1:14" x14ac:dyDescent="0.25">
      <c r="A27" s="12"/>
      <c r="B27" s="37"/>
      <c r="C27" s="26"/>
      <c r="F27" s="25"/>
      <c r="K27" s="25"/>
      <c r="M27" s="26"/>
      <c r="N27" s="26"/>
    </row>
    <row r="28" spans="1:14" x14ac:dyDescent="0.25">
      <c r="A28" s="12"/>
      <c r="B28" s="37" t="s">
        <v>2</v>
      </c>
      <c r="C28" s="26"/>
      <c r="F28" s="25">
        <f t="shared" si="2"/>
        <v>0</v>
      </c>
      <c r="K28" s="25">
        <f t="shared" si="3"/>
        <v>0</v>
      </c>
      <c r="M28" s="26"/>
      <c r="N28" s="26"/>
    </row>
    <row r="29" spans="1:14" x14ac:dyDescent="0.25">
      <c r="A29" s="12"/>
      <c r="B29" s="37" t="s">
        <v>2</v>
      </c>
      <c r="C29" s="26"/>
      <c r="F29" s="25">
        <f t="shared" si="2"/>
        <v>0</v>
      </c>
      <c r="K29" s="25">
        <f t="shared" si="3"/>
        <v>0</v>
      </c>
      <c r="M29" s="26"/>
      <c r="N29" s="26"/>
    </row>
    <row r="30" spans="1:14" x14ac:dyDescent="0.25">
      <c r="A30" s="12"/>
      <c r="B30" s="37" t="s">
        <v>2</v>
      </c>
      <c r="C30" s="26"/>
      <c r="F30" s="25">
        <f t="shared" si="2"/>
        <v>0</v>
      </c>
      <c r="K30" s="25">
        <f t="shared" si="3"/>
        <v>0</v>
      </c>
      <c r="M30" s="26"/>
      <c r="N30" s="26"/>
    </row>
    <row r="31" spans="1:14" x14ac:dyDescent="0.25">
      <c r="A31" s="12"/>
      <c r="B31" s="37" t="s">
        <v>2</v>
      </c>
      <c r="C31" s="26"/>
      <c r="F31" s="25">
        <f t="shared" si="2"/>
        <v>0</v>
      </c>
      <c r="K31" s="25">
        <f t="shared" si="3"/>
        <v>0</v>
      </c>
      <c r="M31" s="26"/>
      <c r="N31" s="26"/>
    </row>
    <row r="32" spans="1:14" x14ac:dyDescent="0.25">
      <c r="A32" s="12"/>
      <c r="B32" s="37" t="s">
        <v>2</v>
      </c>
      <c r="C32" s="26"/>
      <c r="F32" s="25">
        <f t="shared" si="2"/>
        <v>0</v>
      </c>
      <c r="K32" s="25">
        <f t="shared" si="3"/>
        <v>0</v>
      </c>
      <c r="M32" s="26"/>
      <c r="N32" s="26"/>
    </row>
    <row r="33" spans="1:14" x14ac:dyDescent="0.25">
      <c r="A33" s="12"/>
      <c r="B33" s="37" t="s">
        <v>2</v>
      </c>
      <c r="C33" s="26"/>
      <c r="F33" s="25">
        <f t="shared" si="2"/>
        <v>0</v>
      </c>
      <c r="K33" s="25">
        <f t="shared" si="3"/>
        <v>0</v>
      </c>
      <c r="M33" s="26"/>
      <c r="N33" s="26"/>
    </row>
    <row r="34" spans="1:14" x14ac:dyDescent="0.25">
      <c r="A34" s="12"/>
      <c r="B34" s="37" t="s">
        <v>2</v>
      </c>
      <c r="C34" s="26"/>
      <c r="F34" s="25">
        <f t="shared" si="2"/>
        <v>0</v>
      </c>
      <c r="K34" s="25">
        <f t="shared" si="3"/>
        <v>0</v>
      </c>
      <c r="M34" s="26"/>
      <c r="N34" s="26"/>
    </row>
    <row r="35" spans="1:14" x14ac:dyDescent="0.25">
      <c r="A35" s="12"/>
      <c r="B35" s="37" t="s">
        <v>2</v>
      </c>
      <c r="C35" s="26"/>
      <c r="F35" s="25">
        <f t="shared" si="2"/>
        <v>0</v>
      </c>
      <c r="K35" s="25">
        <f t="shared" si="3"/>
        <v>0</v>
      </c>
      <c r="M35" s="26"/>
      <c r="N35" s="26"/>
    </row>
    <row r="36" spans="1:14" x14ac:dyDescent="0.25">
      <c r="A36" s="12"/>
      <c r="B36" s="37" t="s">
        <v>2</v>
      </c>
      <c r="C36" s="26"/>
      <c r="F36" s="25">
        <f t="shared" si="2"/>
        <v>0</v>
      </c>
      <c r="K36" s="25">
        <f t="shared" si="3"/>
        <v>0</v>
      </c>
      <c r="M36" s="26"/>
      <c r="N36" s="26"/>
    </row>
    <row r="37" spans="1:14" x14ac:dyDescent="0.25">
      <c r="A37" s="12"/>
      <c r="B37" s="37" t="s">
        <v>2</v>
      </c>
      <c r="C37" s="26"/>
      <c r="F37" s="25">
        <f t="shared" si="2"/>
        <v>0</v>
      </c>
      <c r="K37" s="25">
        <f t="shared" si="3"/>
        <v>0</v>
      </c>
      <c r="M37" s="26"/>
      <c r="N37" s="26"/>
    </row>
    <row r="38" spans="1:14" x14ac:dyDescent="0.25">
      <c r="A38" s="12"/>
      <c r="B38" s="37" t="s">
        <v>2</v>
      </c>
      <c r="C38" s="26"/>
      <c r="F38" s="25">
        <f t="shared" si="2"/>
        <v>0</v>
      </c>
      <c r="K38" s="25">
        <f t="shared" si="3"/>
        <v>0</v>
      </c>
      <c r="M38" s="26"/>
      <c r="N38" s="26"/>
    </row>
    <row r="39" spans="1:14" x14ac:dyDescent="0.25">
      <c r="A39" s="12"/>
      <c r="B39" s="37" t="s">
        <v>2</v>
      </c>
      <c r="C39" s="26"/>
      <c r="F39" s="25">
        <f t="shared" si="2"/>
        <v>0</v>
      </c>
      <c r="K39" s="25">
        <f t="shared" si="3"/>
        <v>0</v>
      </c>
      <c r="M39" s="26"/>
      <c r="N39" s="26"/>
    </row>
    <row r="40" spans="1:14" x14ac:dyDescent="0.25">
      <c r="A40" s="12"/>
      <c r="B40" s="37" t="s">
        <v>2</v>
      </c>
      <c r="C40" s="26"/>
      <c r="F40" s="25">
        <f t="shared" si="2"/>
        <v>0</v>
      </c>
      <c r="K40" s="25">
        <f t="shared" si="3"/>
        <v>0</v>
      </c>
      <c r="M40" s="26"/>
      <c r="N40" s="2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Messier Objects</vt:lpstr>
      <vt:lpstr>Imported Messier</vt:lpstr>
      <vt:lpstr>Old Caldwell - NGC Objects</vt:lpstr>
      <vt:lpstr>Caldwell List</vt:lpstr>
      <vt:lpstr>Red Stars</vt:lpstr>
      <vt:lpstr>Double Stars</vt:lpstr>
      <vt:lpstr>Alignment Stars</vt:lpstr>
      <vt:lpstr>Stars</vt:lpstr>
      <vt:lpstr>New Additions</vt:lpstr>
      <vt:lpstr>Chart</vt:lpstr>
      <vt:lpstr>Objects</vt:lpstr>
      <vt:lpstr>Other Objects</vt:lpstr>
      <vt:lpstr>'Imported Messier'!Messier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Henderson</dc:creator>
  <cp:lastModifiedBy>Fred</cp:lastModifiedBy>
  <cp:lastPrinted>2017-02-21T21:23:36Z</cp:lastPrinted>
  <dcterms:created xsi:type="dcterms:W3CDTF">2016-11-04T18:19:05Z</dcterms:created>
  <dcterms:modified xsi:type="dcterms:W3CDTF">2017-02-23T23:13:40Z</dcterms:modified>
</cp:coreProperties>
</file>