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6979205p4\Desktop\interior finishes\"/>
    </mc:Choice>
  </mc:AlternateContent>
  <bookViews>
    <workbookView xWindow="0" yWindow="0" windowWidth="25170" windowHeight="13230" tabRatio="841"/>
  </bookViews>
  <sheets>
    <sheet name="整体预算_实际" sheetId="8" r:id="rId1"/>
    <sheet name="总览小项" sheetId="1" r:id="rId2"/>
    <sheet name="橱柜预算" sheetId="12" r:id="rId3"/>
    <sheet name="橱柜五金购买详情" sheetId="14" r:id="rId4"/>
    <sheet name="插座开关一览" sheetId="16" r:id="rId5"/>
    <sheet name="屋门+推拉门" sheetId="18" r:id="rId6"/>
    <sheet name="瓷砖+美缝" sheetId="15" r:id="rId7"/>
    <sheet name="地漏角阀统计" sheetId="11" r:id="rId8"/>
    <sheet name="装修队项目报价" sheetId="3" r:id="rId9"/>
    <sheet name="memo" sheetId="17" r:id="rId10"/>
    <sheet name="Q&amp;A" sheetId="10" r:id="rId11"/>
    <sheet name="流水" sheetId="5" r:id="rId12"/>
    <sheet name="门_bak" sheetId="13" r:id="rId13"/>
    <sheet name="参考" sheetId="6" state="hidden" r:id="rId14"/>
  </sheets>
  <definedNames>
    <definedName name="_xlnm._FilterDatabase" localSheetId="5" hidden="1">'屋门+推拉门'!$A$2:$K$27</definedName>
    <definedName name="_xlnm._FilterDatabase" localSheetId="0" hidden="1">整体预算_实际!$B$2:$K$98</definedName>
    <definedName name="_xlnm._FilterDatabase" localSheetId="4" hidden="1">插座开关一览!$B$3:$I$69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7" l="1"/>
  <c r="C15" i="17" l="1"/>
  <c r="J49" i="8"/>
  <c r="J61" i="8" l="1"/>
  <c r="K102" i="18" l="1"/>
  <c r="J83" i="18" l="1"/>
  <c r="J41" i="8" l="1"/>
  <c r="C17" i="17" l="1"/>
  <c r="F46" i="12" l="1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47" i="12" l="1"/>
  <c r="J13" i="18"/>
  <c r="F86" i="16"/>
  <c r="N3" i="14" l="1"/>
  <c r="M3" i="14"/>
  <c r="D3" i="15" l="1"/>
  <c r="D2" i="15"/>
  <c r="J15" i="14" l="1"/>
  <c r="J16" i="14"/>
  <c r="J17" i="14"/>
  <c r="J18" i="14"/>
  <c r="J14" i="14"/>
  <c r="U27" i="12" l="1"/>
  <c r="G22" i="12" l="1"/>
  <c r="G21" i="12"/>
  <c r="F27" i="11" l="1"/>
  <c r="J98" i="8" l="1"/>
  <c r="I98" i="8"/>
  <c r="H98" i="8"/>
  <c r="G98" i="8"/>
  <c r="C118" i="6" l="1"/>
  <c r="D79" i="6"/>
  <c r="D76" i="6"/>
  <c r="I62" i="6"/>
  <c r="G62" i="6"/>
  <c r="F62" i="6"/>
  <c r="H61" i="6"/>
  <c r="J61" i="6" s="1"/>
  <c r="H60" i="6"/>
  <c r="J60" i="6" s="1"/>
  <c r="H59" i="6"/>
  <c r="J59" i="6" s="1"/>
  <c r="H58" i="6"/>
  <c r="J58" i="6" s="1"/>
  <c r="H57" i="6"/>
  <c r="J57" i="6" s="1"/>
  <c r="H56" i="6"/>
  <c r="J56" i="6" s="1"/>
  <c r="H55" i="6"/>
  <c r="J55" i="6" s="1"/>
  <c r="H54" i="6"/>
  <c r="J54" i="6" s="1"/>
  <c r="H53" i="6"/>
  <c r="J53" i="6" s="1"/>
  <c r="H52" i="6"/>
  <c r="J52" i="6" s="1"/>
  <c r="H51" i="6"/>
  <c r="J51" i="6" s="1"/>
  <c r="H50" i="6"/>
  <c r="J50" i="6" s="1"/>
  <c r="H49" i="6"/>
  <c r="H48" i="6"/>
  <c r="J48" i="6" s="1"/>
  <c r="J47" i="6"/>
  <c r="H47" i="6"/>
  <c r="H46" i="6"/>
  <c r="J46" i="6" s="1"/>
  <c r="H45" i="6"/>
  <c r="J45" i="6" s="1"/>
  <c r="H44" i="6"/>
  <c r="H43" i="6"/>
  <c r="J43" i="6" s="1"/>
  <c r="H42" i="6"/>
  <c r="J42" i="6" s="1"/>
  <c r="H41" i="6"/>
  <c r="J41" i="6" s="1"/>
  <c r="H40" i="6"/>
  <c r="J40" i="6" s="1"/>
  <c r="H39" i="6"/>
  <c r="J39" i="6" s="1"/>
  <c r="H38" i="6"/>
  <c r="J37" i="6"/>
  <c r="H37" i="6"/>
  <c r="H36" i="6"/>
  <c r="J36" i="6" s="1"/>
  <c r="H35" i="6"/>
  <c r="J35" i="6" s="1"/>
  <c r="H34" i="6"/>
  <c r="J34" i="6" s="1"/>
  <c r="J33" i="6"/>
  <c r="H33" i="6"/>
  <c r="H32" i="6"/>
  <c r="J32" i="6" s="1"/>
  <c r="J31" i="6"/>
  <c r="H31" i="6"/>
  <c r="H30" i="6"/>
  <c r="J30" i="6" s="1"/>
  <c r="H29" i="6"/>
  <c r="J29" i="6" s="1"/>
  <c r="H28" i="6"/>
  <c r="L14" i="6"/>
  <c r="J14" i="6"/>
  <c r="J7" i="6"/>
  <c r="B34" i="5"/>
  <c r="H64" i="6" l="1"/>
  <c r="J28" i="6"/>
  <c r="K64" i="6" s="1"/>
  <c r="H62" i="6"/>
  <c r="I64" i="6" l="1"/>
  <c r="J62" i="6"/>
</calcChain>
</file>

<file path=xl/sharedStrings.xml><?xml version="1.0" encoding="utf-8"?>
<sst xmlns="http://schemas.openxmlformats.org/spreadsheetml/2006/main" count="1740" uniqueCount="784">
  <si>
    <t>大项目</t>
  </si>
  <si>
    <t>小项目</t>
  </si>
  <si>
    <t>补充说明</t>
  </si>
  <si>
    <t>担当</t>
  </si>
  <si>
    <t>数量</t>
  </si>
  <si>
    <t>单价</t>
  </si>
  <si>
    <t>人工费</t>
  </si>
  <si>
    <t>可调</t>
  </si>
  <si>
    <t>备注</t>
  </si>
  <si>
    <t>总体</t>
  </si>
  <si>
    <t>硬装</t>
  </si>
  <si>
    <t>设计费</t>
  </si>
  <si>
    <t>断桥铝窗户</t>
  </si>
  <si>
    <t xml:space="preserve">断桥铝（赵玮）
型号65或者70
三层玻璃，大概600左右一平
金钢网160元一个。（里面能看见外面，外面看不到里面）
金钢网：阳台3，主卧1，北次卧1，厨房1，主卧卫生间1，客厅卫生间1。
内倒：阳台3，主卧1，北次卧1，厨房1，主卧卫生间1，客厅卫生间1。
注意：问一下五金配件用料，价格差距的问题。
金刚网、内倒问一下卫生间需不需要。
塑钢窗户拆走5元一平方，电话：18963571669
</t>
  </si>
  <si>
    <t>Q</t>
  </si>
  <si>
    <t>担当说明</t>
  </si>
  <si>
    <t>地砖+墙砖</t>
  </si>
  <si>
    <t>李青</t>
  </si>
  <si>
    <t>地板</t>
  </si>
  <si>
    <t>K</t>
  </si>
  <si>
    <t>李克文</t>
  </si>
  <si>
    <t>门+推拉门</t>
  </si>
  <si>
    <t>Z</t>
  </si>
  <si>
    <t>老妈</t>
  </si>
  <si>
    <t>拆除</t>
  </si>
  <si>
    <t>D</t>
  </si>
  <si>
    <t>装修队</t>
  </si>
  <si>
    <t>改水电+防水</t>
  </si>
  <si>
    <t>刮腻子</t>
  </si>
  <si>
    <t>改地暖</t>
  </si>
  <si>
    <t>乳胶漆</t>
  </si>
  <si>
    <t>吊顶</t>
  </si>
  <si>
    <t>橱柜</t>
  </si>
  <si>
    <t>-</t>
  </si>
  <si>
    <t>灯具</t>
  </si>
  <si>
    <t>窗帘</t>
  </si>
  <si>
    <t>开关+插座</t>
  </si>
  <si>
    <t>厨房</t>
  </si>
  <si>
    <t>灯</t>
  </si>
  <si>
    <t>灶台橱柜</t>
  </si>
  <si>
    <t>推拉门</t>
  </si>
  <si>
    <t>水槽盆</t>
  </si>
  <si>
    <t>水龙头</t>
  </si>
  <si>
    <t>家电</t>
  </si>
  <si>
    <t>净水器</t>
  </si>
  <si>
    <t>油烟机+燃气灶</t>
  </si>
  <si>
    <t>燃气热水器</t>
  </si>
  <si>
    <t>蒸烤箱</t>
  </si>
  <si>
    <t>家具</t>
  </si>
  <si>
    <t>橱柜碗筷拉篮</t>
  </si>
  <si>
    <t>磁吸百叶窗</t>
  </si>
  <si>
    <t>主卫</t>
  </si>
  <si>
    <t>浴室柜</t>
  </si>
  <si>
    <t>门</t>
  </si>
  <si>
    <t>五金挂件</t>
  </si>
  <si>
    <t>马桶</t>
  </si>
  <si>
    <t>客卫</t>
  </si>
  <si>
    <t>花洒</t>
  </si>
  <si>
    <t>客餐厅</t>
  </si>
  <si>
    <t>酒柜</t>
  </si>
  <si>
    <t>沙发+茶几</t>
  </si>
  <si>
    <t>大餐桌椅</t>
  </si>
  <si>
    <t>小餐桌</t>
  </si>
  <si>
    <t>风管机</t>
  </si>
  <si>
    <t>冰箱</t>
  </si>
  <si>
    <t>管线饮水机</t>
  </si>
  <si>
    <t>穿衣镜子</t>
  </si>
  <si>
    <t>阳台</t>
  </si>
  <si>
    <t>洗衣机柜+小柜</t>
  </si>
  <si>
    <t>晾衣架</t>
  </si>
  <si>
    <t>南主卧</t>
  </si>
  <si>
    <t>灯+衣帽间灯</t>
  </si>
  <si>
    <t>柜子</t>
  </si>
  <si>
    <t>书桌</t>
  </si>
  <si>
    <t>床头柜</t>
  </si>
  <si>
    <t>南客卧</t>
  </si>
  <si>
    <t>床</t>
  </si>
  <si>
    <t>北次卧</t>
  </si>
  <si>
    <t>其他</t>
  </si>
  <si>
    <t>摄像头</t>
  </si>
  <si>
    <t>指纹锁</t>
  </si>
  <si>
    <t>网线+光纤路由器</t>
  </si>
  <si>
    <t>地下室层架</t>
  </si>
  <si>
    <t>合计</t>
  </si>
  <si>
    <t>灯具 安装 我们自己安 吗</t>
  </si>
  <si>
    <t>地面面积   65.7 平</t>
  </si>
  <si>
    <t>3000的贴砖费用</t>
  </si>
  <si>
    <t>贴砖墙面积  47平</t>
  </si>
  <si>
    <t>4000的费用</t>
  </si>
  <si>
    <t>卫生间地暖 + 窗帘盒+贴砖</t>
  </si>
  <si>
    <t>美缝</t>
  </si>
  <si>
    <t>注意：问一下五金配件用料，价格差距的问题。</t>
  </si>
  <si>
    <t>金刚网、内倒问一下卫生间需不需要。</t>
  </si>
  <si>
    <t>流水</t>
  </si>
  <si>
    <t>前置净水器</t>
  </si>
  <si>
    <t>抖音</t>
  </si>
  <si>
    <t>天猫</t>
  </si>
  <si>
    <t>方太燃气灶+抽烟机</t>
  </si>
  <si>
    <t>窗台过门石</t>
  </si>
  <si>
    <t>A</t>
  </si>
  <si>
    <t>门五金</t>
  </si>
  <si>
    <t>厨房门</t>
  </si>
  <si>
    <t>厨房柜</t>
  </si>
  <si>
    <t>浴霸</t>
  </si>
  <si>
    <t>集成吊顶</t>
  </si>
  <si>
    <t>厨卫包边</t>
  </si>
  <si>
    <t>插座开关</t>
  </si>
  <si>
    <t>鞋柜</t>
  </si>
  <si>
    <t>门套</t>
  </si>
  <si>
    <t>洗手盆</t>
  </si>
  <si>
    <t>射灯灯带</t>
  </si>
  <si>
    <t>项目</t>
  </si>
  <si>
    <t>分解</t>
  </si>
  <si>
    <t>单位</t>
  </si>
  <si>
    <t>总金额</t>
  </si>
  <si>
    <t>改电</t>
  </si>
  <si>
    <t>阳台柜</t>
  </si>
  <si>
    <t>窗台</t>
  </si>
  <si>
    <t>灶台</t>
  </si>
  <si>
    <t>水盆</t>
  </si>
  <si>
    <t>厨宝</t>
  </si>
  <si>
    <t>卫生间</t>
  </si>
  <si>
    <t>客厅</t>
  </si>
  <si>
    <t>暖气</t>
  </si>
  <si>
    <t>电视柜</t>
  </si>
  <si>
    <t>电视墙</t>
  </si>
  <si>
    <t>餐桌</t>
  </si>
  <si>
    <t>卧室</t>
  </si>
  <si>
    <t>大衣橱</t>
  </si>
  <si>
    <t>梳妆台</t>
  </si>
  <si>
    <t>杂物柜</t>
  </si>
  <si>
    <t>客卧</t>
  </si>
  <si>
    <t>客厅电视机</t>
  </si>
  <si>
    <t>卧室电视机</t>
  </si>
  <si>
    <t>空调柜机</t>
  </si>
  <si>
    <t>卧室空调</t>
  </si>
  <si>
    <t>洗衣机</t>
  </si>
  <si>
    <t>暖气片</t>
  </si>
  <si>
    <t>暖气人工加管件</t>
  </si>
  <si>
    <t>电视墙管</t>
  </si>
  <si>
    <t>吊顶电线</t>
  </si>
  <si>
    <t>射灯</t>
  </si>
  <si>
    <t>灯带</t>
  </si>
  <si>
    <t>线盒</t>
  </si>
  <si>
    <t>侧卧灯</t>
  </si>
  <si>
    <t>主卧灯</t>
  </si>
  <si>
    <t>客厅灯</t>
  </si>
  <si>
    <t>浴霸厨房灯</t>
  </si>
  <si>
    <t>油烟机燃气灶</t>
  </si>
  <si>
    <t>厨房水盆</t>
  </si>
  <si>
    <t>绝缘胶带</t>
  </si>
  <si>
    <t>木匠定金</t>
  </si>
  <si>
    <t>粉刷定金</t>
  </si>
  <si>
    <t>地板定金</t>
  </si>
  <si>
    <t>推拉门定金</t>
  </si>
  <si>
    <t>集成吊顶定金</t>
  </si>
  <si>
    <t>门定金</t>
  </si>
  <si>
    <t>止逆阀</t>
  </si>
  <si>
    <t>水泥</t>
  </si>
  <si>
    <t>垃圾袋</t>
  </si>
  <si>
    <t>铲子</t>
  </si>
  <si>
    <t>美缝</t>
    <phoneticPr fontId="4"/>
  </si>
  <si>
    <t>已定</t>
    <phoneticPr fontId="4"/>
  </si>
  <si>
    <t>低配</t>
    <phoneticPr fontId="4"/>
  </si>
  <si>
    <t>实际花费</t>
    <phoneticPr fontId="4"/>
  </si>
  <si>
    <t>前置净水器</t>
    <phoneticPr fontId="4"/>
  </si>
  <si>
    <t>K</t>
    <phoneticPr fontId="4"/>
  </si>
  <si>
    <t>吊顶+铝扣板</t>
    <phoneticPr fontId="4"/>
  </si>
  <si>
    <t>初算</t>
    <phoneticPr fontId="4"/>
  </si>
  <si>
    <t>先不买</t>
    <phoneticPr fontId="4"/>
  </si>
  <si>
    <t>合计</t>
    <phoneticPr fontId="4"/>
  </si>
  <si>
    <t>五金挂件</t>
    <phoneticPr fontId="4"/>
  </si>
  <si>
    <t>马桶</t>
    <phoneticPr fontId="4"/>
  </si>
  <si>
    <t>风管机</t>
    <phoneticPr fontId="4"/>
  </si>
  <si>
    <t>穿衣镜子</t>
    <phoneticPr fontId="4"/>
  </si>
  <si>
    <t>酒柜+电视柜+冰箱吊柜</t>
    <phoneticPr fontId="4"/>
  </si>
  <si>
    <t>地漏和角阀的数量</t>
    <phoneticPr fontId="4"/>
  </si>
  <si>
    <t>预留上下水的扫地机器人位置</t>
    <phoneticPr fontId="4"/>
  </si>
  <si>
    <t>燃气热水器的位置</t>
    <phoneticPr fontId="4"/>
  </si>
  <si>
    <t>预埋管道</t>
    <phoneticPr fontId="4"/>
  </si>
  <si>
    <t>电视背景墙</t>
    <phoneticPr fontId="4"/>
  </si>
  <si>
    <t>踢脚线的长度</t>
    <phoneticPr fontId="4"/>
  </si>
  <si>
    <t>暗装花洒？</t>
    <phoneticPr fontId="4"/>
  </si>
  <si>
    <t>空调挂机外接管？</t>
    <phoneticPr fontId="4"/>
  </si>
  <si>
    <t>燃气热水器燃气管？是否需要和燃气公司联系？确认一下造价</t>
    <phoneticPr fontId="4"/>
  </si>
  <si>
    <t>餐厅饮水管线机用的管路</t>
    <phoneticPr fontId="4"/>
  </si>
  <si>
    <t>吊顶图纸上顶灯的位置</t>
    <phoneticPr fontId="4"/>
  </si>
  <si>
    <t>推拉门的尺寸</t>
    <phoneticPr fontId="4"/>
  </si>
  <si>
    <t>需要三方确认的问题</t>
    <phoneticPr fontId="4"/>
  </si>
  <si>
    <t>所有柜体的投影面积估算</t>
    <phoneticPr fontId="4"/>
  </si>
  <si>
    <t>插座开关的数量位置</t>
    <phoneticPr fontId="4"/>
  </si>
  <si>
    <t>所有垭口包套确认</t>
    <phoneticPr fontId="4"/>
  </si>
  <si>
    <t>阳台的窗户下面的理石面和小柜子上面的理石面</t>
    <phoneticPr fontId="4"/>
  </si>
  <si>
    <t>玄关柜和冰箱 吊柜 客卫门口吊顶 设计</t>
    <phoneticPr fontId="4"/>
  </si>
  <si>
    <t>主卧</t>
    <phoneticPr fontId="4"/>
  </si>
  <si>
    <t>北次卧</t>
    <phoneticPr fontId="4"/>
  </si>
  <si>
    <t>衣柜</t>
    <phoneticPr fontId="4"/>
  </si>
  <si>
    <t>南次卧</t>
    <phoneticPr fontId="4"/>
  </si>
  <si>
    <t>衣柜</t>
    <phoneticPr fontId="4"/>
  </si>
  <si>
    <t>酒柜</t>
    <phoneticPr fontId="4"/>
  </si>
  <si>
    <t>冰箱吊柜</t>
    <phoneticPr fontId="4"/>
  </si>
  <si>
    <t>厨房</t>
    <phoneticPr fontId="4"/>
  </si>
  <si>
    <t>北面地柜</t>
    <phoneticPr fontId="4"/>
  </si>
  <si>
    <t>西面地柜</t>
    <phoneticPr fontId="4"/>
  </si>
  <si>
    <t>西面吊柜</t>
    <phoneticPr fontId="4"/>
  </si>
  <si>
    <t>阳台</t>
    <phoneticPr fontId="4"/>
  </si>
  <si>
    <t>小地柜</t>
    <phoneticPr fontId="4"/>
  </si>
  <si>
    <t>高度/m</t>
    <phoneticPr fontId="4"/>
  </si>
  <si>
    <t>K</t>
    <phoneticPr fontId="4"/>
  </si>
  <si>
    <t>已定</t>
    <phoneticPr fontId="4"/>
  </si>
  <si>
    <t>K</t>
    <phoneticPr fontId="4"/>
  </si>
  <si>
    <t>K</t>
    <phoneticPr fontId="4"/>
  </si>
  <si>
    <t>K</t>
    <phoneticPr fontId="4"/>
  </si>
  <si>
    <t>Q</t>
    <phoneticPr fontId="4"/>
  </si>
  <si>
    <t>Q</t>
    <phoneticPr fontId="4"/>
  </si>
  <si>
    <t>Q</t>
    <phoneticPr fontId="4"/>
  </si>
  <si>
    <t>Z</t>
    <phoneticPr fontId="4"/>
  </si>
  <si>
    <t>Q</t>
    <phoneticPr fontId="4"/>
  </si>
  <si>
    <t>浴霸+灯</t>
    <phoneticPr fontId="4"/>
  </si>
  <si>
    <t>浴霸+灯</t>
    <phoneticPr fontId="4"/>
  </si>
  <si>
    <t>凉霸+灯</t>
    <phoneticPr fontId="4"/>
  </si>
  <si>
    <t>K</t>
    <phoneticPr fontId="4"/>
  </si>
  <si>
    <t>烤箱</t>
    <phoneticPr fontId="4"/>
  </si>
  <si>
    <t>王卷帽回迁10号楼西单元2楼西户 插座开关统计</t>
    <phoneticPr fontId="6" type="noConversion"/>
  </si>
  <si>
    <t>房间</t>
  </si>
  <si>
    <t>购买配置</t>
  </si>
  <si>
    <t>安装位置</t>
  </si>
  <si>
    <t>离地距离</t>
  </si>
  <si>
    <t>用途</t>
  </si>
  <si>
    <t>备注</t>
    <phoneticPr fontId="6" type="noConversion"/>
  </si>
  <si>
    <t>玄关及过道</t>
  </si>
  <si>
    <t>开关</t>
  </si>
  <si>
    <t>鞋柜左边</t>
  </si>
  <si>
    <t>柜体灯？</t>
    <phoneticPr fontId="6" type="noConversion"/>
  </si>
  <si>
    <t>插座</t>
  </si>
  <si>
    <t>五孔</t>
  </si>
  <si>
    <t>进门左手侧墙</t>
    <phoneticPr fontId="6" type="noConversion"/>
  </si>
  <si>
    <t>离顶200</t>
    <phoneticPr fontId="6" type="noConversion"/>
  </si>
  <si>
    <t>摄像头</t>
    <phoneticPr fontId="6" type="noConversion"/>
  </si>
  <si>
    <t>门外通一根摄像头线</t>
    <phoneticPr fontId="6" type="noConversion"/>
  </si>
  <si>
    <t>入户鞋柜镂空台面上</t>
    <phoneticPr fontId="6" type="noConversion"/>
  </si>
  <si>
    <t>备用电器</t>
  </si>
  <si>
    <t>双开单控</t>
    <phoneticPr fontId="6" type="noConversion"/>
  </si>
  <si>
    <t>阳台中间墙</t>
    <phoneticPr fontId="6" type="noConversion"/>
  </si>
  <si>
    <t>阳台中间墙下面</t>
    <phoneticPr fontId="6" type="noConversion"/>
  </si>
  <si>
    <t>吸尘器、挂烫机</t>
  </si>
  <si>
    <t>洗衣机侧北墙</t>
    <phoneticPr fontId="6" type="noConversion"/>
  </si>
  <si>
    <t>洗衣机北墙下面</t>
    <phoneticPr fontId="6" type="noConversion"/>
  </si>
  <si>
    <t>扫地机器人</t>
    <phoneticPr fontId="6" type="noConversion"/>
  </si>
  <si>
    <t>客厅</t>
    <phoneticPr fontId="6" type="noConversion"/>
  </si>
  <si>
    <t>2</t>
  </si>
  <si>
    <t>沙发后墙面</t>
    <phoneticPr fontId="6" type="noConversion"/>
  </si>
  <si>
    <t>1300</t>
  </si>
  <si>
    <t>客厅主灯、射灯</t>
    <phoneticPr fontId="6" type="noConversion"/>
  </si>
  <si>
    <t>电视墙中心</t>
  </si>
  <si>
    <t>电视机</t>
  </si>
  <si>
    <t>预埋50管</t>
    <phoneticPr fontId="6" type="noConversion"/>
  </si>
  <si>
    <t>网口</t>
  </si>
  <si>
    <t>电视柜上方</t>
  </si>
  <si>
    <t>路由器</t>
    <phoneticPr fontId="6" type="noConversion"/>
  </si>
  <si>
    <t>电视柜柜内</t>
    <phoneticPr fontId="6" type="noConversion"/>
  </si>
  <si>
    <t>机顶盒等</t>
  </si>
  <si>
    <t>电视背景墙左侧下方</t>
    <phoneticPr fontId="6" type="noConversion"/>
  </si>
  <si>
    <t>落地风扇</t>
    <phoneticPr fontId="6" type="noConversion"/>
  </si>
  <si>
    <t>电视背景墙靠近垭口侧墙</t>
    <phoneticPr fontId="6" type="noConversion"/>
  </si>
  <si>
    <t>离顶400</t>
    <phoneticPr fontId="6" type="noConversion"/>
  </si>
  <si>
    <t>电动窗帘预留</t>
    <phoneticPr fontId="6" type="noConversion"/>
  </si>
  <si>
    <t>空调单空开</t>
  </si>
  <si>
    <t>沙发上方靠近垭口侧墙</t>
    <phoneticPr fontId="6" type="noConversion"/>
  </si>
  <si>
    <t>风管机空调</t>
    <phoneticPr fontId="6" type="noConversion"/>
  </si>
  <si>
    <t>五孔</t>
    <phoneticPr fontId="6" type="noConversion"/>
  </si>
  <si>
    <t>备用充电</t>
  </si>
  <si>
    <t>沙发后背北下墙</t>
    <phoneticPr fontId="6" type="noConversion"/>
  </si>
  <si>
    <t>落地灯</t>
    <phoneticPr fontId="6" type="noConversion"/>
  </si>
  <si>
    <t>餐厅</t>
    <phoneticPr fontId="6" type="noConversion"/>
  </si>
  <si>
    <t>餐边柜墙面</t>
    <phoneticPr fontId="6" type="noConversion"/>
  </si>
  <si>
    <t>（电表箱位置变动/
电源开关变动）
柜灯线
弱电箱里面加一个插排</t>
    <phoneticPr fontId="6" type="noConversion"/>
  </si>
  <si>
    <t>单开单控</t>
    <phoneticPr fontId="6" type="noConversion"/>
  </si>
  <si>
    <t>一开五孔</t>
  </si>
  <si>
    <t>直饮机</t>
  </si>
  <si>
    <t>预埋直饮机管线</t>
    <phoneticPr fontId="6" type="noConversion"/>
  </si>
  <si>
    <t>餐边柜墙面</t>
  </si>
  <si>
    <t>1</t>
  </si>
  <si>
    <t>冰箱后面吊柜里</t>
    <phoneticPr fontId="6" type="noConversion"/>
  </si>
  <si>
    <t>西垭口墙下方</t>
    <phoneticPr fontId="6" type="noConversion"/>
  </si>
  <si>
    <t>进门右边墙</t>
    <phoneticPr fontId="6" type="noConversion"/>
  </si>
  <si>
    <t>平板灯</t>
  </si>
  <si>
    <t>放在哪儿？</t>
    <phoneticPr fontId="6" type="noConversion"/>
  </si>
  <si>
    <t>凉霸</t>
  </si>
  <si>
    <t>嵌入烤箱+微波炉</t>
    <phoneticPr fontId="6" type="noConversion"/>
  </si>
  <si>
    <t>东墙热水器墙面</t>
    <phoneticPr fontId="6" type="noConversion"/>
  </si>
  <si>
    <t>燃气热水器</t>
    <phoneticPr fontId="6" type="noConversion"/>
  </si>
  <si>
    <t>东墙电器区墙面</t>
    <phoneticPr fontId="6" type="noConversion"/>
  </si>
  <si>
    <t>水槽下方</t>
  </si>
  <si>
    <t>300</t>
  </si>
  <si>
    <t>净水</t>
  </si>
  <si>
    <t>厨房小家电</t>
  </si>
  <si>
    <t>三孔</t>
  </si>
  <si>
    <t>1800</t>
  </si>
  <si>
    <t>抽油烟机</t>
  </si>
  <si>
    <t>三孔</t>
    <phoneticPr fontId="6" type="noConversion"/>
  </si>
  <si>
    <t>北墙</t>
    <phoneticPr fontId="6" type="noConversion"/>
  </si>
  <si>
    <t>天然气表</t>
    <phoneticPr fontId="6" type="noConversion"/>
  </si>
  <si>
    <t>门口左侧墙</t>
    <phoneticPr fontId="6" type="noConversion"/>
  </si>
  <si>
    <t>淋浴区浴霸</t>
    <phoneticPr fontId="6" type="noConversion"/>
  </si>
  <si>
    <t>台盆区平板灯</t>
    <phoneticPr fontId="6" type="noConversion"/>
  </si>
  <si>
    <t>三孔10A</t>
  </si>
  <si>
    <t>350</t>
  </si>
  <si>
    <t>智能马桶</t>
  </si>
  <si>
    <t>马桶左侧</t>
    <phoneticPr fontId="6" type="noConversion"/>
  </si>
  <si>
    <t>备用电器</t>
    <phoneticPr fontId="6" type="noConversion"/>
  </si>
  <si>
    <t>马桶后墙甩灯线</t>
    <phoneticPr fontId="6" type="noConversion"/>
  </si>
  <si>
    <t>一开五孔</t>
    <phoneticPr fontId="6" type="noConversion"/>
  </si>
  <si>
    <t>镜柜左边墙</t>
    <phoneticPr fontId="6" type="noConversion"/>
  </si>
  <si>
    <t>电动牙刷、吹风机</t>
  </si>
  <si>
    <t>镜柜的镜子后面甩灯线</t>
    <phoneticPr fontId="6" type="noConversion"/>
  </si>
  <si>
    <t>南主卧</t>
    <phoneticPr fontId="6" type="noConversion"/>
  </si>
  <si>
    <t>进门右手端</t>
  </si>
  <si>
    <t>主卧吸顶灯+衣帽间灯</t>
    <phoneticPr fontId="6" type="noConversion"/>
  </si>
  <si>
    <t>16A</t>
  </si>
  <si>
    <t>床头墙左上方</t>
  </si>
  <si>
    <t>空调</t>
  </si>
  <si>
    <t>床尾右下角</t>
    <phoneticPr fontId="6" type="noConversion"/>
  </si>
  <si>
    <t>电风扇、备用</t>
  </si>
  <si>
    <t>床尾墙正中</t>
  </si>
  <si>
    <t>左边床头柜上方</t>
    <phoneticPr fontId="6" type="noConversion"/>
  </si>
  <si>
    <t>750</t>
  </si>
  <si>
    <t>手机</t>
  </si>
  <si>
    <t>单开单控</t>
  </si>
  <si>
    <t>马桶正后方</t>
  </si>
  <si>
    <t>镜柜右边墙</t>
    <phoneticPr fontId="6" type="noConversion"/>
  </si>
  <si>
    <t>南次卧</t>
    <phoneticPr fontId="6" type="noConversion"/>
  </si>
  <si>
    <t>进门手边</t>
    <phoneticPr fontId="6" type="noConversion"/>
  </si>
  <si>
    <t>吸顶灯、射灯</t>
    <phoneticPr fontId="6" type="noConversion"/>
  </si>
  <si>
    <t>床尾墙正中</t>
    <phoneticPr fontId="6" type="noConversion"/>
  </si>
  <si>
    <t>风扇</t>
  </si>
  <si>
    <t>床头左上方墙面</t>
  </si>
  <si>
    <t>离顶400</t>
  </si>
  <si>
    <t>左边床头柜上方</t>
  </si>
  <si>
    <t>手机、电脑</t>
  </si>
  <si>
    <t>右边床头柜上方</t>
  </si>
  <si>
    <t>儿童房</t>
    <phoneticPr fontId="6" type="noConversion"/>
  </si>
  <si>
    <t>吸顶灯</t>
  </si>
  <si>
    <t>墙中心</t>
  </si>
  <si>
    <t>左边床头书桌下方</t>
    <phoneticPr fontId="6" type="noConversion"/>
  </si>
  <si>
    <t>电脑</t>
    <phoneticPr fontId="6" type="noConversion"/>
  </si>
  <si>
    <t>左边床头书桌上方</t>
    <phoneticPr fontId="6" type="noConversion"/>
  </si>
  <si>
    <t>手机</t>
    <phoneticPr fontId="6" type="noConversion"/>
  </si>
  <si>
    <t>床尾左下角</t>
    <phoneticPr fontId="6" type="noConversion"/>
  </si>
  <si>
    <t>床头左上方墙面</t>
    <phoneticPr fontId="6" type="noConversion"/>
  </si>
  <si>
    <r>
      <rPr>
        <sz val="11"/>
        <rFont val="Microsoft YaHei"/>
        <family val="2"/>
        <charset val="134"/>
      </rPr>
      <t>三层玻璃，大概600左右一平</t>
    </r>
    <phoneticPr fontId="1" type="noConversion"/>
  </si>
  <si>
    <r>
      <rPr>
        <sz val="11"/>
        <rFont val="Microsoft YaHei"/>
        <family val="2"/>
        <charset val="134"/>
      </rPr>
      <t>塑钢窗户拆走5元一平方，电话：18963571669</t>
    </r>
    <phoneticPr fontId="1" type="noConversion"/>
  </si>
  <si>
    <t>断桥铝（赵玮）</t>
    <phoneticPr fontId="1" type="noConversion"/>
  </si>
  <si>
    <t>项目</t>
    <phoneticPr fontId="1" type="noConversion"/>
  </si>
  <si>
    <t>分解</t>
    <phoneticPr fontId="1" type="noConversion"/>
  </si>
  <si>
    <t>厨房</t>
    <phoneticPr fontId="1" type="noConversion"/>
  </si>
  <si>
    <t>主卫</t>
    <phoneticPr fontId="1" type="noConversion"/>
  </si>
  <si>
    <t>客卫</t>
    <phoneticPr fontId="1" type="noConversion"/>
  </si>
  <si>
    <t>客餐厅</t>
    <phoneticPr fontId="1" type="noConversion"/>
  </si>
  <si>
    <t>阳台</t>
    <phoneticPr fontId="1" type="noConversion"/>
  </si>
  <si>
    <t>南主卧</t>
    <phoneticPr fontId="1" type="noConversion"/>
  </si>
  <si>
    <t>南客卧</t>
    <phoneticPr fontId="1" type="noConversion"/>
  </si>
  <si>
    <t>北次卧</t>
    <phoneticPr fontId="1" type="noConversion"/>
  </si>
  <si>
    <t>其他</t>
    <phoneticPr fontId="1" type="noConversion"/>
  </si>
  <si>
    <t>长度/m</t>
    <phoneticPr fontId="4"/>
  </si>
  <si>
    <t>面积/㎡</t>
    <phoneticPr fontId="4"/>
  </si>
  <si>
    <t>客餐厅</t>
    <phoneticPr fontId="4"/>
  </si>
  <si>
    <t>电视柜</t>
    <phoneticPr fontId="4"/>
  </si>
  <si>
    <t>东面地柜</t>
    <phoneticPr fontId="4"/>
  </si>
  <si>
    <t>东面吊柜</t>
    <phoneticPr fontId="4"/>
  </si>
  <si>
    <t>合计</t>
    <phoneticPr fontId="4"/>
  </si>
  <si>
    <t>分类</t>
    <phoneticPr fontId="1" type="noConversion"/>
  </si>
  <si>
    <r>
      <rPr>
        <sz val="11"/>
        <rFont val="Microsoft YaHei"/>
        <family val="2"/>
        <charset val="134"/>
      </rPr>
      <t>型号65或者70</t>
    </r>
    <phoneticPr fontId="1" type="noConversion"/>
  </si>
  <si>
    <r>
      <rPr>
        <sz val="11"/>
        <rFont val="Microsoft YaHei"/>
        <family val="2"/>
        <charset val="134"/>
      </rPr>
      <t>金钢网160元一个。（里面能看见外面，外面看不到里面）</t>
    </r>
    <phoneticPr fontId="1" type="noConversion"/>
  </si>
  <si>
    <r>
      <rPr>
        <sz val="11"/>
        <rFont val="Microsoft YaHei"/>
        <family val="2"/>
        <charset val="134"/>
      </rPr>
      <t>金钢网：阳台3，主卧1，北次卧1，厨房1，主卧卫生间1，客厅卫生间1。</t>
    </r>
    <phoneticPr fontId="1" type="noConversion"/>
  </si>
  <si>
    <r>
      <rPr>
        <sz val="11"/>
        <rFont val="Microsoft YaHei"/>
        <family val="2"/>
        <charset val="134"/>
      </rPr>
      <t>内倒：阳台3，主卧1，北次卧1，厨房1，主卧卫生间1，客厅卫生间1。</t>
    </r>
    <phoneticPr fontId="1" type="noConversion"/>
  </si>
  <si>
    <t>三个卧室木地板：菲林格尔。（红星美凯龙）</t>
    <phoneticPr fontId="1" type="noConversion"/>
  </si>
  <si>
    <t>客厅：地板砖（狮王）</t>
    <phoneticPr fontId="1" type="noConversion"/>
  </si>
  <si>
    <t>卫生间：墙砖地砖另选</t>
    <phoneticPr fontId="1" type="noConversion"/>
  </si>
  <si>
    <t>厨房：地砖和客厅通铺；墙砖待定，看效果，如果影响整体就换。</t>
    <phoneticPr fontId="1" type="noConversion"/>
  </si>
  <si>
    <t>阳台：地砖和客厅通铺；墙砖待定。</t>
    <phoneticPr fontId="1" type="noConversion"/>
  </si>
  <si>
    <t>浴室柜做墙排</t>
    <phoneticPr fontId="4"/>
  </si>
  <si>
    <t>排气孔不锈钢外罩</t>
    <phoneticPr fontId="4"/>
  </si>
  <si>
    <t>K</t>
    <phoneticPr fontId="4"/>
  </si>
  <si>
    <t>客厅：地板砖
卫生间：墙砖地砖
厨房阳台：地砖和客厅通铺</t>
    <phoneticPr fontId="4"/>
  </si>
  <si>
    <t>菲林格尔</t>
    <phoneticPr fontId="4"/>
  </si>
  <si>
    <t>和地砖要确认的问题</t>
  </si>
  <si>
    <t>1.内嵌踢脚线 倒角吗</t>
    <phoneticPr fontId="4"/>
  </si>
  <si>
    <t>净水器排水管接头</t>
    <phoneticPr fontId="4"/>
  </si>
  <si>
    <t>净水器排水管接头</t>
    <phoneticPr fontId="4"/>
  </si>
  <si>
    <t>已定</t>
    <phoneticPr fontId="4"/>
  </si>
  <si>
    <t>已定</t>
    <phoneticPr fontId="4"/>
  </si>
  <si>
    <t>灯+风扇灯</t>
    <phoneticPr fontId="4"/>
  </si>
  <si>
    <t>地漏+角阀+水龙头</t>
    <phoneticPr fontId="4"/>
  </si>
  <si>
    <t>地漏</t>
    <phoneticPr fontId="4"/>
  </si>
  <si>
    <t>3个</t>
    <phoneticPr fontId="4"/>
  </si>
  <si>
    <t>数量</t>
    <phoneticPr fontId="4"/>
  </si>
  <si>
    <t>价格</t>
    <phoneticPr fontId="4"/>
  </si>
  <si>
    <t>用处</t>
    <phoneticPr fontId="4"/>
  </si>
  <si>
    <t>正山方地漏</t>
    <phoneticPr fontId="4"/>
  </si>
  <si>
    <t>正山长地漏</t>
    <phoneticPr fontId="4"/>
  </si>
  <si>
    <t>客卫淋浴房</t>
    <phoneticPr fontId="4"/>
  </si>
  <si>
    <t>主卫+阳台</t>
    <phoneticPr fontId="4"/>
  </si>
  <si>
    <t>阳台1冷1热</t>
    <phoneticPr fontId="4"/>
  </si>
  <si>
    <t>客卫2冷1热</t>
    <phoneticPr fontId="4"/>
  </si>
  <si>
    <t>浴室柜1冷1热+马桶后1冷</t>
    <phoneticPr fontId="4"/>
  </si>
  <si>
    <t>厨房2冷2热</t>
    <phoneticPr fontId="4"/>
  </si>
  <si>
    <t>主卫2冷1热</t>
    <phoneticPr fontId="4"/>
  </si>
  <si>
    <t>7冷5热</t>
    <phoneticPr fontId="4"/>
  </si>
  <si>
    <t>购买详情</t>
    <phoneticPr fontId="4"/>
  </si>
  <si>
    <t>水槽下1冷1热+热水器1冷1热</t>
    <phoneticPr fontId="4"/>
  </si>
  <si>
    <t>九牧角阀</t>
    <phoneticPr fontId="4"/>
  </si>
  <si>
    <t>1冷</t>
    <phoneticPr fontId="4"/>
  </si>
  <si>
    <t>1冷1热</t>
    <phoneticPr fontId="4"/>
  </si>
  <si>
    <t>1热</t>
    <phoneticPr fontId="4"/>
  </si>
  <si>
    <t>3冷</t>
    <phoneticPr fontId="4"/>
  </si>
  <si>
    <t>水龙头</t>
    <phoneticPr fontId="4"/>
  </si>
  <si>
    <t>共计</t>
    <phoneticPr fontId="4"/>
  </si>
  <si>
    <t>浴室柜需要2冷2热，打算买浴室柜的时候管商家要一下。</t>
    <phoneticPr fontId="4"/>
  </si>
  <si>
    <t>洗衣机旁洗手台下1冷1热</t>
    <phoneticPr fontId="4"/>
  </si>
  <si>
    <t>5冷3热</t>
    <phoneticPr fontId="4"/>
  </si>
  <si>
    <t>需要2个</t>
    <phoneticPr fontId="4"/>
  </si>
  <si>
    <t>洗衣机一个 买前置净水器的时候已赠送</t>
    <phoneticPr fontId="4"/>
  </si>
  <si>
    <t>拖把池一个</t>
    <phoneticPr fontId="4"/>
  </si>
  <si>
    <t>总共花费</t>
    <phoneticPr fontId="4"/>
  </si>
  <si>
    <t>水槽下1冷1热商家给赠送</t>
    <phoneticPr fontId="4"/>
  </si>
  <si>
    <t>角阀总计</t>
    <phoneticPr fontId="4"/>
  </si>
  <si>
    <t>最后可能富余1对</t>
    <phoneticPr fontId="4"/>
  </si>
  <si>
    <t>网线1000</t>
    <phoneticPr fontId="4"/>
  </si>
  <si>
    <t>K</t>
    <phoneticPr fontId="4"/>
  </si>
  <si>
    <t>-</t>
    <phoneticPr fontId="4"/>
  </si>
  <si>
    <t>板材确定</t>
    <phoneticPr fontId="4"/>
  </si>
  <si>
    <t>加工确定</t>
    <phoneticPr fontId="4"/>
  </si>
  <si>
    <t>五金</t>
    <phoneticPr fontId="4"/>
  </si>
  <si>
    <t>铰链</t>
    <phoneticPr fontId="4"/>
  </si>
  <si>
    <t>拉篮</t>
    <phoneticPr fontId="4"/>
  </si>
  <si>
    <t>单价</t>
    <phoneticPr fontId="4"/>
  </si>
  <si>
    <t>总价</t>
    <phoneticPr fontId="4"/>
  </si>
  <si>
    <t>抽屉轨道 滑轨</t>
    <phoneticPr fontId="4"/>
  </si>
  <si>
    <t>吊码</t>
    <phoneticPr fontId="4"/>
  </si>
  <si>
    <t>拉手</t>
    <phoneticPr fontId="4"/>
  </si>
  <si>
    <t>已定</t>
    <phoneticPr fontId="4"/>
  </si>
  <si>
    <t>-</t>
    <phoneticPr fontId="4"/>
  </si>
  <si>
    <t>正山方阳台地漏</t>
    <phoneticPr fontId="4"/>
  </si>
  <si>
    <t>主卫</t>
    <phoneticPr fontId="4"/>
  </si>
  <si>
    <t>瓷砖赠送</t>
    <phoneticPr fontId="4"/>
  </si>
  <si>
    <t>橱柜碗筷拉篮</t>
    <phoneticPr fontId="4"/>
  </si>
  <si>
    <t>Z</t>
    <phoneticPr fontId="4"/>
  </si>
  <si>
    <t>-</t>
    <phoneticPr fontId="4"/>
  </si>
  <si>
    <t>已定</t>
    <phoneticPr fontId="4"/>
  </si>
  <si>
    <t>已定</t>
    <phoneticPr fontId="4"/>
  </si>
  <si>
    <t>-</t>
    <phoneticPr fontId="4"/>
  </si>
  <si>
    <t>-</t>
    <phoneticPr fontId="4"/>
  </si>
  <si>
    <t>经办人：</t>
  </si>
  <si>
    <t/>
  </si>
  <si>
    <t>开单日期：2023．4．9
操作员：admin</t>
  </si>
  <si>
    <t>购货
会员</t>
  </si>
  <si>
    <t>会员卡号</t>
  </si>
  <si>
    <t>累计消费</t>
  </si>
  <si>
    <t>卡内余额</t>
  </si>
  <si>
    <t>会员积分</t>
  </si>
  <si>
    <t>会员姓名</t>
  </si>
  <si>
    <t>武志</t>
  </si>
  <si>
    <t>联系电话</t>
  </si>
  <si>
    <t>联系地址</t>
  </si>
  <si>
    <t>序号</t>
  </si>
  <si>
    <t>商品编号</t>
  </si>
  <si>
    <t>商品名称</t>
  </si>
  <si>
    <t>单位｜</t>
  </si>
  <si>
    <t>颜色</t>
  </si>
  <si>
    <t>规格型号</t>
  </si>
  <si>
    <t>折扣率</t>
  </si>
  <si>
    <t>1035</t>
  </si>
  <si>
    <t>黑树木豆茵板金杉木</t>
  </si>
  <si>
    <t>张</t>
  </si>
  <si>
    <t>1056</t>
  </si>
  <si>
    <t>黑树木豆茵背板</t>
  </si>
  <si>
    <t>9</t>
  </si>
  <si>
    <t>3</t>
  </si>
  <si>
    <t>5013</t>
  </si>
  <si>
    <t>黑树木封边</t>
  </si>
  <si>
    <t>盘</t>
  </si>
  <si>
    <t>6</t>
  </si>
  <si>
    <t>4</t>
  </si>
  <si>
    <t>1006</t>
  </si>
  <si>
    <t>挪威桑榆豆茵板抗菌抗病毒</t>
  </si>
  <si>
    <t>5</t>
  </si>
  <si>
    <t>1104</t>
  </si>
  <si>
    <t>挪威桑榆抗菌抗病毒背板</t>
  </si>
  <si>
    <t>5056</t>
  </si>
  <si>
    <t>挪威桑榆封边</t>
  </si>
  <si>
    <t>8</t>
  </si>
  <si>
    <t>7</t>
  </si>
  <si>
    <t>2093</t>
  </si>
  <si>
    <t>2750肤感典雅白G001-1</t>
  </si>
  <si>
    <t>50001</t>
  </si>
  <si>
    <t>肤感典雅白G001封边</t>
  </si>
  <si>
    <t>2042</t>
  </si>
  <si>
    <t>典雅白高光001-2</t>
  </si>
  <si>
    <t>10</t>
  </si>
  <si>
    <t>1080</t>
  </si>
  <si>
    <t>高光高雅灰</t>
  </si>
  <si>
    <t>11</t>
  </si>
  <si>
    <t>5074</t>
  </si>
  <si>
    <t>高雅灰封边</t>
  </si>
  <si>
    <t>合计：</t>
  </si>
  <si>
    <t>销货</t>
  </si>
  <si>
    <t>单位名称</t>
  </si>
  <si>
    <t>单据说明</t>
  </si>
  <si>
    <t>现金结账</t>
  </si>
  <si>
    <t>应收金额：27240</t>
  </si>
  <si>
    <t>现金支付：27240元</t>
  </si>
  <si>
    <t>储值卡支付：0</t>
  </si>
  <si>
    <t>当前第1页／共1页</t>
  </si>
  <si>
    <t>厨房 客厅柜体</t>
    <phoneticPr fontId="4"/>
  </si>
  <si>
    <t>卧室柜体</t>
    <phoneticPr fontId="4"/>
  </si>
  <si>
    <t>客厅卧室门板</t>
    <phoneticPr fontId="4"/>
  </si>
  <si>
    <t>厨房吊柜</t>
    <phoneticPr fontId="4"/>
  </si>
  <si>
    <t>厨房地柜</t>
    <phoneticPr fontId="4"/>
  </si>
  <si>
    <t>厨房地柜48尺门板3：2张 封边条：100米</t>
  </si>
  <si>
    <t>厨房、客厅 柜体A：28张  背板：9张  封边条：800米</t>
    <phoneticPr fontId="4"/>
  </si>
  <si>
    <t>封边条：800米</t>
  </si>
  <si>
    <t>客厅、卧室49尺高门1：12张  封边条：300米</t>
    <phoneticPr fontId="4"/>
  </si>
  <si>
    <t>封边条：300米</t>
    <phoneticPr fontId="4"/>
  </si>
  <si>
    <t>厨房吊柜48尺门板2：1张  封边条：100米</t>
    <phoneticPr fontId="4"/>
  </si>
  <si>
    <t>封边条：100米</t>
    <phoneticPr fontId="4"/>
  </si>
  <si>
    <t>床+床垫</t>
    <phoneticPr fontId="4"/>
  </si>
  <si>
    <t>床+床垫</t>
    <phoneticPr fontId="4"/>
  </si>
  <si>
    <t>板材加工费</t>
    <phoneticPr fontId="4"/>
  </si>
  <si>
    <t>卧室柜体B：27张  背板：5张  封边条：800米</t>
    <phoneticPr fontId="4"/>
  </si>
  <si>
    <t>背板加工费</t>
    <phoneticPr fontId="4"/>
  </si>
  <si>
    <t>已定</t>
    <phoneticPr fontId="4"/>
  </si>
  <si>
    <t>K</t>
    <phoneticPr fontId="4"/>
  </si>
  <si>
    <t>挂衣管</t>
    <phoneticPr fontId="4"/>
  </si>
  <si>
    <t>退货</t>
    <phoneticPr fontId="4"/>
  </si>
  <si>
    <t>王卷帽10＃2单元2西户代工报价明细</t>
  </si>
  <si>
    <t>类别</t>
  </si>
  <si>
    <t>小计</t>
  </si>
  <si>
    <t>柜体板</t>
  </si>
  <si>
    <t>PET门板</t>
  </si>
  <si>
    <t>背板</t>
  </si>
  <si>
    <t>柜体A封边条1．0厚</t>
  </si>
  <si>
    <t>米</t>
  </si>
  <si>
    <t>柜体B封边条1．0厚</t>
  </si>
  <si>
    <t>门板封边条</t>
  </si>
  <si>
    <t>高光门板封边条</t>
  </si>
  <si>
    <t>型材玻璃门</t>
  </si>
  <si>
    <t>㎡2</t>
  </si>
  <si>
    <t>玻璃门小铰链</t>
  </si>
  <si>
    <t>个</t>
  </si>
  <si>
    <t>内嵌灯条</t>
  </si>
  <si>
    <t>根</t>
  </si>
  <si>
    <t>触摸开关</t>
  </si>
  <si>
    <t>套</t>
  </si>
  <si>
    <t>60W变压器</t>
  </si>
  <si>
    <t>运输＋上货</t>
  </si>
  <si>
    <t>安装</t>
  </si>
  <si>
    <t>总价</t>
  </si>
  <si>
    <t>张</t>
    <phoneticPr fontId="4"/>
  </si>
  <si>
    <t>张</t>
    <phoneticPr fontId="4"/>
  </si>
  <si>
    <t>商品销售单</t>
    <phoneticPr fontId="4"/>
  </si>
  <si>
    <t>单据编号：XS220616020383
仓库名称： 系统默认仓库</t>
    <phoneticPr fontId="4"/>
  </si>
  <si>
    <t>实际</t>
    <phoneticPr fontId="4"/>
  </si>
  <si>
    <t>板件到厂检查，如出现磕角，划痕等问题，需更换所产生的费用需客户自行承担</t>
    <phoneticPr fontId="4"/>
  </si>
  <si>
    <t>退货</t>
    <phoneticPr fontId="4"/>
  </si>
  <si>
    <t>订购事项：商家接到客户定金后进行现场细化量尺→出方案→确认方案→报总价→客户交付总价80％首付款后→开始计时下单生产15-25天出货
→出货前提前1-2天通知客户交付剩余款项后，安排送货安装→安装完启动售后程序注：此报价不含一切发票／税票·····-</t>
    <phoneticPr fontId="4"/>
  </si>
  <si>
    <t>已定</t>
    <phoneticPr fontId="4"/>
  </si>
  <si>
    <t>铰链</t>
  </si>
  <si>
    <t>拉手</t>
  </si>
  <si>
    <t>抽屉滑轨</t>
  </si>
  <si>
    <t>衣柜杆+杆托</t>
  </si>
  <si>
    <t>拉篮</t>
  </si>
  <si>
    <t>橱柜地脚</t>
  </si>
  <si>
    <t>踢脚板</t>
  </si>
  <si>
    <t>帐塞</t>
  </si>
  <si>
    <t>自攻螺丝</t>
  </si>
  <si>
    <t>瓷白密封胶</t>
  </si>
  <si>
    <t>半透密封胶</t>
  </si>
  <si>
    <t>直</t>
    <phoneticPr fontId="4"/>
  </si>
  <si>
    <t>中</t>
    <phoneticPr fontId="4"/>
  </si>
  <si>
    <t>90度</t>
    <phoneticPr fontId="4"/>
  </si>
  <si>
    <t>小门</t>
    <phoneticPr fontId="4"/>
  </si>
  <si>
    <t>大门</t>
    <phoneticPr fontId="4"/>
  </si>
  <si>
    <t>单开双控4个</t>
  </si>
  <si>
    <t>防水盒2个</t>
  </si>
  <si>
    <t>内嵌 1 个</t>
  </si>
  <si>
    <t>白板2个</t>
  </si>
  <si>
    <t>单开单控2个</t>
  </si>
  <si>
    <t>双开双控1个</t>
  </si>
  <si>
    <t>已买</t>
    <phoneticPr fontId="4"/>
  </si>
  <si>
    <t>单开单控2个</t>
    <phoneticPr fontId="4"/>
  </si>
  <si>
    <t>双开单控3个</t>
    <phoneticPr fontId="4"/>
  </si>
  <si>
    <t>三开单控1个</t>
    <phoneticPr fontId="4"/>
  </si>
  <si>
    <t>三开双控1个</t>
    <phoneticPr fontId="4"/>
  </si>
  <si>
    <t>双开双控1个</t>
    <phoneticPr fontId="4"/>
  </si>
  <si>
    <t>白板2个</t>
    <phoneticPr fontId="4"/>
  </si>
  <si>
    <t>16A三孔3个</t>
    <phoneticPr fontId="4"/>
  </si>
  <si>
    <t>规格</t>
    <phoneticPr fontId="4"/>
  </si>
  <si>
    <t>数量</t>
    <phoneticPr fontId="4"/>
  </si>
  <si>
    <t>预算</t>
    <phoneticPr fontId="4"/>
  </si>
  <si>
    <t>实际购买数量</t>
    <phoneticPr fontId="4"/>
  </si>
  <si>
    <t>100个</t>
    <phoneticPr fontId="4"/>
  </si>
  <si>
    <t>2斤</t>
    <phoneticPr fontId="4"/>
  </si>
  <si>
    <t>1.5cm</t>
    <phoneticPr fontId="4"/>
  </si>
  <si>
    <t>3cm</t>
    <phoneticPr fontId="4"/>
  </si>
  <si>
    <t>12支</t>
    <phoneticPr fontId="4"/>
  </si>
  <si>
    <t>3支</t>
    <phoneticPr fontId="4"/>
  </si>
  <si>
    <t>80*80</t>
    <phoneticPr fontId="6" type="noConversion"/>
  </si>
  <si>
    <t>6组</t>
    <phoneticPr fontId="6" type="noConversion"/>
  </si>
  <si>
    <t>40*80</t>
    <phoneticPr fontId="6" type="noConversion"/>
  </si>
  <si>
    <t>14组</t>
    <phoneticPr fontId="6" type="noConversion"/>
  </si>
  <si>
    <t>40*40</t>
    <phoneticPr fontId="6" type="noConversion"/>
  </si>
  <si>
    <t>1组</t>
    <phoneticPr fontId="6" type="noConversion"/>
  </si>
  <si>
    <t>入户筒灯+全屋灯</t>
    <phoneticPr fontId="6" type="noConversion"/>
  </si>
  <si>
    <t>插座</t>
    <phoneticPr fontId="4"/>
  </si>
  <si>
    <t>单开单孔</t>
    <phoneticPr fontId="6" type="noConversion"/>
  </si>
  <si>
    <t>客厅</t>
    <phoneticPr fontId="6" type="noConversion"/>
  </si>
  <si>
    <t>离顶400</t>
    <phoneticPr fontId="6" type="noConversion"/>
  </si>
  <si>
    <t>五孔</t>
    <phoneticPr fontId="6" type="noConversion"/>
  </si>
  <si>
    <t>沙发上方两侧</t>
    <phoneticPr fontId="6" type="noConversion"/>
  </si>
  <si>
    <t>东阳台吸顶灯
西阳台智能晾衣架</t>
    <phoneticPr fontId="6" type="noConversion"/>
  </si>
  <si>
    <t>洗衣机</t>
    <phoneticPr fontId="6" type="noConversion"/>
  </si>
  <si>
    <t>双开单控</t>
    <phoneticPr fontId="4"/>
  </si>
  <si>
    <t>夜灯</t>
    <phoneticPr fontId="4"/>
  </si>
  <si>
    <t>马桶左后侧</t>
    <phoneticPr fontId="6" type="noConversion"/>
  </si>
  <si>
    <t>镜柜左边墙</t>
    <phoneticPr fontId="6" type="noConversion"/>
  </si>
  <si>
    <t>备用电器</t>
    <phoneticPr fontId="6" type="noConversion"/>
  </si>
  <si>
    <t>餐厅灯、餐厅射灯</t>
    <phoneticPr fontId="6" type="noConversion"/>
  </si>
  <si>
    <t>洗手台门口</t>
    <phoneticPr fontId="6" type="noConversion"/>
  </si>
  <si>
    <t>洗手台门口的筒灯</t>
    <phoneticPr fontId="6" type="noConversion"/>
  </si>
  <si>
    <t>东墙橱柜内部</t>
    <phoneticPr fontId="6" type="noConversion"/>
  </si>
  <si>
    <t>加50管</t>
    <phoneticPr fontId="6" type="noConversion"/>
  </si>
  <si>
    <t>小厨电</t>
    <phoneticPr fontId="6" type="noConversion"/>
  </si>
  <si>
    <t>西墙灶台右</t>
    <phoneticPr fontId="6" type="noConversion"/>
  </si>
  <si>
    <t>西墙吊柜内部</t>
    <phoneticPr fontId="6" type="noConversion"/>
  </si>
  <si>
    <t>这个是不是不用买？</t>
    <phoneticPr fontId="4"/>
  </si>
  <si>
    <t>三开双控</t>
    <phoneticPr fontId="4"/>
  </si>
  <si>
    <t>南主卧</t>
    <phoneticPr fontId="6" type="noConversion"/>
  </si>
  <si>
    <t>五孔</t>
    <phoneticPr fontId="6" type="noConversion"/>
  </si>
  <si>
    <t>右边床头书桌上方</t>
    <phoneticPr fontId="6" type="noConversion"/>
  </si>
  <si>
    <t>镜柜右边墙</t>
    <phoneticPr fontId="6" type="noConversion"/>
  </si>
  <si>
    <t>镜柜的镜子后面甩灯线</t>
    <phoneticPr fontId="6" type="noConversion"/>
  </si>
  <si>
    <t>单开双控</t>
    <phoneticPr fontId="6" type="noConversion"/>
  </si>
  <si>
    <t>吸顶灯、射灯</t>
    <phoneticPr fontId="6" type="noConversion"/>
  </si>
  <si>
    <t>推拉门旁边</t>
    <phoneticPr fontId="6" type="noConversion"/>
  </si>
  <si>
    <t>南次卧</t>
    <phoneticPr fontId="6" type="noConversion"/>
  </si>
  <si>
    <t>床尾左边墙下角</t>
    <phoneticPr fontId="6" type="noConversion"/>
  </si>
  <si>
    <t>进门左手边</t>
    <phoneticPr fontId="6" type="noConversion"/>
  </si>
  <si>
    <t>儿童房</t>
    <phoneticPr fontId="6" type="noConversion"/>
  </si>
  <si>
    <t>左边床头书桌下方</t>
    <phoneticPr fontId="6" type="noConversion"/>
  </si>
  <si>
    <t>筒灯</t>
    <phoneticPr fontId="4"/>
  </si>
  <si>
    <t>8个</t>
    <phoneticPr fontId="4"/>
  </si>
  <si>
    <t>电视柜</t>
    <phoneticPr fontId="4"/>
  </si>
  <si>
    <t>阳台柜</t>
    <phoneticPr fontId="4"/>
  </si>
  <si>
    <t>鞋柜</t>
    <phoneticPr fontId="4"/>
  </si>
  <si>
    <t>南次卧</t>
    <phoneticPr fontId="4"/>
  </si>
  <si>
    <t>主卧</t>
    <phoneticPr fontId="4"/>
  </si>
  <si>
    <t>冰箱吊柜</t>
    <phoneticPr fontId="4"/>
  </si>
  <si>
    <t>大拉手</t>
    <phoneticPr fontId="4"/>
  </si>
  <si>
    <t>圆头拉手</t>
    <phoneticPr fontId="4"/>
  </si>
  <si>
    <t>小抽屉</t>
    <phoneticPr fontId="4"/>
  </si>
  <si>
    <t>柜深 350</t>
    <phoneticPr fontId="4"/>
  </si>
  <si>
    <t>铰链</t>
    <phoneticPr fontId="4"/>
  </si>
  <si>
    <t>柜门</t>
    <phoneticPr fontId="4"/>
  </si>
  <si>
    <t>抽屉拉手</t>
    <phoneticPr fontId="4"/>
  </si>
  <si>
    <t>北卧</t>
    <phoneticPr fontId="4"/>
  </si>
  <si>
    <t>柜深 580</t>
    <phoneticPr fontId="4"/>
  </si>
  <si>
    <t>柜深 550</t>
    <phoneticPr fontId="4"/>
  </si>
  <si>
    <t>中拉手</t>
    <phoneticPr fontId="4"/>
  </si>
  <si>
    <t>抽屉</t>
    <phoneticPr fontId="4"/>
  </si>
  <si>
    <t>酒柜</t>
    <phoneticPr fontId="4"/>
  </si>
  <si>
    <t>酒柜</t>
    <phoneticPr fontId="4"/>
  </si>
  <si>
    <t>主卧</t>
    <phoneticPr fontId="4"/>
  </si>
  <si>
    <t>厨房</t>
    <phoneticPr fontId="4"/>
  </si>
  <si>
    <t>厨房</t>
    <phoneticPr fontId="4"/>
  </si>
  <si>
    <t>2(128)</t>
    <phoneticPr fontId="4"/>
  </si>
  <si>
    <t>五金</t>
    <phoneticPr fontId="4"/>
  </si>
  <si>
    <t>买完了</t>
    <phoneticPr fontId="4"/>
  </si>
  <si>
    <t>已定</t>
    <phoneticPr fontId="4"/>
  </si>
  <si>
    <t>已定</t>
    <phoneticPr fontId="4"/>
  </si>
  <si>
    <t xml:space="preserve">带开关的插座 </t>
    <phoneticPr fontId="4"/>
  </si>
  <si>
    <t>3+4+4</t>
    <phoneticPr fontId="4"/>
  </si>
  <si>
    <t>6个5孔带开关 （厨房东墙4个西墙1个 客餐1个）</t>
    <phoneticPr fontId="4"/>
  </si>
  <si>
    <t>2个五孔16A（厨房东墙1个西墙1个）</t>
    <phoneticPr fontId="4"/>
  </si>
  <si>
    <t>3个七孔（卧室书桌）</t>
    <phoneticPr fontId="4"/>
  </si>
  <si>
    <t>反弹器</t>
    <phoneticPr fontId="4"/>
  </si>
  <si>
    <t>2个</t>
    <phoneticPr fontId="4"/>
  </si>
  <si>
    <t>山东宝升木门回执单</t>
  </si>
  <si>
    <t>电话：</t>
  </si>
  <si>
    <t>型号</t>
  </si>
  <si>
    <t>工艺</t>
  </si>
  <si>
    <t>尺寸高*宽*厚</t>
  </si>
  <si>
    <t>线条</t>
  </si>
  <si>
    <t>金额</t>
  </si>
  <si>
    <t>T-T21</t>
  </si>
  <si>
    <t>碳纤工艺</t>
  </si>
  <si>
    <t>雅士胡桃2号</t>
  </si>
  <si>
    <t>2075*890*235</t>
  </si>
  <si>
    <t>6公分平线</t>
  </si>
  <si>
    <t>含安装.五金</t>
  </si>
  <si>
    <t>2065*880*235</t>
  </si>
  <si>
    <t>木口</t>
  </si>
  <si>
    <t>单包</t>
  </si>
  <si>
    <t>2100*1000*160</t>
  </si>
  <si>
    <t>1380*1780*205</t>
  </si>
  <si>
    <t>1380*2180*130</t>
  </si>
  <si>
    <t>双包</t>
  </si>
  <si>
    <t>2270*2650*255</t>
  </si>
  <si>
    <r>
      <rPr>
        <sz val="11"/>
        <color theme="1"/>
        <rFont val="ＭＳ Ｐゴシック"/>
        <family val="3"/>
        <charset val="134"/>
        <scheme val="minor"/>
      </rPr>
      <t>整单备注</t>
    </r>
    <r>
      <rPr>
        <sz val="11"/>
        <color theme="1"/>
        <rFont val="Microsoft YaHei"/>
        <family val="2"/>
      </rPr>
      <t>︰</t>
    </r>
  </si>
  <si>
    <r>
      <rPr>
        <sz val="11"/>
        <color theme="1"/>
        <rFont val="ＭＳ Ｐゴシック"/>
        <family val="3"/>
        <charset val="134"/>
        <scheme val="minor"/>
      </rPr>
      <t>整单货款</t>
    </r>
    <r>
      <rPr>
        <sz val="11"/>
        <color theme="1"/>
        <rFont val="Microsoft YaHei"/>
        <family val="2"/>
      </rPr>
      <t>︰</t>
    </r>
  </si>
  <si>
    <r>
      <rPr>
        <sz val="11"/>
        <color theme="1"/>
        <rFont val="ＭＳ Ｐゴシック"/>
        <family val="3"/>
        <charset val="134"/>
        <scheme val="minor"/>
      </rPr>
      <t>已付定金</t>
    </r>
    <r>
      <rPr>
        <sz val="11"/>
        <color theme="1"/>
        <rFont val="Microsoft YaHei"/>
        <family val="2"/>
      </rPr>
      <t>︰</t>
    </r>
  </si>
  <si>
    <r>
      <rPr>
        <sz val="11"/>
        <color theme="1"/>
        <rFont val="ＭＳ Ｐゴシック"/>
        <family val="3"/>
        <charset val="134"/>
        <scheme val="minor"/>
      </rPr>
      <t>余款</t>
    </r>
    <r>
      <rPr>
        <sz val="11"/>
        <color theme="1"/>
        <rFont val="Microsoft YaHei"/>
        <family val="2"/>
      </rPr>
      <t>︰</t>
    </r>
  </si>
  <si>
    <t>待买</t>
    <phoneticPr fontId="4"/>
  </si>
  <si>
    <t>内嵌式插座1个</t>
    <phoneticPr fontId="4"/>
  </si>
  <si>
    <t>五孔插座79个</t>
    <phoneticPr fontId="4"/>
  </si>
  <si>
    <t>五孔 70个</t>
    <phoneticPr fontId="4"/>
  </si>
  <si>
    <t>防水盒 2个</t>
    <phoneticPr fontId="4"/>
  </si>
  <si>
    <t>只差</t>
    <phoneticPr fontId="4"/>
  </si>
  <si>
    <t>投影面积估算</t>
    <phoneticPr fontId="4"/>
  </si>
  <si>
    <t>3个5孔带开关</t>
    <phoneticPr fontId="4"/>
  </si>
  <si>
    <t>1460*2265*？</t>
    <phoneticPr fontId="6" type="noConversion"/>
  </si>
  <si>
    <t>硬装</t>
    <phoneticPr fontId="4"/>
  </si>
  <si>
    <t>硬装</t>
    <phoneticPr fontId="4"/>
  </si>
  <si>
    <t>二次重新接灯</t>
    <phoneticPr fontId="4"/>
  </si>
  <si>
    <t>K</t>
    <phoneticPr fontId="4"/>
  </si>
  <si>
    <t>移装空调</t>
    <phoneticPr fontId="4"/>
  </si>
  <si>
    <t>安装浴室柜</t>
    <phoneticPr fontId="4"/>
  </si>
  <si>
    <t>K</t>
    <phoneticPr fontId="4"/>
  </si>
  <si>
    <t>格力空调</t>
    <phoneticPr fontId="4"/>
  </si>
  <si>
    <t>小天鹅洗衣机</t>
    <phoneticPr fontId="4"/>
  </si>
  <si>
    <t>雷鸟电视</t>
    <phoneticPr fontId="4"/>
  </si>
  <si>
    <t>装修</t>
    <phoneticPr fontId="4"/>
  </si>
  <si>
    <t>木地板</t>
    <phoneticPr fontId="4"/>
  </si>
  <si>
    <t>电线</t>
    <phoneticPr fontId="4"/>
  </si>
  <si>
    <t>窗户</t>
    <phoneticPr fontId="4"/>
  </si>
  <si>
    <t>窗户内斗</t>
    <phoneticPr fontId="4"/>
  </si>
  <si>
    <t>瓷砖</t>
    <phoneticPr fontId="4"/>
  </si>
  <si>
    <t>推拉门</t>
    <phoneticPr fontId="4"/>
  </si>
  <si>
    <t>屋门</t>
    <phoneticPr fontId="4"/>
  </si>
  <si>
    <t>剩余</t>
    <phoneticPr fontId="4"/>
  </si>
  <si>
    <r>
      <t>美</t>
    </r>
    <r>
      <rPr>
        <sz val="11"/>
        <color indexed="8"/>
        <rFont val="ＭＳ Ｐゴシック"/>
        <family val="3"/>
        <charset val="134"/>
        <scheme val="minor"/>
      </rPr>
      <t xml:space="preserve">缝 </t>
    </r>
    <phoneticPr fontId="4"/>
  </si>
  <si>
    <t>橱柜石英石台</t>
    <phoneticPr fontId="4"/>
  </si>
  <si>
    <t>安装灯开关</t>
    <phoneticPr fontId="4"/>
  </si>
  <si>
    <t>K</t>
    <phoneticPr fontId="4"/>
  </si>
  <si>
    <t>Q</t>
    <phoneticPr fontId="4"/>
  </si>
  <si>
    <t>K</t>
    <phoneticPr fontId="4"/>
  </si>
  <si>
    <t>方太安装管道</t>
    <phoneticPr fontId="4"/>
  </si>
  <si>
    <t>后又退款3000，李青拿走支付房租</t>
    <phoneticPr fontId="4"/>
  </si>
  <si>
    <t>小米路由器</t>
    <phoneticPr fontId="4"/>
  </si>
  <si>
    <t>灶台橱柜</t>
    <phoneticPr fontId="4"/>
  </si>
  <si>
    <t>K</t>
    <phoneticPr fontId="4"/>
  </si>
  <si>
    <t>K</t>
    <phoneticPr fontId="4"/>
  </si>
  <si>
    <t>K</t>
    <phoneticPr fontId="4"/>
  </si>
  <si>
    <t>其他</t>
    <phoneticPr fontId="4"/>
  </si>
  <si>
    <t>其他</t>
    <phoneticPr fontId="4"/>
  </si>
  <si>
    <t>其他</t>
    <phoneticPr fontId="4"/>
  </si>
  <si>
    <t>主卧挂衣架</t>
    <phoneticPr fontId="4"/>
  </si>
  <si>
    <t>高红伟装修队</t>
    <phoneticPr fontId="4"/>
  </si>
  <si>
    <t>Q</t>
    <phoneticPr fontId="4"/>
  </si>
  <si>
    <t>K</t>
    <phoneticPr fontId="4"/>
  </si>
  <si>
    <t>刮腻子+乳胶漆</t>
    <phoneticPr fontId="4"/>
  </si>
  <si>
    <t>改地暖+瓷砖工费</t>
    <phoneticPr fontId="4"/>
  </si>
  <si>
    <t>吊顶+铝扣板+洗衣机柜</t>
    <phoneticPr fontId="4"/>
  </si>
  <si>
    <t>窗台石+杂费</t>
    <phoneticPr fontId="4"/>
  </si>
  <si>
    <t>打排气孔</t>
    <phoneticPr fontId="4"/>
  </si>
  <si>
    <t>高红伟</t>
    <phoneticPr fontId="4"/>
  </si>
  <si>
    <t>K</t>
    <phoneticPr fontId="4"/>
  </si>
  <si>
    <t>安装插座开关灯</t>
    <phoneticPr fontId="4"/>
  </si>
  <si>
    <t>卧室3个
卫生间2个
推拉门2个</t>
    <phoneticPr fontId="4"/>
  </si>
  <si>
    <t>后加木口</t>
  </si>
  <si>
    <t>2270*1470*140</t>
  </si>
  <si>
    <t>踢角线</t>
  </si>
  <si>
    <r>
      <t>9</t>
    </r>
    <r>
      <rPr>
        <sz val="11"/>
        <color theme="1"/>
        <rFont val="宋体"/>
        <charset val="134"/>
      </rPr>
      <t>厘米高</t>
    </r>
  </si>
  <si>
    <r>
      <rPr>
        <sz val="11"/>
        <color indexed="8"/>
        <rFont val="ＭＳ Ｐゴシック"/>
        <family val="2"/>
        <scheme val="minor"/>
      </rPr>
      <t>整单备注</t>
    </r>
    <r>
      <rPr>
        <sz val="11"/>
        <color theme="1"/>
        <rFont val="Microsoft YaHei"/>
        <family val="2"/>
        <charset val="134"/>
      </rPr>
      <t>︰</t>
    </r>
  </si>
  <si>
    <r>
      <rPr>
        <sz val="11"/>
        <color indexed="8"/>
        <rFont val="ＭＳ Ｐゴシック"/>
        <family val="2"/>
        <scheme val="minor"/>
      </rPr>
      <t>整单货款</t>
    </r>
    <r>
      <rPr>
        <sz val="11"/>
        <color theme="1"/>
        <rFont val="Microsoft YaHei"/>
        <family val="2"/>
        <charset val="134"/>
      </rPr>
      <t>︰</t>
    </r>
  </si>
  <si>
    <r>
      <rPr>
        <sz val="11"/>
        <color indexed="8"/>
        <rFont val="ＭＳ Ｐゴシック"/>
        <family val="2"/>
        <scheme val="minor"/>
      </rPr>
      <t>已付定金</t>
    </r>
    <r>
      <rPr>
        <sz val="11"/>
        <color theme="1"/>
        <rFont val="Microsoft YaHei"/>
        <family val="2"/>
        <charset val="134"/>
      </rPr>
      <t>︰</t>
    </r>
  </si>
  <si>
    <r>
      <rPr>
        <sz val="11"/>
        <color indexed="8"/>
        <rFont val="ＭＳ Ｐゴシック"/>
        <family val="2"/>
        <scheme val="minor"/>
      </rPr>
      <t>余款</t>
    </r>
    <r>
      <rPr>
        <sz val="11"/>
        <color theme="1"/>
        <rFont val="Microsoft YaHei"/>
        <family val="2"/>
        <charset val="134"/>
      </rPr>
      <t>︰</t>
    </r>
  </si>
  <si>
    <t>转大哥</t>
    <phoneticPr fontId="4"/>
  </si>
  <si>
    <t>装修共计</t>
    <phoneticPr fontId="4"/>
  </si>
  <si>
    <t>已定</t>
    <phoneticPr fontId="4"/>
  </si>
  <si>
    <t>硬装</t>
    <phoneticPr fontId="4"/>
  </si>
  <si>
    <t>安装燃气热水器打眼</t>
  </si>
  <si>
    <t>安装燃气热水器打眼</t>
    <phoneticPr fontId="4"/>
  </si>
  <si>
    <t>先不买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</si>
</sst>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&quot;￥&quot;#,##0.00_);[Red]\(&quot;￥&quot;#,##0.00\)"/>
    <numFmt numFmtId="178" formatCode="&quot;￥&quot;#,##0.00;[Red]&quot;￥&quot;\-#,##0.00"/>
  </numFmts>
  <fonts count="43">
    <font>
      <sz val="11"/>
      <color indexed="8"/>
      <name val="ＭＳ Ｐゴシック"/>
      <family val="2"/>
      <scheme val="minor"/>
    </font>
    <font>
      <sz val="12"/>
      <name val="宋体"/>
      <family val="3"/>
      <charset val="128"/>
    </font>
    <font>
      <b/>
      <sz val="18"/>
      <name val="宋体"/>
      <charset val="134"/>
    </font>
    <font>
      <sz val="12"/>
      <color rgb="FFFF0000"/>
      <name val="宋体"/>
      <charset val="134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color indexed="8"/>
      <name val="Microsoft YaHei"/>
      <family val="2"/>
      <charset val="134"/>
    </font>
    <font>
      <sz val="1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1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b/>
      <sz val="16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b/>
      <sz val="18"/>
      <name val="Microsoft YaHei"/>
      <family val="2"/>
      <charset val="134"/>
    </font>
    <font>
      <b/>
      <sz val="16"/>
      <name val="Microsoft YaHei"/>
      <family val="2"/>
      <charset val="134"/>
    </font>
    <font>
      <b/>
      <sz val="16"/>
      <color rgb="FF000000"/>
      <name val="Microsoft YaHei"/>
      <family val="2"/>
      <charset val="134"/>
    </font>
    <font>
      <b/>
      <sz val="12"/>
      <name val="Microsoft YaHei"/>
      <family val="2"/>
      <charset val="134"/>
    </font>
    <font>
      <sz val="12"/>
      <name val="Microsoft YaHei"/>
      <family val="2"/>
      <charset val="134"/>
    </font>
    <font>
      <b/>
      <sz val="16"/>
      <color rgb="FFFF0000"/>
      <name val="Microsoft YaHei"/>
      <family val="2"/>
      <charset val="134"/>
    </font>
    <font>
      <b/>
      <sz val="18"/>
      <color rgb="FF000000"/>
      <name val="Microsoft YaHei"/>
      <family val="2"/>
      <charset val="134"/>
    </font>
    <font>
      <b/>
      <sz val="11"/>
      <color rgb="FFFF0000"/>
      <name val="Microsoft YaHei"/>
      <family val="2"/>
      <charset val="134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2"/>
      <scheme val="minor"/>
    </font>
    <font>
      <sz val="10"/>
      <name val="Microsoft YaHei"/>
      <family val="2"/>
    </font>
    <font>
      <b/>
      <sz val="14"/>
      <color rgb="FFFF0000"/>
      <name val="Microsoft YaHei"/>
      <family val="2"/>
      <charset val="134"/>
    </font>
    <font>
      <b/>
      <sz val="14"/>
      <color rgb="FFFF0000"/>
      <name val="Microsoft YaHei"/>
      <family val="2"/>
    </font>
    <font>
      <b/>
      <sz val="11"/>
      <color indexed="8"/>
      <name val="ＭＳ Ｐゴシック"/>
      <family val="3"/>
      <charset val="128"/>
      <scheme val="minor"/>
    </font>
    <font>
      <strike/>
      <sz val="12"/>
      <color theme="1"/>
      <name val="Microsoft YaHei"/>
      <family val="2"/>
      <charset val="134"/>
    </font>
    <font>
      <strike/>
      <sz val="12"/>
      <color rgb="FF000000"/>
      <name val="Microsoft YaHei"/>
      <family val="2"/>
      <charset val="134"/>
    </font>
    <font>
      <strike/>
      <sz val="11"/>
      <color theme="1"/>
      <name val="Microsoft YaHei"/>
      <family val="2"/>
      <charset val="134"/>
    </font>
    <font>
      <sz val="11"/>
      <color theme="1"/>
      <name val="ＭＳ Ｐゴシック"/>
      <family val="3"/>
      <charset val="134"/>
      <scheme val="minor"/>
    </font>
    <font>
      <b/>
      <sz val="20"/>
      <color theme="1"/>
      <name val="ＭＳ Ｐゴシック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Microsoft YaHei"/>
      <family val="2"/>
    </font>
    <font>
      <sz val="11"/>
      <color indexed="8"/>
      <name val="ＭＳ Ｐゴシック"/>
      <family val="3"/>
      <charset val="134"/>
      <scheme val="minor"/>
    </font>
    <font>
      <b/>
      <sz val="20"/>
      <color theme="1"/>
      <name val="ＭＳ Ｐゴシック"/>
      <family val="3"/>
      <charset val="128"/>
      <scheme val="minor"/>
    </font>
    <font>
      <sz val="11"/>
      <color theme="1"/>
      <name val="宋体"/>
      <charset val="134"/>
    </font>
    <font>
      <b/>
      <sz val="11"/>
      <color indexed="8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7">
    <xf numFmtId="0" fontId="0" fillId="0" borderId="0">
      <alignment vertical="center"/>
    </xf>
    <xf numFmtId="0" fontId="5" fillId="2" borderId="0"/>
    <xf numFmtId="0" fontId="24" fillId="2" borderId="0"/>
    <xf numFmtId="38" fontId="26" fillId="0" borderId="0" applyFont="0" applyFill="0" applyBorder="0" applyAlignment="0" applyProtection="0">
      <alignment vertical="center"/>
    </xf>
    <xf numFmtId="0" fontId="25" fillId="2" borderId="0"/>
    <xf numFmtId="0" fontId="26" fillId="2" borderId="0">
      <alignment vertical="center"/>
    </xf>
    <xf numFmtId="0" fontId="34" fillId="2" borderId="0">
      <alignment vertical="center"/>
    </xf>
  </cellStyleXfs>
  <cellXfs count="191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/>
    <xf numFmtId="0" fontId="7" fillId="0" borderId="0" xfId="0" applyFont="1" applyAlignment="1"/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11" fillId="2" borderId="10" xfId="1" applyFont="1" applyBorder="1" applyAlignment="1">
      <alignment horizontal="center" vertical="center" wrapText="1"/>
    </xf>
    <xf numFmtId="0" fontId="12" fillId="2" borderId="0" xfId="1" applyFont="1"/>
    <xf numFmtId="0" fontId="13" fillId="2" borderId="0" xfId="1" applyFont="1"/>
    <xf numFmtId="0" fontId="14" fillId="4" borderId="10" xfId="1" applyFont="1" applyFill="1" applyBorder="1" applyAlignment="1">
      <alignment horizontal="center" vertical="center" wrapText="1"/>
    </xf>
    <xf numFmtId="0" fontId="11" fillId="2" borderId="10" xfId="1" applyFont="1" applyBorder="1" applyAlignment="1">
      <alignment vertical="center" wrapText="1"/>
    </xf>
    <xf numFmtId="0" fontId="15" fillId="2" borderId="10" xfId="1" applyFont="1" applyBorder="1"/>
    <xf numFmtId="0" fontId="15" fillId="5" borderId="10" xfId="1" applyFont="1" applyFill="1" applyBorder="1"/>
    <xf numFmtId="0" fontId="15" fillId="2" borderId="10" xfId="1" applyFont="1" applyBorder="1" applyAlignment="1">
      <alignment vertical="center" wrapText="1"/>
    </xf>
    <xf numFmtId="0" fontId="16" fillId="2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/>
    <xf numFmtId="0" fontId="20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20" fillId="0" borderId="1" xfId="0" applyFont="1" applyBorder="1" applyAlignment="1">
      <alignment horizontal="right"/>
    </xf>
    <xf numFmtId="0" fontId="20" fillId="2" borderId="0" xfId="0" applyFont="1" applyFill="1" applyAlignment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>
      <alignment vertical="center"/>
    </xf>
    <xf numFmtId="0" fontId="20" fillId="2" borderId="0" xfId="0" applyFont="1" applyFill="1">
      <alignment vertical="center"/>
    </xf>
    <xf numFmtId="0" fontId="2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right" vertical="center"/>
    </xf>
    <xf numFmtId="0" fontId="20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1" fillId="2" borderId="1" xfId="0" applyFont="1" applyFill="1" applyBorder="1" applyAlignment="1"/>
    <xf numFmtId="0" fontId="11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right" shrinkToFit="1"/>
    </xf>
    <xf numFmtId="0" fontId="19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20" fillId="3" borderId="0" xfId="0" applyFont="1" applyFill="1" applyAlignment="1"/>
    <xf numFmtId="0" fontId="7" fillId="3" borderId="0" xfId="0" applyFont="1" applyFill="1" applyAlignment="1"/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wrapText="1"/>
    </xf>
    <xf numFmtId="0" fontId="14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0" xfId="0" applyFont="1" applyAlignment="1"/>
    <xf numFmtId="0" fontId="11" fillId="2" borderId="14" xfId="0" applyFont="1" applyFill="1" applyBorder="1" applyAlignment="1">
      <alignment horizontal="center" vertical="center"/>
    </xf>
    <xf numFmtId="0" fontId="7" fillId="0" borderId="1" xfId="0" applyFont="1" applyBorder="1" applyAlignment="1"/>
    <xf numFmtId="0" fontId="11" fillId="3" borderId="10" xfId="1" applyFont="1" applyFill="1" applyBorder="1" applyAlignment="1">
      <alignment horizontal="center" vertical="center" wrapText="1"/>
    </xf>
    <xf numFmtId="0" fontId="27" fillId="2" borderId="0" xfId="2" applyFont="1" applyAlignment="1">
      <alignment wrapText="1"/>
    </xf>
    <xf numFmtId="176" fontId="27" fillId="3" borderId="0" xfId="2" applyNumberFormat="1" applyFont="1" applyFill="1" applyAlignment="1">
      <alignment wrapText="1"/>
    </xf>
    <xf numFmtId="0" fontId="27" fillId="3" borderId="0" xfId="2" applyFont="1" applyFill="1" applyAlignment="1">
      <alignment wrapText="1"/>
    </xf>
    <xf numFmtId="176" fontId="27" fillId="2" borderId="0" xfId="2" applyNumberFormat="1" applyFont="1" applyAlignment="1">
      <alignment wrapText="1"/>
    </xf>
    <xf numFmtId="0" fontId="27" fillId="2" borderId="0" xfId="4" applyFont="1" applyAlignment="1">
      <alignment wrapText="1"/>
    </xf>
    <xf numFmtId="0" fontId="28" fillId="3" borderId="0" xfId="0" applyFont="1" applyFill="1">
      <alignment vertical="center"/>
    </xf>
    <xf numFmtId="0" fontId="29" fillId="3" borderId="0" xfId="0" applyFont="1" applyFill="1">
      <alignment vertical="center"/>
    </xf>
    <xf numFmtId="0" fontId="30" fillId="0" borderId="0" xfId="0" applyFont="1" applyAlignment="1">
      <alignment horizontal="center" vertical="center" wrapText="1"/>
    </xf>
    <xf numFmtId="0" fontId="15" fillId="2" borderId="10" xfId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7" fillId="3" borderId="0" xfId="4" applyFont="1" applyFill="1" applyAlignment="1">
      <alignment wrapText="1"/>
    </xf>
    <xf numFmtId="0" fontId="7" fillId="3" borderId="0" xfId="0" applyFont="1" applyFill="1">
      <alignment vertical="center"/>
    </xf>
    <xf numFmtId="0" fontId="26" fillId="2" borderId="0" xfId="5">
      <alignment vertical="center"/>
    </xf>
    <xf numFmtId="0" fontId="31" fillId="2" borderId="10" xfId="1" applyFont="1" applyBorder="1" applyAlignment="1">
      <alignment horizontal="center" vertical="center" wrapText="1"/>
    </xf>
    <xf numFmtId="0" fontId="31" fillId="2" borderId="10" xfId="1" applyFont="1" applyBorder="1" applyAlignment="1">
      <alignment vertical="center" wrapText="1"/>
    </xf>
    <xf numFmtId="0" fontId="32" fillId="2" borderId="10" xfId="1" applyFont="1" applyBorder="1" applyAlignment="1">
      <alignment horizontal="center" vertical="center" wrapText="1"/>
    </xf>
    <xf numFmtId="0" fontId="31" fillId="2" borderId="10" xfId="1" applyFont="1" applyBorder="1"/>
    <xf numFmtId="0" fontId="33" fillId="2" borderId="0" xfId="1" applyFont="1"/>
    <xf numFmtId="38" fontId="7" fillId="0" borderId="0" xfId="3" applyFont="1" applyAlignment="1">
      <alignment vertical="center"/>
    </xf>
    <xf numFmtId="0" fontId="13" fillId="3" borderId="0" xfId="1" applyFont="1" applyFill="1"/>
    <xf numFmtId="0" fontId="13" fillId="6" borderId="0" xfId="1" applyFont="1" applyFill="1"/>
    <xf numFmtId="0" fontId="34" fillId="2" borderId="0" xfId="6">
      <alignment vertical="center"/>
    </xf>
    <xf numFmtId="0" fontId="34" fillId="2" borderId="10" xfId="6" applyBorder="1" applyAlignment="1">
      <alignment horizontal="center" vertical="center"/>
    </xf>
    <xf numFmtId="0" fontId="34" fillId="2" borderId="10" xfId="6" applyBorder="1">
      <alignment vertical="center"/>
    </xf>
    <xf numFmtId="0" fontId="36" fillId="2" borderId="10" xfId="6" applyFont="1" applyBorder="1" applyAlignment="1">
      <alignment horizontal="center" vertical="center"/>
    </xf>
    <xf numFmtId="178" fontId="34" fillId="2" borderId="10" xfId="6" applyNumberFormat="1" applyBorder="1" applyAlignment="1">
      <alignment horizontal="center" vertical="center"/>
    </xf>
    <xf numFmtId="0" fontId="37" fillId="2" borderId="10" xfId="6" applyFont="1" applyBorder="1" applyAlignment="1">
      <alignment horizontal="center" vertical="center"/>
    </xf>
    <xf numFmtId="0" fontId="34" fillId="2" borderId="11" xfId="6" applyBorder="1" applyAlignment="1">
      <alignment horizontal="center" vertical="center"/>
    </xf>
    <xf numFmtId="177" fontId="34" fillId="2" borderId="10" xfId="6" applyNumberFormat="1" applyBorder="1" applyAlignment="1">
      <alignment horizontal="center" vertical="center"/>
    </xf>
    <xf numFmtId="0" fontId="37" fillId="2" borderId="10" xfId="6" applyFont="1" applyBorder="1" applyAlignment="1">
      <alignment horizontal="justify" vertical="center"/>
    </xf>
    <xf numFmtId="178" fontId="35" fillId="2" borderId="10" xfId="6" applyNumberFormat="1" applyFont="1" applyBorder="1" applyAlignment="1">
      <alignment horizontal="center" vertical="center"/>
    </xf>
    <xf numFmtId="0" fontId="13" fillId="0" borderId="0" xfId="1" applyFont="1" applyFill="1"/>
    <xf numFmtId="0" fontId="11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right"/>
    </xf>
    <xf numFmtId="0" fontId="0" fillId="2" borderId="0" xfId="5" applyFo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right"/>
    </xf>
    <xf numFmtId="0" fontId="11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/>
    <xf numFmtId="0" fontId="20" fillId="6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19" fillId="2" borderId="8" xfId="0" applyFont="1" applyFill="1" applyBorder="1" applyAlignment="1">
      <alignment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1" xfId="0" applyFont="1" applyFill="1" applyBorder="1" applyAlignment="1"/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1" fillId="0" borderId="10" xfId="0" applyFont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37" fillId="0" borderId="10" xfId="0" applyFont="1" applyBorder="1" applyAlignment="1">
      <alignment horizontal="justify" vertical="center"/>
    </xf>
    <xf numFmtId="178" fontId="40" fillId="0" borderId="10" xfId="0" applyNumberFormat="1" applyFont="1" applyBorder="1" applyAlignment="1">
      <alignment horizontal="center" vertical="center"/>
    </xf>
    <xf numFmtId="0" fontId="42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0" fillId="6" borderId="9" xfId="0" applyFont="1" applyFill="1" applyBorder="1" applyAlignment="1">
      <alignment horizontal="right"/>
    </xf>
    <xf numFmtId="0" fontId="20" fillId="6" borderId="3" xfId="0" applyFont="1" applyFill="1" applyBorder="1" applyAlignment="1">
      <alignment horizontal="right"/>
    </xf>
    <xf numFmtId="0" fontId="20" fillId="6" borderId="7" xfId="0" applyFont="1" applyFill="1" applyBorder="1" applyAlignment="1">
      <alignment horizontal="right"/>
    </xf>
    <xf numFmtId="0" fontId="20" fillId="6" borderId="1" xfId="0" applyFont="1" applyFill="1" applyBorder="1" applyAlignment="1">
      <alignment horizontal="right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27" fillId="2" borderId="0" xfId="4" applyFont="1" applyAlignment="1">
      <alignment horizontal="center" wrapText="1"/>
    </xf>
    <xf numFmtId="0" fontId="27" fillId="2" borderId="0" xfId="4" applyFont="1" applyAlignment="1">
      <alignment wrapText="1"/>
    </xf>
    <xf numFmtId="38" fontId="27" fillId="2" borderId="0" xfId="3" applyFont="1" applyFill="1" applyAlignment="1">
      <alignment vertical="top" wrapText="1"/>
    </xf>
    <xf numFmtId="0" fontId="27" fillId="2" borderId="0" xfId="2" applyFont="1" applyAlignment="1">
      <alignment wrapText="1"/>
    </xf>
    <xf numFmtId="0" fontId="11" fillId="2" borderId="11" xfId="1" applyFont="1" applyBorder="1" applyAlignment="1">
      <alignment horizontal="center" vertical="center" wrapText="1"/>
    </xf>
    <xf numFmtId="0" fontId="11" fillId="2" borderId="12" xfId="1" applyFont="1" applyBorder="1" applyAlignment="1">
      <alignment horizontal="center" vertical="center" wrapText="1"/>
    </xf>
    <xf numFmtId="0" fontId="11" fillId="2" borderId="13" xfId="1" applyFont="1" applyBorder="1" applyAlignment="1">
      <alignment horizontal="center" vertical="center" wrapText="1"/>
    </xf>
    <xf numFmtId="0" fontId="15" fillId="2" borderId="11" xfId="1" applyFont="1" applyBorder="1" applyAlignment="1">
      <alignment horizontal="center" vertical="center" wrapText="1"/>
    </xf>
    <xf numFmtId="0" fontId="15" fillId="2" borderId="12" xfId="1" applyFont="1" applyBorder="1" applyAlignment="1">
      <alignment horizontal="center" vertical="center" wrapText="1"/>
    </xf>
    <xf numFmtId="0" fontId="15" fillId="2" borderId="13" xfId="1" applyFont="1" applyBorder="1" applyAlignment="1">
      <alignment horizontal="center" vertical="center" wrapText="1"/>
    </xf>
    <xf numFmtId="0" fontId="15" fillId="2" borderId="10" xfId="1" applyFont="1" applyBorder="1" applyAlignment="1">
      <alignment horizontal="center" vertical="center" wrapText="1"/>
    </xf>
    <xf numFmtId="0" fontId="15" fillId="3" borderId="11" xfId="1" applyFont="1" applyFill="1" applyBorder="1" applyAlignment="1">
      <alignment horizontal="center" vertical="center" wrapText="1"/>
    </xf>
    <xf numFmtId="0" fontId="15" fillId="3" borderId="10" xfId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77" fontId="0" fillId="0" borderId="10" xfId="0" applyNumberFormat="1" applyFont="1" applyBorder="1">
      <alignment vertical="center"/>
    </xf>
    <xf numFmtId="178" fontId="40" fillId="0" borderId="10" xfId="0" applyNumberFormat="1" applyFont="1" applyBorder="1" applyAlignment="1">
      <alignment horizontal="center" vertical="center"/>
    </xf>
    <xf numFmtId="177" fontId="4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40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177" fontId="0" fillId="0" borderId="11" xfId="0" applyNumberFormat="1" applyBorder="1" applyAlignment="1" applyProtection="1">
      <alignment horizontal="center" vertical="center"/>
    </xf>
    <xf numFmtId="177" fontId="0" fillId="0" borderId="12" xfId="0" applyNumberFormat="1" applyBorder="1" applyAlignment="1" applyProtection="1">
      <alignment horizontal="center" vertical="center"/>
    </xf>
    <xf numFmtId="177" fontId="0" fillId="0" borderId="13" xfId="0" applyNumberFormat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4" fillId="2" borderId="10" xfId="6" applyBorder="1" applyAlignment="1">
      <alignment horizontal="center" vertical="center"/>
    </xf>
    <xf numFmtId="177" fontId="34" fillId="2" borderId="10" xfId="6" applyNumberFormat="1" applyBorder="1">
      <alignment vertical="center"/>
    </xf>
    <xf numFmtId="178" fontId="35" fillId="2" borderId="10" xfId="6" applyNumberFormat="1" applyFont="1" applyBorder="1" applyAlignment="1">
      <alignment horizontal="center" vertical="center"/>
    </xf>
    <xf numFmtId="177" fontId="35" fillId="2" borderId="10" xfId="6" applyNumberFormat="1" applyFont="1" applyBorder="1" applyAlignment="1">
      <alignment horizontal="center" vertical="center"/>
    </xf>
    <xf numFmtId="0" fontId="34" fillId="2" borderId="10" xfId="6" applyBorder="1" applyAlignment="1">
      <alignment vertical="center" wrapText="1"/>
    </xf>
    <xf numFmtId="0" fontId="34" fillId="2" borderId="10" xfId="6" applyBorder="1">
      <alignment vertical="center"/>
    </xf>
    <xf numFmtId="0" fontId="35" fillId="2" borderId="10" xfId="6" applyFont="1" applyBorder="1" applyAlignment="1">
      <alignment horizontal="center" vertical="center"/>
    </xf>
    <xf numFmtId="177" fontId="34" fillId="2" borderId="11" xfId="6" applyNumberFormat="1" applyBorder="1" applyAlignment="1">
      <alignment horizontal="center" vertical="center"/>
    </xf>
    <xf numFmtId="177" fontId="34" fillId="2" borderId="12" xfId="6" applyNumberFormat="1" applyBorder="1" applyAlignment="1">
      <alignment horizontal="center" vertical="center"/>
    </xf>
    <xf numFmtId="177" fontId="34" fillId="2" borderId="13" xfId="6" applyNumberFormat="1" applyBorder="1" applyAlignment="1">
      <alignment horizontal="center" vertical="center"/>
    </xf>
    <xf numFmtId="0" fontId="34" fillId="2" borderId="11" xfId="6" applyBorder="1" applyAlignment="1">
      <alignment horizontal="center" vertical="center"/>
    </xf>
    <xf numFmtId="0" fontId="34" fillId="2" borderId="12" xfId="6" applyBorder="1" applyAlignment="1">
      <alignment horizontal="center" vertical="center"/>
    </xf>
    <xf numFmtId="0" fontId="34" fillId="2" borderId="13" xfId="6" applyBorder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7">
    <cellStyle name="桁区切り" xfId="3" builtinId="6"/>
    <cellStyle name="常规 2" xfId="6"/>
    <cellStyle name="標準" xfId="0" builtinId="0"/>
    <cellStyle name="標準 2" xfId="1"/>
    <cellStyle name="標準 3" xfId="2"/>
    <cellStyle name="標準 4" xfId="4"/>
    <cellStyle name="標準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2</xdr:row>
      <xdr:rowOff>47625</xdr:rowOff>
    </xdr:from>
    <xdr:to>
      <xdr:col>16</xdr:col>
      <xdr:colOff>477115</xdr:colOff>
      <xdr:row>24</xdr:row>
      <xdr:rowOff>48268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825" y="466725"/>
          <a:ext cx="6201640" cy="4610743"/>
        </a:xfrm>
        <a:prstGeom prst="rect">
          <a:avLst/>
        </a:prstGeom>
      </xdr:spPr>
    </xdr:pic>
    <xdr:clientData/>
  </xdr:twoCellAnchor>
  <xdr:twoCellAnchor editAs="oneCell">
    <xdr:from>
      <xdr:col>9</xdr:col>
      <xdr:colOff>11206</xdr:colOff>
      <xdr:row>51</xdr:row>
      <xdr:rowOff>67236</xdr:rowOff>
    </xdr:from>
    <xdr:to>
      <xdr:col>20</xdr:col>
      <xdr:colOff>22412</xdr:colOff>
      <xdr:row>71</xdr:row>
      <xdr:rowOff>97767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147" y="11127442"/>
          <a:ext cx="8706971" cy="42887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8</xdr:col>
      <xdr:colOff>660027</xdr:colOff>
      <xdr:row>153</xdr:row>
      <xdr:rowOff>51547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59" y="23689235"/>
          <a:ext cx="5657850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133350</xdr:rowOff>
    </xdr:from>
    <xdr:to>
      <xdr:col>4</xdr:col>
      <xdr:colOff>419100</xdr:colOff>
      <xdr:row>39</xdr:row>
      <xdr:rowOff>30532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245"/>
        <a:stretch/>
      </xdr:blipFill>
      <xdr:spPr>
        <a:xfrm>
          <a:off x="171450" y="133350"/>
          <a:ext cx="2990850" cy="78600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29</xdr:row>
      <xdr:rowOff>3924</xdr:rowOff>
    </xdr:from>
    <xdr:to>
      <xdr:col>7</xdr:col>
      <xdr:colOff>215714</xdr:colOff>
      <xdr:row>62</xdr:row>
      <xdr:rowOff>114862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45815" y="5537668"/>
          <a:ext cx="5657850" cy="7858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552950" cy="6067425"/>
    <xdr:pic>
      <xdr:nvPicPr>
        <xdr:cNvPr id="2" name="attachment-1677906849032-4a322888d7802744" descr="attachment-1677906849032-4a322888d7802744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4552950" cy="6067425"/>
        </a:xfrm>
        <a:prstGeom prst="rect">
          <a:avLst/>
        </a:prstGeom>
        <a:noFill/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133350</xdr:rowOff>
    </xdr:to>
    <xdr:sp macro="" textlink="">
      <xdr:nvSpPr>
        <xdr:cNvPr id="3073" name="AutoShape 1" descr="https://secure2.wostatic.cn/static/dPZZqathtxS2gj5cVCv5Aj/IMG_7702.jpeg?auth_key=1681378121-9p8jPfeFtvnT7XRvWYqEzj-0-e205ac29f7c7f9fcedf3821f05494ad0&amp;file_size=102425">
          <a:extLst>
            <a:ext uri="{FF2B5EF4-FFF2-40B4-BE49-F238E27FC236}">
              <a16:creationId xmlns:a16="http://schemas.microsoft.com/office/drawing/2014/main" xmlns="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676275</xdr:colOff>
      <xdr:row>1</xdr:row>
      <xdr:rowOff>28575</xdr:rowOff>
    </xdr:from>
    <xdr:to>
      <xdr:col>15</xdr:col>
      <xdr:colOff>447675</xdr:colOff>
      <xdr:row>18</xdr:row>
      <xdr:rowOff>17898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200025"/>
          <a:ext cx="10058400" cy="29039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10</xdr:col>
      <xdr:colOff>171450</xdr:colOff>
      <xdr:row>78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69E77737-7EA7-1E8D-0CBA-C6DA0E9B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206240"/>
          <a:ext cx="565785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tabSelected="1" zoomScale="85" zoomScaleNormal="85" workbookViewId="0">
      <pane ySplit="2" topLeftCell="A72" activePane="bottomLeft" state="frozen"/>
      <selection activeCell="D27" sqref="D27"/>
      <selection pane="bottomLeft"/>
    </sheetView>
  </sheetViews>
  <sheetFormatPr defaultColWidth="9" defaultRowHeight="16.5"/>
  <cols>
    <col min="1" max="1" width="4.5" style="11" customWidth="1"/>
    <col min="2" max="2" width="12" style="11" customWidth="1"/>
    <col min="3" max="3" width="9" style="11" customWidth="1"/>
    <col min="4" max="4" width="23" style="11" customWidth="1"/>
    <col min="5" max="5" width="24" style="11" customWidth="1"/>
    <col min="6" max="6" width="10" style="11" customWidth="1"/>
    <col min="7" max="7" width="9.5" style="11" customWidth="1"/>
    <col min="8" max="8" width="9.375" style="11" customWidth="1"/>
    <col min="9" max="9" width="11.75" style="11" customWidth="1"/>
    <col min="10" max="10" width="14.5" style="11" customWidth="1"/>
    <col min="11" max="11" width="25" style="11" customWidth="1"/>
    <col min="12" max="12" width="7.75" style="11" customWidth="1"/>
    <col min="13" max="13" width="5.5" style="11" customWidth="1"/>
    <col min="14" max="14" width="11" style="11" customWidth="1"/>
    <col min="15" max="16384" width="9" style="11"/>
  </cols>
  <sheetData>
    <row r="1" spans="1:1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24.75">
      <c r="A2" s="22"/>
      <c r="B2" s="23" t="s">
        <v>0</v>
      </c>
      <c r="C2" s="24" t="s">
        <v>371</v>
      </c>
      <c r="D2" s="23" t="s">
        <v>1</v>
      </c>
      <c r="E2" s="23" t="s">
        <v>2</v>
      </c>
      <c r="F2" s="23" t="s">
        <v>3</v>
      </c>
      <c r="G2" s="23" t="s">
        <v>168</v>
      </c>
      <c r="H2" s="23" t="s">
        <v>163</v>
      </c>
      <c r="I2" s="23" t="s">
        <v>7</v>
      </c>
      <c r="J2" s="23" t="s">
        <v>164</v>
      </c>
      <c r="K2" s="23" t="s">
        <v>8</v>
      </c>
      <c r="L2" s="22"/>
      <c r="M2" s="22"/>
      <c r="N2" s="22"/>
    </row>
    <row r="3" spans="1:14" ht="16.5" customHeight="1">
      <c r="A3" s="10"/>
      <c r="B3" s="131" t="s">
        <v>9</v>
      </c>
      <c r="C3" s="25" t="s">
        <v>10</v>
      </c>
      <c r="D3" s="26" t="s">
        <v>11</v>
      </c>
      <c r="E3" s="27"/>
      <c r="F3" s="28" t="s">
        <v>166</v>
      </c>
      <c r="G3" s="29">
        <v>2000</v>
      </c>
      <c r="H3" s="29">
        <v>1000</v>
      </c>
      <c r="I3" s="29"/>
      <c r="J3" s="29">
        <v>1000</v>
      </c>
      <c r="K3" s="25" t="s">
        <v>162</v>
      </c>
      <c r="L3" s="10"/>
      <c r="M3" s="10"/>
      <c r="N3" s="10"/>
    </row>
    <row r="4" spans="1:14" ht="18" customHeight="1">
      <c r="A4" s="10"/>
      <c r="B4" s="132" t="s">
        <v>9</v>
      </c>
      <c r="C4" s="25" t="s">
        <v>10</v>
      </c>
      <c r="D4" s="26" t="s">
        <v>12</v>
      </c>
      <c r="E4" s="30" t="s">
        <v>13</v>
      </c>
      <c r="F4" s="28" t="s">
        <v>14</v>
      </c>
      <c r="G4" s="29">
        <v>12000</v>
      </c>
      <c r="H4" s="31">
        <v>10000</v>
      </c>
      <c r="I4" s="31"/>
      <c r="J4" s="31">
        <v>12866</v>
      </c>
      <c r="K4" s="25" t="s">
        <v>162</v>
      </c>
      <c r="L4" s="10"/>
      <c r="M4" s="32" t="s">
        <v>15</v>
      </c>
      <c r="N4" s="10"/>
    </row>
    <row r="5" spans="1:14" ht="67.5" customHeight="1">
      <c r="A5" s="10"/>
      <c r="B5" s="132" t="s">
        <v>9</v>
      </c>
      <c r="C5" s="25" t="s">
        <v>10</v>
      </c>
      <c r="D5" s="26" t="s">
        <v>16</v>
      </c>
      <c r="E5" s="33" t="s">
        <v>384</v>
      </c>
      <c r="F5" s="28" t="s">
        <v>14</v>
      </c>
      <c r="G5" s="29">
        <v>8000</v>
      </c>
      <c r="H5" s="29">
        <v>6000</v>
      </c>
      <c r="I5" s="29"/>
      <c r="J5" s="29">
        <v>11689</v>
      </c>
      <c r="K5" s="25" t="s">
        <v>162</v>
      </c>
      <c r="L5" s="10"/>
      <c r="M5" s="32" t="s">
        <v>14</v>
      </c>
      <c r="N5" s="32" t="s">
        <v>17</v>
      </c>
    </row>
    <row r="6" spans="1:14" ht="21" customHeight="1">
      <c r="A6" s="10"/>
      <c r="B6" s="132" t="s">
        <v>9</v>
      </c>
      <c r="C6" s="25" t="s">
        <v>10</v>
      </c>
      <c r="D6" s="26" t="s">
        <v>18</v>
      </c>
      <c r="E6" s="34" t="s">
        <v>385</v>
      </c>
      <c r="F6" s="28" t="s">
        <v>14</v>
      </c>
      <c r="G6" s="29">
        <v>4000</v>
      </c>
      <c r="H6" s="29">
        <v>3000</v>
      </c>
      <c r="I6" s="29"/>
      <c r="J6" s="29">
        <v>5787</v>
      </c>
      <c r="K6" s="25" t="s">
        <v>162</v>
      </c>
      <c r="L6" s="10"/>
      <c r="M6" s="32" t="s">
        <v>19</v>
      </c>
      <c r="N6" s="32" t="s">
        <v>20</v>
      </c>
    </row>
    <row r="7" spans="1:14" ht="52.5" customHeight="1">
      <c r="A7" s="10"/>
      <c r="B7" s="132" t="s">
        <v>9</v>
      </c>
      <c r="C7" s="25" t="s">
        <v>10</v>
      </c>
      <c r="D7" s="26" t="s">
        <v>21</v>
      </c>
      <c r="E7" s="30" t="s">
        <v>768</v>
      </c>
      <c r="F7" s="28" t="s">
        <v>213</v>
      </c>
      <c r="G7" s="29">
        <v>8500</v>
      </c>
      <c r="H7" s="29">
        <v>8000</v>
      </c>
      <c r="I7" s="29"/>
      <c r="J7" s="116">
        <v>11432</v>
      </c>
      <c r="K7" s="104" t="s">
        <v>779</v>
      </c>
      <c r="L7" s="10"/>
      <c r="M7" s="32" t="s">
        <v>22</v>
      </c>
      <c r="N7" s="32" t="s">
        <v>23</v>
      </c>
    </row>
    <row r="8" spans="1:14" ht="14.25" customHeight="1">
      <c r="A8" s="10"/>
      <c r="B8" s="132" t="s">
        <v>9</v>
      </c>
      <c r="C8" s="106" t="s">
        <v>10</v>
      </c>
      <c r="D8" s="107" t="s">
        <v>24</v>
      </c>
      <c r="E8" s="108"/>
      <c r="F8" s="109" t="s">
        <v>758</v>
      </c>
      <c r="G8" s="136">
        <v>49800</v>
      </c>
      <c r="H8" s="139">
        <v>49800</v>
      </c>
      <c r="I8" s="142"/>
      <c r="J8" s="108">
        <v>5000</v>
      </c>
      <c r="K8" s="134" t="s">
        <v>757</v>
      </c>
      <c r="L8" s="10"/>
      <c r="M8" s="32" t="s">
        <v>25</v>
      </c>
      <c r="N8" s="32" t="s">
        <v>26</v>
      </c>
    </row>
    <row r="9" spans="1:14" ht="17.25">
      <c r="A9" s="10"/>
      <c r="B9" s="132" t="s">
        <v>9</v>
      </c>
      <c r="C9" s="106" t="s">
        <v>10</v>
      </c>
      <c r="D9" s="106" t="s">
        <v>27</v>
      </c>
      <c r="E9" s="108"/>
      <c r="F9" s="109" t="s">
        <v>758</v>
      </c>
      <c r="G9" s="137"/>
      <c r="H9" s="140"/>
      <c r="I9" s="142"/>
      <c r="J9" s="108">
        <v>10100</v>
      </c>
      <c r="K9" s="135" t="s">
        <v>162</v>
      </c>
      <c r="L9" s="10"/>
      <c r="M9" s="10"/>
      <c r="N9" s="10"/>
    </row>
    <row r="10" spans="1:14" ht="17.25">
      <c r="A10" s="10"/>
      <c r="B10" s="132" t="s">
        <v>9</v>
      </c>
      <c r="C10" s="106" t="s">
        <v>10</v>
      </c>
      <c r="D10" s="107" t="s">
        <v>763</v>
      </c>
      <c r="E10" s="108"/>
      <c r="F10" s="109" t="s">
        <v>758</v>
      </c>
      <c r="G10" s="137"/>
      <c r="H10" s="140"/>
      <c r="I10" s="142"/>
      <c r="J10" s="108">
        <v>10000</v>
      </c>
      <c r="K10" s="135" t="s">
        <v>162</v>
      </c>
      <c r="L10" s="10"/>
      <c r="M10" s="10"/>
      <c r="N10" s="10"/>
    </row>
    <row r="11" spans="1:14" ht="17.25">
      <c r="A11" s="10"/>
      <c r="B11" s="132" t="s">
        <v>9</v>
      </c>
      <c r="C11" s="106" t="s">
        <v>10</v>
      </c>
      <c r="D11" s="106" t="s">
        <v>761</v>
      </c>
      <c r="E11" s="108"/>
      <c r="F11" s="109" t="s">
        <v>758</v>
      </c>
      <c r="G11" s="137"/>
      <c r="H11" s="140"/>
      <c r="I11" s="142"/>
      <c r="J11" s="108">
        <v>5000</v>
      </c>
      <c r="K11" s="135" t="s">
        <v>162</v>
      </c>
      <c r="L11" s="10"/>
      <c r="M11" s="10"/>
      <c r="N11" s="10"/>
    </row>
    <row r="12" spans="1:14" ht="17.25">
      <c r="A12" s="10"/>
      <c r="B12" s="132" t="s">
        <v>9</v>
      </c>
      <c r="C12" s="106" t="s">
        <v>10</v>
      </c>
      <c r="D12" s="107" t="s">
        <v>760</v>
      </c>
      <c r="E12" s="108"/>
      <c r="F12" s="109" t="s">
        <v>759</v>
      </c>
      <c r="G12" s="137"/>
      <c r="H12" s="140"/>
      <c r="I12" s="142"/>
      <c r="J12" s="108">
        <v>10000</v>
      </c>
      <c r="K12" s="135" t="s">
        <v>162</v>
      </c>
      <c r="L12" s="10"/>
      <c r="M12" s="10"/>
      <c r="N12" s="10"/>
    </row>
    <row r="13" spans="1:14" ht="17.25">
      <c r="A13" s="10"/>
      <c r="B13" s="132" t="s">
        <v>9</v>
      </c>
      <c r="C13" s="106" t="s">
        <v>10</v>
      </c>
      <c r="D13" s="107" t="s">
        <v>762</v>
      </c>
      <c r="E13" s="108"/>
      <c r="F13" s="109" t="s">
        <v>166</v>
      </c>
      <c r="G13" s="138"/>
      <c r="H13" s="141"/>
      <c r="I13" s="142"/>
      <c r="J13" s="108">
        <v>9800</v>
      </c>
      <c r="K13" s="135" t="s">
        <v>162</v>
      </c>
      <c r="L13" s="10"/>
      <c r="M13" s="10"/>
      <c r="N13" s="10"/>
    </row>
    <row r="14" spans="1:14" ht="17.25">
      <c r="A14" s="10"/>
      <c r="B14" s="132" t="s">
        <v>9</v>
      </c>
      <c r="C14" s="25" t="s">
        <v>10</v>
      </c>
      <c r="D14" s="26" t="s">
        <v>161</v>
      </c>
      <c r="E14" s="27"/>
      <c r="F14" s="28" t="s">
        <v>166</v>
      </c>
      <c r="G14" s="29">
        <v>3000</v>
      </c>
      <c r="H14" s="29">
        <v>2000</v>
      </c>
      <c r="I14" s="29"/>
      <c r="J14" s="29">
        <v>2700</v>
      </c>
      <c r="K14" s="99" t="s">
        <v>209</v>
      </c>
      <c r="L14" s="10"/>
      <c r="M14" s="35"/>
      <c r="N14" s="10"/>
    </row>
    <row r="15" spans="1:14" ht="17.25">
      <c r="A15" s="10"/>
      <c r="B15" s="132" t="s">
        <v>9</v>
      </c>
      <c r="C15" s="25" t="s">
        <v>10</v>
      </c>
      <c r="D15" s="26" t="s">
        <v>32</v>
      </c>
      <c r="E15" s="27"/>
      <c r="F15" s="28" t="s">
        <v>532</v>
      </c>
      <c r="G15" s="29">
        <v>35000</v>
      </c>
      <c r="H15" s="29">
        <v>20000</v>
      </c>
      <c r="I15" s="29"/>
      <c r="J15" s="29">
        <v>39972</v>
      </c>
      <c r="K15" s="25" t="s">
        <v>531</v>
      </c>
      <c r="L15" s="10"/>
      <c r="M15" s="35"/>
      <c r="N15" s="10"/>
    </row>
    <row r="16" spans="1:14" ht="17.25">
      <c r="A16" s="10"/>
      <c r="B16" s="132" t="s">
        <v>9</v>
      </c>
      <c r="C16" s="25" t="s">
        <v>10</v>
      </c>
      <c r="D16" s="26" t="s">
        <v>34</v>
      </c>
      <c r="E16" s="27"/>
      <c r="F16" s="28" t="s">
        <v>429</v>
      </c>
      <c r="G16" s="29">
        <v>3000</v>
      </c>
      <c r="H16" s="29">
        <v>2000</v>
      </c>
      <c r="I16" s="29"/>
      <c r="J16" s="29">
        <v>1250</v>
      </c>
      <c r="K16" s="26" t="s">
        <v>566</v>
      </c>
      <c r="L16" s="10"/>
      <c r="M16" s="35"/>
      <c r="N16" s="10"/>
    </row>
    <row r="17" spans="1:14" ht="17.25">
      <c r="A17" s="10"/>
      <c r="B17" s="132" t="s">
        <v>9</v>
      </c>
      <c r="C17" s="25" t="s">
        <v>10</v>
      </c>
      <c r="D17" s="26" t="s">
        <v>35</v>
      </c>
      <c r="E17" s="27"/>
      <c r="F17" s="28" t="s">
        <v>166</v>
      </c>
      <c r="G17" s="29">
        <v>3000</v>
      </c>
      <c r="H17" s="29">
        <v>2000</v>
      </c>
      <c r="I17" s="29"/>
      <c r="J17" s="29">
        <v>6000</v>
      </c>
      <c r="K17" s="26" t="s">
        <v>209</v>
      </c>
      <c r="L17" s="10"/>
      <c r="M17" s="35"/>
      <c r="N17" s="10"/>
    </row>
    <row r="18" spans="1:14" ht="17.25">
      <c r="A18" s="10"/>
      <c r="B18" s="132" t="s">
        <v>9</v>
      </c>
      <c r="C18" s="25" t="s">
        <v>10</v>
      </c>
      <c r="D18" s="26" t="s">
        <v>393</v>
      </c>
      <c r="E18" s="27"/>
      <c r="F18" s="28" t="s">
        <v>19</v>
      </c>
      <c r="G18" s="29">
        <v>300</v>
      </c>
      <c r="H18" s="29">
        <v>300</v>
      </c>
      <c r="I18" s="29"/>
      <c r="J18" s="29">
        <v>253</v>
      </c>
      <c r="K18" s="26" t="s">
        <v>390</v>
      </c>
      <c r="L18" s="10"/>
      <c r="M18" s="35"/>
      <c r="N18" s="10"/>
    </row>
    <row r="19" spans="1:14" ht="17.25">
      <c r="A19" s="10"/>
      <c r="B19" s="133" t="s">
        <v>9</v>
      </c>
      <c r="C19" s="25" t="s">
        <v>10</v>
      </c>
      <c r="D19" s="26" t="s">
        <v>36</v>
      </c>
      <c r="E19" s="27"/>
      <c r="F19" s="28" t="s">
        <v>19</v>
      </c>
      <c r="G19" s="29">
        <v>1000</v>
      </c>
      <c r="H19" s="29">
        <v>800</v>
      </c>
      <c r="I19" s="29"/>
      <c r="J19" s="29">
        <v>985</v>
      </c>
      <c r="K19" s="26" t="s">
        <v>678</v>
      </c>
      <c r="L19" s="10"/>
      <c r="M19" s="35"/>
      <c r="N19" s="10"/>
    </row>
    <row r="20" spans="1:14" ht="17.25">
      <c r="A20" s="10"/>
      <c r="B20" s="131" t="s">
        <v>37</v>
      </c>
      <c r="C20" s="25" t="s">
        <v>10</v>
      </c>
      <c r="D20" s="36" t="s">
        <v>31</v>
      </c>
      <c r="E20" s="27"/>
      <c r="F20" s="28" t="s">
        <v>25</v>
      </c>
      <c r="G20" s="29" t="s">
        <v>33</v>
      </c>
      <c r="H20" s="29" t="s">
        <v>33</v>
      </c>
      <c r="I20" s="29" t="s">
        <v>33</v>
      </c>
      <c r="J20" s="29" t="s">
        <v>33</v>
      </c>
      <c r="K20" s="26"/>
      <c r="L20" s="10"/>
      <c r="M20" s="10"/>
      <c r="N20" s="10"/>
    </row>
    <row r="21" spans="1:14" ht="17.25">
      <c r="A21" s="10"/>
      <c r="B21" s="132" t="s">
        <v>37</v>
      </c>
      <c r="C21" s="25" t="s">
        <v>10</v>
      </c>
      <c r="D21" s="36" t="s">
        <v>220</v>
      </c>
      <c r="E21" s="27"/>
      <c r="F21" s="28" t="s">
        <v>221</v>
      </c>
      <c r="G21" s="29">
        <v>600</v>
      </c>
      <c r="H21" s="29">
        <v>600</v>
      </c>
      <c r="I21" s="29"/>
      <c r="J21" s="29">
        <v>501</v>
      </c>
      <c r="K21" s="26" t="s">
        <v>391</v>
      </c>
      <c r="L21" s="10"/>
      <c r="M21" s="10"/>
      <c r="N21" s="10"/>
    </row>
    <row r="22" spans="1:14" ht="17.25">
      <c r="A22" s="10"/>
      <c r="B22" s="132" t="s">
        <v>37</v>
      </c>
      <c r="C22" s="25" t="s">
        <v>10</v>
      </c>
      <c r="D22" s="36" t="s">
        <v>749</v>
      </c>
      <c r="E22" s="27"/>
      <c r="F22" s="28" t="s">
        <v>208</v>
      </c>
      <c r="G22" s="29" t="s">
        <v>33</v>
      </c>
      <c r="H22" s="29" t="s">
        <v>33</v>
      </c>
      <c r="I22" s="29" t="s">
        <v>33</v>
      </c>
      <c r="J22" s="29" t="s">
        <v>33</v>
      </c>
      <c r="K22" s="26"/>
      <c r="L22" s="10"/>
      <c r="M22" s="10"/>
      <c r="N22" s="10"/>
    </row>
    <row r="23" spans="1:14" ht="17.25">
      <c r="A23" s="10"/>
      <c r="B23" s="132" t="s">
        <v>37</v>
      </c>
      <c r="C23" s="25" t="s">
        <v>10</v>
      </c>
      <c r="D23" s="36" t="s">
        <v>40</v>
      </c>
      <c r="E23" s="27"/>
      <c r="F23" s="28" t="s">
        <v>214</v>
      </c>
      <c r="G23" s="29" t="s">
        <v>33</v>
      </c>
      <c r="H23" s="29" t="s">
        <v>33</v>
      </c>
      <c r="I23" s="29" t="s">
        <v>33</v>
      </c>
      <c r="J23" s="29" t="s">
        <v>33</v>
      </c>
      <c r="K23" s="26"/>
      <c r="L23" s="10"/>
      <c r="M23" s="10"/>
      <c r="N23" s="10"/>
    </row>
    <row r="24" spans="1:14" ht="17.25">
      <c r="A24" s="10"/>
      <c r="B24" s="132" t="s">
        <v>37</v>
      </c>
      <c r="C24" s="25" t="s">
        <v>10</v>
      </c>
      <c r="D24" s="36" t="s">
        <v>41</v>
      </c>
      <c r="E24" s="27"/>
      <c r="F24" s="28" t="s">
        <v>19</v>
      </c>
      <c r="G24" s="29">
        <v>1400</v>
      </c>
      <c r="H24" s="29">
        <v>900</v>
      </c>
      <c r="I24" s="29"/>
      <c r="J24" s="29">
        <v>762</v>
      </c>
      <c r="K24" s="26" t="s">
        <v>162</v>
      </c>
      <c r="L24" s="10"/>
      <c r="M24" s="10"/>
      <c r="N24" s="10"/>
    </row>
    <row r="25" spans="1:14" ht="17.25">
      <c r="A25" s="10"/>
      <c r="B25" s="132" t="s">
        <v>37</v>
      </c>
      <c r="C25" s="25" t="s">
        <v>10</v>
      </c>
      <c r="D25" s="36" t="s">
        <v>42</v>
      </c>
      <c r="E25" s="27"/>
      <c r="F25" s="28" t="s">
        <v>208</v>
      </c>
      <c r="G25" s="37" t="s">
        <v>33</v>
      </c>
      <c r="H25" s="37" t="s">
        <v>33</v>
      </c>
      <c r="I25" s="37" t="s">
        <v>33</v>
      </c>
      <c r="J25" s="37" t="s">
        <v>33</v>
      </c>
      <c r="K25" s="26" t="s">
        <v>162</v>
      </c>
      <c r="L25" s="10"/>
      <c r="M25" s="10"/>
      <c r="N25" s="10"/>
    </row>
    <row r="26" spans="1:14" ht="17.25">
      <c r="A26" s="10"/>
      <c r="B26" s="132" t="s">
        <v>37</v>
      </c>
      <c r="C26" s="38" t="s">
        <v>43</v>
      </c>
      <c r="D26" s="39" t="s">
        <v>44</v>
      </c>
      <c r="E26" s="27"/>
      <c r="F26" s="28" t="s">
        <v>19</v>
      </c>
      <c r="G26" s="29">
        <v>2000</v>
      </c>
      <c r="H26" s="29">
        <v>1800</v>
      </c>
      <c r="I26" s="29"/>
      <c r="J26" s="29">
        <v>1600</v>
      </c>
      <c r="K26" s="26" t="s">
        <v>390</v>
      </c>
      <c r="L26" s="32"/>
      <c r="M26" s="32"/>
      <c r="N26" s="10"/>
    </row>
    <row r="27" spans="1:14" ht="17.25">
      <c r="A27" s="10"/>
      <c r="B27" s="132" t="s">
        <v>37</v>
      </c>
      <c r="C27" s="38" t="s">
        <v>43</v>
      </c>
      <c r="D27" s="39" t="s">
        <v>45</v>
      </c>
      <c r="E27" s="27"/>
      <c r="F27" s="28" t="s">
        <v>19</v>
      </c>
      <c r="G27" s="29">
        <v>4500</v>
      </c>
      <c r="H27" s="29">
        <v>4500</v>
      </c>
      <c r="I27" s="29"/>
      <c r="J27" s="29">
        <v>4500</v>
      </c>
      <c r="K27" s="26" t="s">
        <v>162</v>
      </c>
      <c r="L27" s="32"/>
      <c r="M27" s="32"/>
      <c r="N27" s="10"/>
    </row>
    <row r="28" spans="1:14" ht="17.25">
      <c r="A28" s="10"/>
      <c r="B28" s="132" t="s">
        <v>37</v>
      </c>
      <c r="C28" s="38" t="s">
        <v>43</v>
      </c>
      <c r="D28" s="40" t="s">
        <v>46</v>
      </c>
      <c r="E28" s="26"/>
      <c r="F28" s="28" t="s">
        <v>19</v>
      </c>
      <c r="G28" s="41">
        <v>2600</v>
      </c>
      <c r="H28" s="41">
        <v>2100</v>
      </c>
      <c r="I28" s="41"/>
      <c r="J28" s="41">
        <v>1884</v>
      </c>
      <c r="K28" s="26" t="s">
        <v>449</v>
      </c>
      <c r="L28" s="42"/>
      <c r="M28" s="32"/>
      <c r="N28" s="10"/>
    </row>
    <row r="29" spans="1:14" ht="17.25">
      <c r="A29" s="42"/>
      <c r="B29" s="132" t="s">
        <v>37</v>
      </c>
      <c r="C29" s="38" t="s">
        <v>43</v>
      </c>
      <c r="D29" s="26" t="s">
        <v>222</v>
      </c>
      <c r="E29" s="26"/>
      <c r="F29" s="28" t="s">
        <v>19</v>
      </c>
      <c r="G29" s="43">
        <v>2000</v>
      </c>
      <c r="H29" s="43">
        <v>1400</v>
      </c>
      <c r="I29" s="43"/>
      <c r="J29" s="43">
        <v>1437</v>
      </c>
      <c r="K29" s="26" t="s">
        <v>450</v>
      </c>
      <c r="L29" s="42"/>
      <c r="M29" s="42"/>
      <c r="N29" s="42"/>
    </row>
    <row r="30" spans="1:14" ht="17.25">
      <c r="A30" s="10"/>
      <c r="B30" s="132" t="s">
        <v>37</v>
      </c>
      <c r="C30" s="38" t="s">
        <v>780</v>
      </c>
      <c r="D30" s="44" t="s">
        <v>446</v>
      </c>
      <c r="E30" s="26"/>
      <c r="F30" s="28" t="s">
        <v>19</v>
      </c>
      <c r="G30" s="43">
        <v>1000</v>
      </c>
      <c r="H30" s="43">
        <v>500</v>
      </c>
      <c r="I30" s="43" t="s">
        <v>451</v>
      </c>
      <c r="J30" s="43" t="s">
        <v>452</v>
      </c>
      <c r="K30" s="26" t="s">
        <v>162</v>
      </c>
      <c r="L30" s="42"/>
      <c r="M30" s="42"/>
      <c r="N30" s="42"/>
    </row>
    <row r="31" spans="1:14" ht="17.25">
      <c r="A31" s="10"/>
      <c r="B31" s="133" t="s">
        <v>37</v>
      </c>
      <c r="C31" s="38" t="s">
        <v>780</v>
      </c>
      <c r="D31" s="45" t="s">
        <v>50</v>
      </c>
      <c r="E31" s="46"/>
      <c r="F31" s="28" t="s">
        <v>743</v>
      </c>
      <c r="G31" s="29" t="s">
        <v>33</v>
      </c>
      <c r="H31" s="29" t="s">
        <v>33</v>
      </c>
      <c r="I31" s="29" t="s">
        <v>33</v>
      </c>
      <c r="J31" s="29" t="s">
        <v>33</v>
      </c>
      <c r="K31" s="26" t="s">
        <v>162</v>
      </c>
      <c r="L31" s="32"/>
      <c r="M31" s="32"/>
      <c r="N31" s="10"/>
    </row>
    <row r="32" spans="1:14" ht="17.25">
      <c r="A32" s="10"/>
      <c r="B32" s="131" t="s">
        <v>51</v>
      </c>
      <c r="C32" s="25" t="s">
        <v>10</v>
      </c>
      <c r="D32" s="45" t="s">
        <v>31</v>
      </c>
      <c r="E32" s="27"/>
      <c r="F32" s="28" t="s">
        <v>25</v>
      </c>
      <c r="G32" s="29" t="s">
        <v>33</v>
      </c>
      <c r="H32" s="29" t="s">
        <v>33</v>
      </c>
      <c r="I32" s="29" t="s">
        <v>33</v>
      </c>
      <c r="J32" s="29" t="s">
        <v>33</v>
      </c>
      <c r="K32" s="26"/>
      <c r="L32" s="32"/>
      <c r="M32" s="32"/>
      <c r="N32" s="10"/>
    </row>
    <row r="33" spans="1:14" ht="17.25">
      <c r="A33" s="10"/>
      <c r="B33" s="132" t="s">
        <v>51</v>
      </c>
      <c r="C33" s="25" t="s">
        <v>10</v>
      </c>
      <c r="D33" s="45" t="s">
        <v>218</v>
      </c>
      <c r="E33" s="27"/>
      <c r="F33" s="28" t="s">
        <v>19</v>
      </c>
      <c r="G33" s="43">
        <v>400</v>
      </c>
      <c r="H33" s="43">
        <v>200</v>
      </c>
      <c r="I33" s="43"/>
      <c r="J33" s="43">
        <v>240</v>
      </c>
      <c r="K33" s="26" t="s">
        <v>390</v>
      </c>
      <c r="L33" s="32"/>
      <c r="M33" s="32"/>
      <c r="N33" s="10"/>
    </row>
    <row r="34" spans="1:14" ht="17.25">
      <c r="A34" s="10"/>
      <c r="B34" s="132" t="s">
        <v>51</v>
      </c>
      <c r="C34" s="25" t="s">
        <v>10</v>
      </c>
      <c r="D34" s="45" t="s">
        <v>52</v>
      </c>
      <c r="E34" s="27"/>
      <c r="F34" s="28" t="s">
        <v>208</v>
      </c>
      <c r="G34" s="41">
        <v>1000</v>
      </c>
      <c r="H34" s="41">
        <v>800</v>
      </c>
      <c r="I34" s="41"/>
      <c r="J34" s="41">
        <v>582</v>
      </c>
      <c r="K34" s="25" t="s">
        <v>678</v>
      </c>
      <c r="L34" s="32"/>
      <c r="M34" s="32"/>
      <c r="N34" s="10"/>
    </row>
    <row r="35" spans="1:14" ht="17.25">
      <c r="A35" s="10"/>
      <c r="B35" s="132" t="s">
        <v>51</v>
      </c>
      <c r="C35" s="25" t="s">
        <v>10</v>
      </c>
      <c r="D35" s="45" t="s">
        <v>53</v>
      </c>
      <c r="E35" s="27"/>
      <c r="F35" s="28" t="s">
        <v>215</v>
      </c>
      <c r="G35" s="29" t="s">
        <v>33</v>
      </c>
      <c r="H35" s="29" t="s">
        <v>33</v>
      </c>
      <c r="I35" s="29" t="s">
        <v>33</v>
      </c>
      <c r="J35" s="29" t="s">
        <v>33</v>
      </c>
      <c r="K35" s="26"/>
      <c r="L35" s="10"/>
      <c r="M35" s="10"/>
      <c r="N35" s="10"/>
    </row>
    <row r="36" spans="1:14" ht="17.25">
      <c r="A36" s="10"/>
      <c r="B36" s="132" t="s">
        <v>51</v>
      </c>
      <c r="C36" s="25" t="s">
        <v>10</v>
      </c>
      <c r="D36" s="36" t="s">
        <v>55</v>
      </c>
      <c r="E36" s="27"/>
      <c r="F36" s="28" t="s">
        <v>211</v>
      </c>
      <c r="G36" s="41">
        <v>1000</v>
      </c>
      <c r="H36" s="41">
        <v>800</v>
      </c>
      <c r="I36" s="41"/>
      <c r="J36" s="41">
        <v>680</v>
      </c>
      <c r="K36" s="25" t="s">
        <v>531</v>
      </c>
      <c r="L36" s="10"/>
      <c r="M36" s="10"/>
      <c r="N36" s="10"/>
    </row>
    <row r="37" spans="1:14" ht="17.25">
      <c r="A37" s="10"/>
      <c r="B37" s="132" t="s">
        <v>51</v>
      </c>
      <c r="C37" s="25" t="s">
        <v>10</v>
      </c>
      <c r="D37" s="26" t="s">
        <v>57</v>
      </c>
      <c r="E37" s="27"/>
      <c r="F37" s="28" t="s">
        <v>212</v>
      </c>
      <c r="G37" s="41">
        <v>500</v>
      </c>
      <c r="H37" s="41" t="s">
        <v>430</v>
      </c>
      <c r="I37" s="41"/>
      <c r="J37" s="41">
        <v>305</v>
      </c>
      <c r="K37" s="26" t="s">
        <v>441</v>
      </c>
      <c r="L37" s="10"/>
      <c r="M37" s="10"/>
      <c r="N37" s="10"/>
    </row>
    <row r="38" spans="1:14" ht="17.25">
      <c r="A38" s="10"/>
      <c r="B38" s="132" t="s">
        <v>51</v>
      </c>
      <c r="C38" s="25" t="s">
        <v>10</v>
      </c>
      <c r="D38" s="36" t="s">
        <v>54</v>
      </c>
      <c r="E38" s="27"/>
      <c r="F38" s="28" t="s">
        <v>744</v>
      </c>
      <c r="G38" s="41">
        <v>200</v>
      </c>
      <c r="H38" s="41">
        <v>150</v>
      </c>
      <c r="I38" s="29" t="s">
        <v>33</v>
      </c>
      <c r="J38" s="29" t="s">
        <v>33</v>
      </c>
      <c r="K38" s="26" t="s">
        <v>445</v>
      </c>
      <c r="L38" s="10"/>
      <c r="M38" s="10"/>
      <c r="N38" s="10"/>
    </row>
    <row r="39" spans="1:14" ht="17.25">
      <c r="A39" s="10"/>
      <c r="B39" s="143" t="s">
        <v>56</v>
      </c>
      <c r="C39" s="25" t="s">
        <v>10</v>
      </c>
      <c r="D39" s="26" t="s">
        <v>31</v>
      </c>
      <c r="E39" s="27"/>
      <c r="F39" s="28" t="s">
        <v>25</v>
      </c>
      <c r="G39" s="29" t="s">
        <v>33</v>
      </c>
      <c r="H39" s="29" t="s">
        <v>33</v>
      </c>
      <c r="I39" s="29" t="s">
        <v>33</v>
      </c>
      <c r="J39" s="29" t="s">
        <v>33</v>
      </c>
      <c r="K39" s="26"/>
      <c r="L39" s="10"/>
      <c r="M39" s="10"/>
      <c r="N39" s="10"/>
    </row>
    <row r="40" spans="1:14" ht="17.25">
      <c r="A40" s="10"/>
      <c r="B40" s="144" t="s">
        <v>56</v>
      </c>
      <c r="C40" s="25" t="s">
        <v>10</v>
      </c>
      <c r="D40" s="47" t="s">
        <v>219</v>
      </c>
      <c r="E40" s="27"/>
      <c r="F40" s="28" t="s">
        <v>19</v>
      </c>
      <c r="G40" s="41">
        <v>700</v>
      </c>
      <c r="H40" s="41">
        <v>600</v>
      </c>
      <c r="I40" s="41"/>
      <c r="J40" s="41">
        <v>514</v>
      </c>
      <c r="K40" s="26" t="s">
        <v>391</v>
      </c>
      <c r="L40" s="10"/>
      <c r="M40" s="10"/>
      <c r="N40" s="10"/>
    </row>
    <row r="41" spans="1:14" ht="17.25">
      <c r="A41" s="10"/>
      <c r="B41" s="144" t="s">
        <v>56</v>
      </c>
      <c r="C41" s="25" t="s">
        <v>10</v>
      </c>
      <c r="D41" s="26" t="s">
        <v>52</v>
      </c>
      <c r="E41" s="27"/>
      <c r="F41" s="28" t="s">
        <v>211</v>
      </c>
      <c r="G41" s="41">
        <v>2000</v>
      </c>
      <c r="H41" s="41">
        <v>1500</v>
      </c>
      <c r="I41" s="41"/>
      <c r="J41" s="41">
        <f>998+80</f>
        <v>1078</v>
      </c>
      <c r="K41" s="25" t="s">
        <v>678</v>
      </c>
      <c r="L41" s="10"/>
      <c r="M41" s="10"/>
      <c r="N41" s="10"/>
    </row>
    <row r="42" spans="1:14" ht="17.25">
      <c r="A42" s="10"/>
      <c r="B42" s="144" t="s">
        <v>56</v>
      </c>
      <c r="C42" s="25" t="s">
        <v>10</v>
      </c>
      <c r="D42" s="26" t="s">
        <v>53</v>
      </c>
      <c r="E42" s="27"/>
      <c r="F42" s="28" t="s">
        <v>215</v>
      </c>
      <c r="G42" s="29" t="s">
        <v>33</v>
      </c>
      <c r="H42" s="29" t="s">
        <v>33</v>
      </c>
      <c r="I42" s="29" t="s">
        <v>33</v>
      </c>
      <c r="J42" s="29" t="s">
        <v>33</v>
      </c>
      <c r="K42" s="26"/>
      <c r="L42" s="10"/>
      <c r="M42" s="10"/>
      <c r="N42" s="10"/>
    </row>
    <row r="43" spans="1:14" ht="17.25">
      <c r="A43" s="10"/>
      <c r="B43" s="144" t="s">
        <v>56</v>
      </c>
      <c r="C43" s="25" t="s">
        <v>10</v>
      </c>
      <c r="D43" s="26" t="s">
        <v>55</v>
      </c>
      <c r="E43" s="27"/>
      <c r="F43" s="28" t="s">
        <v>210</v>
      </c>
      <c r="G43" s="41">
        <v>1500</v>
      </c>
      <c r="H43" s="41">
        <v>1500</v>
      </c>
      <c r="I43" s="41"/>
      <c r="J43" s="41">
        <v>1440</v>
      </c>
      <c r="K43" s="25" t="s">
        <v>441</v>
      </c>
      <c r="L43" s="10"/>
      <c r="M43" s="10"/>
      <c r="N43" s="10"/>
    </row>
    <row r="44" spans="1:14" ht="17.25">
      <c r="A44" s="10"/>
      <c r="B44" s="144" t="s">
        <v>56</v>
      </c>
      <c r="C44" s="25" t="s">
        <v>10</v>
      </c>
      <c r="D44" s="26" t="s">
        <v>57</v>
      </c>
      <c r="E44" s="27"/>
      <c r="F44" s="28" t="s">
        <v>208</v>
      </c>
      <c r="G44" s="41">
        <v>1200</v>
      </c>
      <c r="H44" s="41">
        <v>800</v>
      </c>
      <c r="I44" s="41"/>
      <c r="J44" s="41">
        <v>779</v>
      </c>
      <c r="K44" s="25" t="s">
        <v>441</v>
      </c>
      <c r="L44" s="10"/>
      <c r="M44" s="10"/>
      <c r="N44" s="10"/>
    </row>
    <row r="45" spans="1:14" ht="17.25">
      <c r="A45" s="10"/>
      <c r="B45" s="145" t="s">
        <v>56</v>
      </c>
      <c r="C45" s="25" t="s">
        <v>10</v>
      </c>
      <c r="D45" s="26" t="s">
        <v>54</v>
      </c>
      <c r="E45" s="27"/>
      <c r="F45" s="28" t="s">
        <v>766</v>
      </c>
      <c r="G45" s="41">
        <v>200</v>
      </c>
      <c r="H45" s="41">
        <v>150</v>
      </c>
      <c r="I45" s="41"/>
      <c r="J45" s="41">
        <v>344</v>
      </c>
      <c r="K45" s="25" t="s">
        <v>441</v>
      </c>
      <c r="L45" s="10"/>
      <c r="M45" s="10"/>
      <c r="N45" s="10"/>
    </row>
    <row r="46" spans="1:14" ht="17.25">
      <c r="A46" s="10"/>
      <c r="B46" s="131" t="s">
        <v>58</v>
      </c>
      <c r="C46" s="25" t="s">
        <v>10</v>
      </c>
      <c r="D46" s="26" t="s">
        <v>31</v>
      </c>
      <c r="E46" s="27"/>
      <c r="F46" s="28" t="s">
        <v>25</v>
      </c>
      <c r="G46" s="29" t="s">
        <v>33</v>
      </c>
      <c r="H46" s="29" t="s">
        <v>33</v>
      </c>
      <c r="I46" s="29" t="s">
        <v>33</v>
      </c>
      <c r="J46" s="29" t="s">
        <v>33</v>
      </c>
      <c r="K46" s="26"/>
      <c r="L46" s="10"/>
      <c r="M46" s="10"/>
      <c r="N46" s="10"/>
    </row>
    <row r="47" spans="1:14" ht="17.25">
      <c r="A47" s="10"/>
      <c r="B47" s="132" t="s">
        <v>58</v>
      </c>
      <c r="C47" s="25" t="s">
        <v>10</v>
      </c>
      <c r="D47" s="59" t="s">
        <v>392</v>
      </c>
      <c r="E47" s="27"/>
      <c r="F47" s="28" t="s">
        <v>19</v>
      </c>
      <c r="G47" s="29" t="s">
        <v>33</v>
      </c>
      <c r="H47" s="29" t="s">
        <v>33</v>
      </c>
      <c r="I47" s="29" t="s">
        <v>33</v>
      </c>
      <c r="J47" s="29" t="s">
        <v>33</v>
      </c>
      <c r="K47" s="102" t="s">
        <v>162</v>
      </c>
      <c r="L47" s="10"/>
      <c r="M47" s="10"/>
      <c r="N47" s="10"/>
    </row>
    <row r="48" spans="1:14" ht="17.25">
      <c r="A48" s="10"/>
      <c r="B48" s="132" t="s">
        <v>58</v>
      </c>
      <c r="C48" s="25" t="s">
        <v>10</v>
      </c>
      <c r="D48" s="26" t="s">
        <v>175</v>
      </c>
      <c r="E48" s="27"/>
      <c r="F48" s="28" t="s">
        <v>750</v>
      </c>
      <c r="G48" s="29" t="s">
        <v>33</v>
      </c>
      <c r="H48" s="29" t="s">
        <v>33</v>
      </c>
      <c r="I48" s="29" t="s">
        <v>33</v>
      </c>
      <c r="J48" s="29" t="s">
        <v>33</v>
      </c>
      <c r="K48" s="26"/>
      <c r="L48" s="10"/>
      <c r="M48" s="10"/>
      <c r="N48" s="10"/>
    </row>
    <row r="49" spans="1:14" ht="17.25">
      <c r="A49" s="10"/>
      <c r="B49" s="132" t="s">
        <v>58</v>
      </c>
      <c r="C49" s="25" t="s">
        <v>48</v>
      </c>
      <c r="D49" s="110" t="s">
        <v>60</v>
      </c>
      <c r="E49" s="114"/>
      <c r="F49" s="115" t="s">
        <v>166</v>
      </c>
      <c r="G49" s="116">
        <v>4000</v>
      </c>
      <c r="H49" s="116">
        <v>3500</v>
      </c>
      <c r="I49" s="116"/>
      <c r="J49" s="116">
        <f>3475+1079</f>
        <v>4554</v>
      </c>
      <c r="K49" s="26"/>
      <c r="L49" s="10"/>
      <c r="M49" s="10"/>
      <c r="N49" s="10"/>
    </row>
    <row r="50" spans="1:14" ht="17.25">
      <c r="A50" s="10"/>
      <c r="B50" s="132" t="s">
        <v>58</v>
      </c>
      <c r="C50" s="25" t="s">
        <v>48</v>
      </c>
      <c r="D50" s="110" t="s">
        <v>61</v>
      </c>
      <c r="E50" s="114"/>
      <c r="F50" s="115" t="s">
        <v>166</v>
      </c>
      <c r="G50" s="116">
        <v>4000</v>
      </c>
      <c r="H50" s="116">
        <v>2500</v>
      </c>
      <c r="I50" s="116"/>
      <c r="J50" s="116">
        <v>4550</v>
      </c>
      <c r="K50" s="26"/>
      <c r="L50" s="10"/>
      <c r="M50" s="10"/>
      <c r="N50" s="10"/>
    </row>
    <row r="51" spans="1:14" ht="17.25">
      <c r="A51" s="10"/>
      <c r="B51" s="132" t="s">
        <v>58</v>
      </c>
      <c r="C51" s="25" t="s">
        <v>48</v>
      </c>
      <c r="D51" s="26" t="s">
        <v>62</v>
      </c>
      <c r="E51" s="27"/>
      <c r="F51" s="28" t="s">
        <v>208</v>
      </c>
      <c r="G51" s="37">
        <v>800</v>
      </c>
      <c r="H51" s="37" t="s">
        <v>430</v>
      </c>
      <c r="I51" s="37" t="s">
        <v>430</v>
      </c>
      <c r="J51" s="37" t="s">
        <v>430</v>
      </c>
      <c r="K51" s="110" t="s">
        <v>169</v>
      </c>
      <c r="L51" s="10"/>
      <c r="M51" s="10"/>
      <c r="N51" s="10"/>
    </row>
    <row r="52" spans="1:14" ht="17.25">
      <c r="A52" s="10"/>
      <c r="B52" s="132" t="s">
        <v>58</v>
      </c>
      <c r="C52" s="38" t="s">
        <v>43</v>
      </c>
      <c r="D52" s="26" t="s">
        <v>63</v>
      </c>
      <c r="E52" s="27"/>
      <c r="F52" s="28" t="s">
        <v>19</v>
      </c>
      <c r="G52" s="29">
        <v>7000</v>
      </c>
      <c r="H52" s="29">
        <v>6000</v>
      </c>
      <c r="I52" s="29"/>
      <c r="J52" s="29">
        <v>6000</v>
      </c>
      <c r="K52" s="26" t="s">
        <v>162</v>
      </c>
      <c r="L52" s="10"/>
      <c r="M52" s="10"/>
      <c r="N52" s="10"/>
    </row>
    <row r="53" spans="1:14" ht="17.25">
      <c r="A53" s="10"/>
      <c r="B53" s="132" t="s">
        <v>58</v>
      </c>
      <c r="C53" s="38" t="s">
        <v>43</v>
      </c>
      <c r="D53" s="26" t="s">
        <v>64</v>
      </c>
      <c r="E53" s="27"/>
      <c r="F53" s="28" t="s">
        <v>19</v>
      </c>
      <c r="G53" s="29">
        <v>4500</v>
      </c>
      <c r="H53" s="29">
        <v>3500</v>
      </c>
      <c r="I53" s="29"/>
      <c r="J53" s="29">
        <v>3500</v>
      </c>
      <c r="K53" s="26" t="s">
        <v>162</v>
      </c>
      <c r="L53" s="10"/>
      <c r="M53" s="10"/>
      <c r="N53" s="10"/>
    </row>
    <row r="54" spans="1:14" ht="17.25">
      <c r="A54" s="10"/>
      <c r="B54" s="132" t="s">
        <v>58</v>
      </c>
      <c r="C54" s="38" t="s">
        <v>43</v>
      </c>
      <c r="D54" s="26" t="s">
        <v>65</v>
      </c>
      <c r="E54" s="27"/>
      <c r="F54" s="28" t="s">
        <v>19</v>
      </c>
      <c r="G54" s="29">
        <v>400</v>
      </c>
      <c r="H54" s="29">
        <v>350</v>
      </c>
      <c r="I54" s="29"/>
      <c r="J54" s="29">
        <v>279</v>
      </c>
      <c r="K54" s="26" t="s">
        <v>209</v>
      </c>
      <c r="L54" s="10"/>
      <c r="M54" s="10"/>
      <c r="N54" s="10"/>
    </row>
    <row r="55" spans="1:14" ht="17.25">
      <c r="A55" s="10"/>
      <c r="B55" s="133" t="s">
        <v>58</v>
      </c>
      <c r="C55" s="25" t="s">
        <v>48</v>
      </c>
      <c r="D55" s="26" t="s">
        <v>66</v>
      </c>
      <c r="E55" s="27"/>
      <c r="F55" s="28" t="s">
        <v>213</v>
      </c>
      <c r="G55" s="103" t="s">
        <v>33</v>
      </c>
      <c r="H55" s="103" t="s">
        <v>33</v>
      </c>
      <c r="I55" s="29" t="s">
        <v>33</v>
      </c>
      <c r="J55" s="29" t="s">
        <v>33</v>
      </c>
      <c r="K55" s="110" t="s">
        <v>169</v>
      </c>
      <c r="L55" s="10"/>
      <c r="M55" s="10"/>
      <c r="N55" s="10"/>
    </row>
    <row r="56" spans="1:14" ht="17.25">
      <c r="A56" s="10"/>
      <c r="B56" s="131" t="s">
        <v>67</v>
      </c>
      <c r="C56" s="25" t="s">
        <v>10</v>
      </c>
      <c r="D56" s="26" t="s">
        <v>31</v>
      </c>
      <c r="E56" s="27"/>
      <c r="F56" s="28" t="s">
        <v>25</v>
      </c>
      <c r="G56" s="29" t="s">
        <v>33</v>
      </c>
      <c r="H56" s="29" t="s">
        <v>33</v>
      </c>
      <c r="I56" s="29" t="s">
        <v>33</v>
      </c>
      <c r="J56" s="29" t="s">
        <v>33</v>
      </c>
      <c r="K56" s="26"/>
      <c r="L56" s="10"/>
      <c r="M56" s="10"/>
      <c r="N56" s="10"/>
    </row>
    <row r="57" spans="1:14" ht="17.25">
      <c r="A57" s="10"/>
      <c r="B57" s="132" t="s">
        <v>67</v>
      </c>
      <c r="C57" s="25" t="s">
        <v>10</v>
      </c>
      <c r="D57" s="26" t="s">
        <v>38</v>
      </c>
      <c r="E57" s="27"/>
      <c r="F57" s="28" t="s">
        <v>19</v>
      </c>
      <c r="G57" s="29" t="s">
        <v>33</v>
      </c>
      <c r="H57" s="29" t="s">
        <v>33</v>
      </c>
      <c r="I57" s="29" t="s">
        <v>33</v>
      </c>
      <c r="J57" s="29" t="s">
        <v>33</v>
      </c>
      <c r="K57" s="102" t="s">
        <v>162</v>
      </c>
      <c r="L57" s="10"/>
      <c r="M57" s="10"/>
      <c r="N57" s="10"/>
    </row>
    <row r="58" spans="1:14" ht="17.25">
      <c r="A58" s="10"/>
      <c r="B58" s="132" t="s">
        <v>67</v>
      </c>
      <c r="C58" s="25" t="s">
        <v>10</v>
      </c>
      <c r="D58" s="26" t="s">
        <v>68</v>
      </c>
      <c r="E58" s="27"/>
      <c r="F58" s="28" t="s">
        <v>751</v>
      </c>
      <c r="G58" s="37" t="s">
        <v>33</v>
      </c>
      <c r="H58" s="37" t="s">
        <v>33</v>
      </c>
      <c r="I58" s="37" t="s">
        <v>33</v>
      </c>
      <c r="J58" s="37" t="s">
        <v>33</v>
      </c>
      <c r="K58" s="26"/>
      <c r="L58" s="10"/>
      <c r="M58" s="10"/>
      <c r="N58" s="10"/>
    </row>
    <row r="59" spans="1:14" ht="17.25">
      <c r="A59" s="10"/>
      <c r="B59" s="132" t="s">
        <v>67</v>
      </c>
      <c r="C59" s="25" t="s">
        <v>10</v>
      </c>
      <c r="D59" s="26" t="s">
        <v>40</v>
      </c>
      <c r="E59" s="27"/>
      <c r="F59" s="28" t="s">
        <v>215</v>
      </c>
      <c r="G59" s="29" t="s">
        <v>33</v>
      </c>
      <c r="H59" s="29" t="s">
        <v>33</v>
      </c>
      <c r="I59" s="29" t="s">
        <v>33</v>
      </c>
      <c r="J59" s="29" t="s">
        <v>33</v>
      </c>
      <c r="K59" s="26"/>
      <c r="L59" s="10"/>
      <c r="M59" s="10"/>
      <c r="N59" s="10"/>
    </row>
    <row r="60" spans="1:14" ht="17.25">
      <c r="A60" s="10"/>
      <c r="B60" s="133" t="s">
        <v>67</v>
      </c>
      <c r="C60" s="38" t="s">
        <v>43</v>
      </c>
      <c r="D60" s="26" t="s">
        <v>69</v>
      </c>
      <c r="E60" s="27"/>
      <c r="F60" s="28" t="s">
        <v>19</v>
      </c>
      <c r="G60" s="29">
        <v>1500</v>
      </c>
      <c r="H60" s="29">
        <v>900</v>
      </c>
      <c r="I60" s="29"/>
      <c r="J60" s="29">
        <v>900</v>
      </c>
      <c r="K60" s="26" t="s">
        <v>162</v>
      </c>
      <c r="L60" s="10"/>
      <c r="M60" s="10"/>
      <c r="N60" s="10"/>
    </row>
    <row r="61" spans="1:14" ht="17.25">
      <c r="A61" s="10"/>
      <c r="B61" s="131" t="s">
        <v>70</v>
      </c>
      <c r="C61" s="25" t="s">
        <v>48</v>
      </c>
      <c r="D61" s="128" t="s">
        <v>526</v>
      </c>
      <c r="E61" s="114"/>
      <c r="F61" s="115" t="s">
        <v>166</v>
      </c>
      <c r="G61" s="116">
        <v>3000</v>
      </c>
      <c r="H61" s="116">
        <v>3000</v>
      </c>
      <c r="I61" s="116"/>
      <c r="J61" s="116">
        <f>2670+960</f>
        <v>3630</v>
      </c>
      <c r="K61" s="25"/>
      <c r="L61" s="10"/>
      <c r="M61" s="10"/>
      <c r="N61" s="10"/>
    </row>
    <row r="62" spans="1:14" ht="17.25">
      <c r="A62" s="10"/>
      <c r="B62" s="132" t="s">
        <v>70</v>
      </c>
      <c r="C62" s="25" t="s">
        <v>10</v>
      </c>
      <c r="D62" s="26" t="s">
        <v>71</v>
      </c>
      <c r="E62" s="27"/>
      <c r="F62" s="28" t="s">
        <v>745</v>
      </c>
      <c r="G62" s="29" t="s">
        <v>33</v>
      </c>
      <c r="H62" s="29" t="s">
        <v>33</v>
      </c>
      <c r="I62" s="29" t="s">
        <v>33</v>
      </c>
      <c r="J62" s="29" t="s">
        <v>33</v>
      </c>
      <c r="K62" s="102" t="s">
        <v>162</v>
      </c>
      <c r="L62" s="10"/>
      <c r="M62" s="10"/>
      <c r="N62" s="10"/>
    </row>
    <row r="63" spans="1:14" ht="17.25">
      <c r="A63" s="10"/>
      <c r="B63" s="132" t="s">
        <v>70</v>
      </c>
      <c r="C63" s="25" t="s">
        <v>10</v>
      </c>
      <c r="D63" s="26" t="s">
        <v>72</v>
      </c>
      <c r="E63" s="27"/>
      <c r="F63" s="28" t="s">
        <v>208</v>
      </c>
      <c r="G63" s="29" t="s">
        <v>33</v>
      </c>
      <c r="H63" s="29" t="s">
        <v>33</v>
      </c>
      <c r="I63" s="29" t="s">
        <v>33</v>
      </c>
      <c r="J63" s="29" t="s">
        <v>33</v>
      </c>
      <c r="K63" s="26"/>
      <c r="L63" s="10"/>
      <c r="M63" s="10"/>
      <c r="N63" s="10"/>
    </row>
    <row r="64" spans="1:14" ht="17.25">
      <c r="A64" s="10"/>
      <c r="B64" s="132" t="s">
        <v>70</v>
      </c>
      <c r="C64" s="25" t="s">
        <v>10</v>
      </c>
      <c r="D64" s="26" t="s">
        <v>53</v>
      </c>
      <c r="E64" s="27"/>
      <c r="F64" s="28" t="s">
        <v>215</v>
      </c>
      <c r="G64" s="29" t="s">
        <v>33</v>
      </c>
      <c r="H64" s="29" t="s">
        <v>33</v>
      </c>
      <c r="I64" s="29" t="s">
        <v>33</v>
      </c>
      <c r="J64" s="29" t="s">
        <v>33</v>
      </c>
      <c r="K64" s="26"/>
      <c r="L64" s="10"/>
      <c r="M64" s="10"/>
      <c r="N64" s="10"/>
    </row>
    <row r="65" spans="1:14" ht="17.25">
      <c r="A65" s="10"/>
      <c r="B65" s="132" t="s">
        <v>70</v>
      </c>
      <c r="C65" s="25" t="s">
        <v>10</v>
      </c>
      <c r="D65" s="26" t="s">
        <v>73</v>
      </c>
      <c r="E65" s="27"/>
      <c r="F65" s="28" t="s">
        <v>166</v>
      </c>
      <c r="G65" s="29" t="s">
        <v>33</v>
      </c>
      <c r="H65" s="29" t="s">
        <v>33</v>
      </c>
      <c r="I65" s="29" t="s">
        <v>33</v>
      </c>
      <c r="J65" s="29" t="s">
        <v>33</v>
      </c>
      <c r="K65" s="26"/>
      <c r="L65" s="10"/>
      <c r="M65" s="10"/>
      <c r="N65" s="10"/>
    </row>
    <row r="66" spans="1:14" ht="17.25">
      <c r="A66" s="10"/>
      <c r="B66" s="133" t="s">
        <v>70</v>
      </c>
      <c r="C66" s="25" t="s">
        <v>48</v>
      </c>
      <c r="D66" s="26" t="s">
        <v>74</v>
      </c>
      <c r="E66" s="27"/>
      <c r="F66" s="28" t="s">
        <v>166</v>
      </c>
      <c r="G66" s="37" t="s">
        <v>448</v>
      </c>
      <c r="H66" s="37" t="s">
        <v>442</v>
      </c>
      <c r="I66" s="37" t="s">
        <v>430</v>
      </c>
      <c r="J66" s="37" t="s">
        <v>430</v>
      </c>
      <c r="K66" s="110" t="s">
        <v>783</v>
      </c>
      <c r="L66" s="10"/>
      <c r="M66" s="10"/>
      <c r="N66" s="10"/>
    </row>
    <row r="67" spans="1:14" ht="17.25">
      <c r="A67" s="10"/>
      <c r="B67" s="131" t="s">
        <v>75</v>
      </c>
      <c r="C67" s="25" t="s">
        <v>48</v>
      </c>
      <c r="D67" s="26" t="s">
        <v>76</v>
      </c>
      <c r="E67" s="27"/>
      <c r="F67" s="28" t="s">
        <v>216</v>
      </c>
      <c r="G67" s="29" t="s">
        <v>33</v>
      </c>
      <c r="H67" s="29" t="s">
        <v>33</v>
      </c>
      <c r="I67" s="29" t="s">
        <v>33</v>
      </c>
      <c r="J67" s="29" t="s">
        <v>33</v>
      </c>
      <c r="K67" s="26"/>
      <c r="L67" s="10"/>
      <c r="M67" s="10"/>
      <c r="N67" s="10"/>
    </row>
    <row r="68" spans="1:14" ht="17.25">
      <c r="A68" s="10"/>
      <c r="B68" s="132" t="s">
        <v>75</v>
      </c>
      <c r="C68" s="25" t="s">
        <v>10</v>
      </c>
      <c r="D68" s="26" t="s">
        <v>38</v>
      </c>
      <c r="E68" s="27"/>
      <c r="F68" s="28" t="s">
        <v>19</v>
      </c>
      <c r="G68" s="29" t="s">
        <v>33</v>
      </c>
      <c r="H68" s="29" t="s">
        <v>33</v>
      </c>
      <c r="I68" s="29" t="s">
        <v>33</v>
      </c>
      <c r="J68" s="29" t="s">
        <v>33</v>
      </c>
      <c r="K68" s="26"/>
      <c r="L68" s="10"/>
      <c r="M68" s="10"/>
      <c r="N68" s="10"/>
    </row>
    <row r="69" spans="1:14" ht="17.25">
      <c r="A69" s="10"/>
      <c r="B69" s="132" t="s">
        <v>75</v>
      </c>
      <c r="C69" s="25" t="s">
        <v>10</v>
      </c>
      <c r="D69" s="26" t="s">
        <v>72</v>
      </c>
      <c r="E69" s="27"/>
      <c r="F69" s="28" t="s">
        <v>208</v>
      </c>
      <c r="G69" s="29" t="s">
        <v>33</v>
      </c>
      <c r="H69" s="29" t="s">
        <v>33</v>
      </c>
      <c r="I69" s="29" t="s">
        <v>33</v>
      </c>
      <c r="J69" s="29" t="s">
        <v>33</v>
      </c>
      <c r="K69" s="26"/>
      <c r="L69" s="10"/>
      <c r="M69" s="10"/>
      <c r="N69" s="10"/>
    </row>
    <row r="70" spans="1:14" ht="17.25">
      <c r="A70" s="10"/>
      <c r="B70" s="132" t="s">
        <v>75</v>
      </c>
      <c r="C70" s="25" t="s">
        <v>10</v>
      </c>
      <c r="D70" s="26" t="s">
        <v>53</v>
      </c>
      <c r="E70" s="27"/>
      <c r="F70" s="28" t="s">
        <v>217</v>
      </c>
      <c r="G70" s="29" t="s">
        <v>33</v>
      </c>
      <c r="H70" s="29" t="s">
        <v>33</v>
      </c>
      <c r="I70" s="29" t="s">
        <v>33</v>
      </c>
      <c r="J70" s="29" t="s">
        <v>33</v>
      </c>
      <c r="K70" s="26"/>
      <c r="L70" s="10"/>
      <c r="M70" s="10"/>
      <c r="N70" s="10"/>
    </row>
    <row r="71" spans="1:14" ht="17.25">
      <c r="A71" s="10"/>
      <c r="B71" s="133" t="s">
        <v>75</v>
      </c>
      <c r="C71" s="25" t="s">
        <v>48</v>
      </c>
      <c r="D71" s="26" t="s">
        <v>73</v>
      </c>
      <c r="E71" s="46"/>
      <c r="F71" s="28" t="s">
        <v>208</v>
      </c>
      <c r="G71" s="29" t="s">
        <v>33</v>
      </c>
      <c r="H71" s="29" t="s">
        <v>33</v>
      </c>
      <c r="I71" s="29" t="s">
        <v>33</v>
      </c>
      <c r="J71" s="29" t="s">
        <v>33</v>
      </c>
      <c r="K71" s="26"/>
      <c r="L71" s="10"/>
      <c r="M71" s="10"/>
      <c r="N71" s="10"/>
    </row>
    <row r="72" spans="1:14" ht="17.25">
      <c r="A72" s="10"/>
      <c r="B72" s="131" t="s">
        <v>77</v>
      </c>
      <c r="C72" s="25" t="s">
        <v>48</v>
      </c>
      <c r="D72" s="26" t="s">
        <v>527</v>
      </c>
      <c r="E72" s="27"/>
      <c r="F72" s="28" t="s">
        <v>217</v>
      </c>
      <c r="G72" s="29">
        <v>2000</v>
      </c>
      <c r="H72" s="29">
        <v>2500</v>
      </c>
      <c r="I72" s="29"/>
      <c r="J72" s="29"/>
      <c r="K72" s="26"/>
      <c r="L72" s="10"/>
      <c r="M72" s="10"/>
      <c r="N72" s="10"/>
    </row>
    <row r="73" spans="1:14" ht="17.25">
      <c r="A73" s="10"/>
      <c r="B73" s="132" t="s">
        <v>77</v>
      </c>
      <c r="C73" s="25" t="s">
        <v>10</v>
      </c>
      <c r="D73" s="26" t="s">
        <v>38</v>
      </c>
      <c r="E73" s="27"/>
      <c r="F73" s="28" t="s">
        <v>19</v>
      </c>
      <c r="G73" s="29" t="s">
        <v>33</v>
      </c>
      <c r="H73" s="29" t="s">
        <v>33</v>
      </c>
      <c r="I73" s="29" t="s">
        <v>33</v>
      </c>
      <c r="J73" s="29" t="s">
        <v>33</v>
      </c>
      <c r="K73" s="26"/>
      <c r="L73" s="10"/>
      <c r="M73" s="10"/>
      <c r="N73" s="10"/>
    </row>
    <row r="74" spans="1:14" ht="17.25">
      <c r="A74" s="10"/>
      <c r="B74" s="132" t="s">
        <v>77</v>
      </c>
      <c r="C74" s="25" t="s">
        <v>10</v>
      </c>
      <c r="D74" s="26" t="s">
        <v>72</v>
      </c>
      <c r="E74" s="27"/>
      <c r="F74" s="28" t="s">
        <v>752</v>
      </c>
      <c r="G74" s="29" t="s">
        <v>33</v>
      </c>
      <c r="H74" s="29" t="s">
        <v>33</v>
      </c>
      <c r="I74" s="29" t="s">
        <v>33</v>
      </c>
      <c r="J74" s="29" t="s">
        <v>33</v>
      </c>
      <c r="K74" s="26"/>
      <c r="L74" s="10"/>
      <c r="M74" s="10"/>
      <c r="N74" s="10"/>
    </row>
    <row r="75" spans="1:14" ht="17.25">
      <c r="A75" s="111"/>
      <c r="B75" s="132" t="s">
        <v>77</v>
      </c>
      <c r="C75" s="25" t="s">
        <v>10</v>
      </c>
      <c r="D75" s="26" t="s">
        <v>53</v>
      </c>
      <c r="E75" s="27"/>
      <c r="F75" s="28" t="s">
        <v>215</v>
      </c>
      <c r="G75" s="29" t="s">
        <v>33</v>
      </c>
      <c r="H75" s="29" t="s">
        <v>33</v>
      </c>
      <c r="I75" s="29" t="s">
        <v>33</v>
      </c>
      <c r="J75" s="29" t="s">
        <v>33</v>
      </c>
      <c r="K75" s="26"/>
      <c r="L75" s="10"/>
      <c r="M75" s="10"/>
      <c r="N75" s="10"/>
    </row>
    <row r="76" spans="1:14" ht="17.25">
      <c r="A76" s="111"/>
      <c r="B76" s="132" t="s">
        <v>77</v>
      </c>
      <c r="C76" s="25" t="s">
        <v>48</v>
      </c>
      <c r="D76" s="26" t="s">
        <v>73</v>
      </c>
      <c r="E76" s="46"/>
      <c r="F76" s="28" t="s">
        <v>208</v>
      </c>
      <c r="G76" s="103" t="s">
        <v>33</v>
      </c>
      <c r="H76" s="103" t="s">
        <v>33</v>
      </c>
      <c r="I76" s="29" t="s">
        <v>33</v>
      </c>
      <c r="J76" s="29" t="s">
        <v>33</v>
      </c>
      <c r="K76" s="26"/>
      <c r="L76" s="10"/>
      <c r="M76" s="111"/>
      <c r="N76" s="111"/>
    </row>
    <row r="77" spans="1:14" ht="17.25" customHeight="1">
      <c r="A77" s="112"/>
      <c r="B77" s="131" t="s">
        <v>753</v>
      </c>
      <c r="C77" s="38" t="s">
        <v>43</v>
      </c>
      <c r="D77" s="26" t="s">
        <v>79</v>
      </c>
      <c r="E77" s="27"/>
      <c r="F77" s="28" t="s">
        <v>212</v>
      </c>
      <c r="G77" s="29">
        <v>500</v>
      </c>
      <c r="H77" s="29"/>
      <c r="I77" s="29"/>
      <c r="J77" s="29"/>
      <c r="K77" s="26" t="s">
        <v>169</v>
      </c>
      <c r="L77" s="10"/>
      <c r="M77" s="130"/>
      <c r="N77" s="111"/>
    </row>
    <row r="78" spans="1:14" ht="17.25" customHeight="1">
      <c r="A78" s="112"/>
      <c r="B78" s="132" t="s">
        <v>78</v>
      </c>
      <c r="C78" s="38" t="s">
        <v>43</v>
      </c>
      <c r="D78" s="26" t="s">
        <v>80</v>
      </c>
      <c r="E78" s="27"/>
      <c r="F78" s="28" t="s">
        <v>166</v>
      </c>
      <c r="G78" s="37">
        <v>1500</v>
      </c>
      <c r="H78" s="37"/>
      <c r="I78" s="37"/>
      <c r="J78" s="37"/>
      <c r="K78" s="25" t="s">
        <v>169</v>
      </c>
      <c r="L78" s="10"/>
      <c r="M78" s="130"/>
      <c r="N78" s="111"/>
    </row>
    <row r="79" spans="1:14" ht="17.25" customHeight="1">
      <c r="A79" s="112"/>
      <c r="B79" s="132" t="s">
        <v>78</v>
      </c>
      <c r="C79" s="38" t="s">
        <v>43</v>
      </c>
      <c r="D79" s="113" t="s">
        <v>729</v>
      </c>
      <c r="E79" s="114"/>
      <c r="F79" s="115" t="s">
        <v>727</v>
      </c>
      <c r="G79" s="116">
        <v>2000</v>
      </c>
      <c r="H79" s="116"/>
      <c r="I79" s="116"/>
      <c r="J79" s="116"/>
      <c r="K79" s="129" t="s">
        <v>169</v>
      </c>
      <c r="L79" s="10"/>
      <c r="M79" s="130"/>
      <c r="N79" s="111"/>
    </row>
    <row r="80" spans="1:14" ht="17.25" customHeight="1">
      <c r="A80" s="112"/>
      <c r="B80" s="132" t="s">
        <v>78</v>
      </c>
      <c r="C80" s="38" t="s">
        <v>43</v>
      </c>
      <c r="D80" s="26" t="s">
        <v>81</v>
      </c>
      <c r="E80" s="27"/>
      <c r="F80" s="28" t="s">
        <v>208</v>
      </c>
      <c r="G80" s="29">
        <v>800</v>
      </c>
      <c r="H80" s="37">
        <v>600</v>
      </c>
      <c r="I80" s="37"/>
      <c r="J80" s="37">
        <v>1000</v>
      </c>
      <c r="K80" s="25" t="s">
        <v>428</v>
      </c>
      <c r="L80" s="10"/>
      <c r="M80" s="130"/>
      <c r="N80" s="111"/>
    </row>
    <row r="81" spans="1:14" ht="17.25" customHeight="1">
      <c r="A81" s="112"/>
      <c r="B81" s="132" t="s">
        <v>78</v>
      </c>
      <c r="C81" s="25" t="s">
        <v>10</v>
      </c>
      <c r="D81" s="26" t="s">
        <v>82</v>
      </c>
      <c r="E81" s="27"/>
      <c r="F81" s="28" t="s">
        <v>447</v>
      </c>
      <c r="G81" s="29">
        <v>500</v>
      </c>
      <c r="H81" s="29">
        <v>500</v>
      </c>
      <c r="I81" s="29"/>
      <c r="J81" s="29">
        <v>580</v>
      </c>
      <c r="K81" s="26" t="s">
        <v>679</v>
      </c>
      <c r="L81" s="10"/>
      <c r="M81" s="130"/>
      <c r="N81" s="111"/>
    </row>
    <row r="82" spans="1:14" ht="17.25" customHeight="1">
      <c r="A82" s="112"/>
      <c r="B82" s="132" t="s">
        <v>78</v>
      </c>
      <c r="C82" s="25" t="s">
        <v>10</v>
      </c>
      <c r="D82" s="40" t="s">
        <v>165</v>
      </c>
      <c r="E82" s="27"/>
      <c r="F82" s="28" t="s">
        <v>166</v>
      </c>
      <c r="G82" s="29">
        <v>500</v>
      </c>
      <c r="H82" s="29">
        <v>300</v>
      </c>
      <c r="I82" s="29"/>
      <c r="J82" s="29">
        <v>398</v>
      </c>
      <c r="K82" s="26" t="s">
        <v>162</v>
      </c>
      <c r="L82" s="10"/>
      <c r="M82" s="130"/>
      <c r="N82" s="111"/>
    </row>
    <row r="83" spans="1:14" ht="17.25" customHeight="1">
      <c r="A83" s="112"/>
      <c r="B83" s="132" t="s">
        <v>78</v>
      </c>
      <c r="C83" s="25" t="s">
        <v>10</v>
      </c>
      <c r="D83" s="40" t="s">
        <v>382</v>
      </c>
      <c r="E83" s="27"/>
      <c r="F83" s="28" t="s">
        <v>383</v>
      </c>
      <c r="G83" s="29"/>
      <c r="H83" s="29"/>
      <c r="I83" s="29"/>
      <c r="J83" s="29">
        <v>27</v>
      </c>
      <c r="K83" s="26" t="s">
        <v>162</v>
      </c>
      <c r="L83" s="10"/>
      <c r="M83" s="130"/>
      <c r="N83" s="111"/>
    </row>
    <row r="84" spans="1:14" ht="17.25" customHeight="1">
      <c r="A84" s="112"/>
      <c r="B84" s="132" t="s">
        <v>78</v>
      </c>
      <c r="C84" s="25" t="s">
        <v>721</v>
      </c>
      <c r="D84" s="40" t="s">
        <v>389</v>
      </c>
      <c r="E84" s="27"/>
      <c r="F84" s="28" t="s">
        <v>166</v>
      </c>
      <c r="G84" s="29"/>
      <c r="H84" s="29"/>
      <c r="I84" s="29"/>
      <c r="J84" s="29">
        <v>9</v>
      </c>
      <c r="K84" s="26" t="s">
        <v>162</v>
      </c>
      <c r="L84" s="10"/>
      <c r="M84" s="130"/>
      <c r="N84" s="111"/>
    </row>
    <row r="85" spans="1:14" ht="17.25" customHeight="1">
      <c r="A85" s="112"/>
      <c r="B85" s="132" t="s">
        <v>78</v>
      </c>
      <c r="C85" s="26" t="s">
        <v>722</v>
      </c>
      <c r="D85" s="40" t="s">
        <v>723</v>
      </c>
      <c r="E85" s="27"/>
      <c r="F85" s="28" t="s">
        <v>724</v>
      </c>
      <c r="G85" s="29">
        <v>700</v>
      </c>
      <c r="H85" s="29"/>
      <c r="I85" s="29"/>
      <c r="J85" s="29">
        <v>1027</v>
      </c>
      <c r="K85" s="26" t="s">
        <v>162</v>
      </c>
      <c r="L85" s="10"/>
      <c r="M85" s="130"/>
      <c r="N85" s="111"/>
    </row>
    <row r="86" spans="1:14" ht="17.25" customHeight="1">
      <c r="A86" s="112"/>
      <c r="B86" s="132" t="s">
        <v>78</v>
      </c>
      <c r="C86" s="26" t="s">
        <v>721</v>
      </c>
      <c r="D86" s="40" t="s">
        <v>746</v>
      </c>
      <c r="E86" s="27"/>
      <c r="F86" s="28" t="s">
        <v>166</v>
      </c>
      <c r="G86" s="105"/>
      <c r="H86" s="105"/>
      <c r="I86" s="105"/>
      <c r="J86" s="105">
        <v>100</v>
      </c>
      <c r="K86" s="26"/>
      <c r="L86" s="10"/>
      <c r="M86" s="130"/>
      <c r="N86" s="111"/>
    </row>
    <row r="87" spans="1:14" ht="17.25" customHeight="1">
      <c r="A87" s="112"/>
      <c r="B87" s="132" t="s">
        <v>78</v>
      </c>
      <c r="C87" s="26" t="s">
        <v>722</v>
      </c>
      <c r="D87" s="40" t="s">
        <v>725</v>
      </c>
      <c r="E87" s="27"/>
      <c r="F87" s="28" t="s">
        <v>166</v>
      </c>
      <c r="G87" s="100"/>
      <c r="H87" s="100"/>
      <c r="I87" s="100"/>
      <c r="J87" s="100">
        <v>235</v>
      </c>
      <c r="K87" s="26" t="s">
        <v>765</v>
      </c>
      <c r="L87" s="10"/>
      <c r="M87" s="130"/>
      <c r="N87" s="111"/>
    </row>
    <row r="88" spans="1:14" ht="17.25" customHeight="1">
      <c r="A88" s="112"/>
      <c r="B88" s="132" t="s">
        <v>78</v>
      </c>
      <c r="C88" s="26" t="s">
        <v>722</v>
      </c>
      <c r="D88" s="40" t="s">
        <v>726</v>
      </c>
      <c r="E88" s="27"/>
      <c r="F88" s="28" t="s">
        <v>727</v>
      </c>
      <c r="G88" s="100"/>
      <c r="H88" s="100"/>
      <c r="I88" s="100"/>
      <c r="J88" s="100">
        <v>180</v>
      </c>
      <c r="K88" s="26" t="s">
        <v>765</v>
      </c>
      <c r="L88" s="10"/>
      <c r="M88" s="130"/>
      <c r="N88" s="111"/>
    </row>
    <row r="89" spans="1:14" ht="17.25" customHeight="1">
      <c r="A89" s="112"/>
      <c r="B89" s="132" t="s">
        <v>78</v>
      </c>
      <c r="C89" s="26" t="s">
        <v>721</v>
      </c>
      <c r="D89" s="40" t="s">
        <v>764</v>
      </c>
      <c r="E89" s="27"/>
      <c r="F89" s="28" t="s">
        <v>166</v>
      </c>
      <c r="G89" s="105">
        <v>360</v>
      </c>
      <c r="H89" s="105"/>
      <c r="I89" s="105"/>
      <c r="J89" s="105">
        <v>360</v>
      </c>
      <c r="K89" s="26" t="s">
        <v>765</v>
      </c>
      <c r="L89" s="10"/>
      <c r="M89" s="130"/>
      <c r="N89" s="111"/>
    </row>
    <row r="90" spans="1:14" ht="17.25" customHeight="1">
      <c r="A90" s="112"/>
      <c r="B90" s="132" t="s">
        <v>78</v>
      </c>
      <c r="C90" s="38" t="s">
        <v>43</v>
      </c>
      <c r="D90" s="40" t="s">
        <v>748</v>
      </c>
      <c r="E90" s="27"/>
      <c r="F90" s="28" t="s">
        <v>166</v>
      </c>
      <c r="G90" s="105">
        <v>799</v>
      </c>
      <c r="H90" s="105"/>
      <c r="I90" s="105"/>
      <c r="J90" s="105">
        <v>799</v>
      </c>
      <c r="K90" s="26"/>
      <c r="L90" s="10"/>
      <c r="M90" s="130"/>
      <c r="N90" s="111"/>
    </row>
    <row r="91" spans="1:14" ht="17.25" customHeight="1">
      <c r="A91" s="112"/>
      <c r="B91" s="132" t="s">
        <v>78</v>
      </c>
      <c r="C91" s="38" t="s">
        <v>43</v>
      </c>
      <c r="D91" s="40" t="s">
        <v>728</v>
      </c>
      <c r="E91" s="27"/>
      <c r="F91" s="28" t="s">
        <v>166</v>
      </c>
      <c r="G91" s="100">
        <v>3000</v>
      </c>
      <c r="H91" s="100"/>
      <c r="I91" s="100"/>
      <c r="J91" s="100">
        <v>2611</v>
      </c>
      <c r="K91" s="26"/>
      <c r="L91" s="10"/>
      <c r="M91" s="130"/>
      <c r="N91" s="111"/>
    </row>
    <row r="92" spans="1:14" ht="17.25" customHeight="1">
      <c r="A92" s="112"/>
      <c r="B92" s="132" t="s">
        <v>78</v>
      </c>
      <c r="C92" s="38" t="s">
        <v>43</v>
      </c>
      <c r="D92" s="113" t="s">
        <v>756</v>
      </c>
      <c r="E92" s="114"/>
      <c r="F92" s="115" t="s">
        <v>727</v>
      </c>
      <c r="G92" s="116"/>
      <c r="H92" s="116"/>
      <c r="I92" s="116"/>
      <c r="J92" s="116">
        <v>50</v>
      </c>
      <c r="K92" s="26"/>
      <c r="L92" s="10"/>
      <c r="M92" s="130"/>
      <c r="N92" s="111"/>
    </row>
    <row r="93" spans="1:14" ht="17.25" customHeight="1">
      <c r="A93" s="112"/>
      <c r="B93" s="132" t="s">
        <v>78</v>
      </c>
      <c r="C93" s="38" t="s">
        <v>43</v>
      </c>
      <c r="D93" s="40" t="s">
        <v>730</v>
      </c>
      <c r="E93" s="27"/>
      <c r="F93" s="28" t="s">
        <v>166</v>
      </c>
      <c r="G93" s="29">
        <v>5000</v>
      </c>
      <c r="H93" s="29"/>
      <c r="I93" s="29"/>
      <c r="J93" s="29">
        <v>5009</v>
      </c>
      <c r="K93" s="26"/>
      <c r="L93" s="10"/>
      <c r="M93" s="130"/>
      <c r="N93" s="111"/>
    </row>
    <row r="94" spans="1:14" ht="17.25" customHeight="1">
      <c r="A94" s="112"/>
      <c r="B94" s="132" t="s">
        <v>78</v>
      </c>
      <c r="C94" s="26" t="s">
        <v>721</v>
      </c>
      <c r="D94" s="40" t="s">
        <v>767</v>
      </c>
      <c r="E94" s="27"/>
      <c r="F94" s="28" t="s">
        <v>758</v>
      </c>
      <c r="G94" s="105"/>
      <c r="H94" s="105"/>
      <c r="I94" s="105"/>
      <c r="J94" s="105">
        <v>400</v>
      </c>
      <c r="K94" s="26"/>
      <c r="L94" s="10"/>
      <c r="M94" s="130"/>
      <c r="N94" s="111"/>
    </row>
    <row r="95" spans="1:14" ht="17.25" customHeight="1">
      <c r="A95" s="112"/>
      <c r="B95" s="132" t="s">
        <v>753</v>
      </c>
      <c r="C95" s="26" t="s">
        <v>721</v>
      </c>
      <c r="D95" s="40" t="s">
        <v>781</v>
      </c>
      <c r="E95" s="27"/>
      <c r="F95" s="28" t="s">
        <v>14</v>
      </c>
      <c r="G95" s="105"/>
      <c r="H95" s="105"/>
      <c r="I95" s="105"/>
      <c r="J95" s="105">
        <v>240</v>
      </c>
      <c r="K95" s="26"/>
      <c r="L95" s="10"/>
      <c r="M95" s="130"/>
      <c r="N95" s="111"/>
    </row>
    <row r="96" spans="1:14" ht="17.25" customHeight="1">
      <c r="A96" s="112"/>
      <c r="B96" s="132" t="s">
        <v>754</v>
      </c>
      <c r="C96" s="26"/>
      <c r="D96" s="40"/>
      <c r="E96" s="27"/>
      <c r="F96" s="28"/>
      <c r="G96" s="29"/>
      <c r="H96" s="29"/>
      <c r="I96" s="29"/>
      <c r="J96" s="29"/>
      <c r="K96" s="26"/>
      <c r="L96" s="10"/>
      <c r="M96" s="130"/>
      <c r="N96" s="111"/>
    </row>
    <row r="97" spans="1:14" ht="17.25" customHeight="1">
      <c r="A97" s="112"/>
      <c r="B97" s="133" t="s">
        <v>755</v>
      </c>
      <c r="C97" s="25"/>
      <c r="D97" s="48"/>
      <c r="E97" s="27"/>
      <c r="F97" s="28"/>
      <c r="G97" s="29"/>
      <c r="H97" s="29"/>
      <c r="I97" s="29"/>
      <c r="J97" s="29"/>
      <c r="K97" s="26"/>
      <c r="L97" s="10"/>
      <c r="M97" s="130"/>
      <c r="N97" s="111"/>
    </row>
    <row r="98" spans="1:14" ht="22.5">
      <c r="A98" s="111"/>
      <c r="B98" s="10"/>
      <c r="C98" s="10"/>
      <c r="D98" s="10"/>
      <c r="E98" s="10"/>
      <c r="F98" s="10"/>
      <c r="G98" s="49">
        <f>SUM(G3:G97)</f>
        <v>195259</v>
      </c>
      <c r="H98" s="49">
        <f>SUM(H3:H97)</f>
        <v>146850</v>
      </c>
      <c r="I98" s="49">
        <f>SUM(I3:I97)</f>
        <v>0</v>
      </c>
      <c r="J98" s="49">
        <f>SUM(J3:J97)</f>
        <v>196918</v>
      </c>
      <c r="K98" s="50" t="s">
        <v>170</v>
      </c>
      <c r="L98" s="10"/>
      <c r="M98" s="111"/>
      <c r="N98" s="111"/>
    </row>
    <row r="99" spans="1:14" ht="18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spans="1:14" ht="18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4" ht="18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4" ht="18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4" ht="18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4" ht="18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4" ht="18" customHeight="1">
      <c r="A105" s="10"/>
      <c r="B105" s="74"/>
      <c r="C105" s="74"/>
      <c r="D105" s="74"/>
      <c r="E105" s="74"/>
      <c r="F105" s="10"/>
      <c r="G105" s="10"/>
      <c r="H105" s="10"/>
      <c r="I105" s="10"/>
      <c r="J105" s="10"/>
      <c r="K105" s="10"/>
    </row>
    <row r="106" spans="1:14" ht="18" customHeight="1">
      <c r="A106" s="10"/>
      <c r="F106" s="10"/>
      <c r="G106" s="10"/>
      <c r="H106" s="10"/>
      <c r="I106" s="10"/>
      <c r="J106" s="10"/>
      <c r="K106" s="10"/>
    </row>
    <row r="107" spans="1:14" ht="18" customHeight="1">
      <c r="A107" s="10"/>
      <c r="F107" s="10"/>
      <c r="G107" s="10"/>
      <c r="H107" s="10"/>
      <c r="I107" s="10"/>
      <c r="J107" s="10"/>
      <c r="K107" s="10"/>
    </row>
    <row r="108" spans="1:14" ht="18" customHeight="1">
      <c r="A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8" customHeight="1">
      <c r="A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8" customHeight="1">
      <c r="A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8" customHeight="1">
      <c r="A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>
      <c r="A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>
      <c r="A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>
      <c r="A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>
      <c r="A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>
      <c r="A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>
      <c r="A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>
      <c r="A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</sheetData>
  <autoFilter ref="B2:K98"/>
  <mergeCells count="14">
    <mergeCell ref="B77:B97"/>
    <mergeCell ref="K8:K13"/>
    <mergeCell ref="B3:B19"/>
    <mergeCell ref="G8:G13"/>
    <mergeCell ref="H8:H13"/>
    <mergeCell ref="I8:I13"/>
    <mergeCell ref="B32:B38"/>
    <mergeCell ref="B67:B71"/>
    <mergeCell ref="B72:B76"/>
    <mergeCell ref="B20:B31"/>
    <mergeCell ref="B39:B45"/>
    <mergeCell ref="B46:B55"/>
    <mergeCell ref="B56:B60"/>
    <mergeCell ref="B61:B66"/>
  </mergeCells>
  <phoneticPr fontId="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zoomScale="85" zoomScaleNormal="85" workbookViewId="0"/>
  </sheetViews>
  <sheetFormatPr defaultRowHeight="16.5"/>
  <cols>
    <col min="1" max="1" width="9" style="11"/>
    <col min="2" max="2" width="19.75" style="11" customWidth="1"/>
    <col min="3" max="16384" width="9" style="11"/>
  </cols>
  <sheetData>
    <row r="2" spans="2:3">
      <c r="B2" s="11">
        <v>146000</v>
      </c>
    </row>
    <row r="3" spans="2:3">
      <c r="B3" s="11">
        <v>74000</v>
      </c>
    </row>
    <row r="4" spans="2:3">
      <c r="B4" s="11">
        <v>50000</v>
      </c>
    </row>
    <row r="5" spans="2:3">
      <c r="B5" s="11">
        <v>50000</v>
      </c>
    </row>
    <row r="6" spans="2:3">
      <c r="B6" s="11">
        <v>200000</v>
      </c>
    </row>
    <row r="11" spans="2:3">
      <c r="B11" s="127" t="s">
        <v>778</v>
      </c>
      <c r="C11" s="127">
        <v>107000</v>
      </c>
    </row>
    <row r="12" spans="2:3">
      <c r="B12" s="11" t="s">
        <v>731</v>
      </c>
      <c r="C12" s="11">
        <v>30000</v>
      </c>
    </row>
    <row r="13" spans="2:3">
      <c r="B13" s="11" t="s">
        <v>732</v>
      </c>
      <c r="C13" s="11">
        <v>5787</v>
      </c>
    </row>
    <row r="14" spans="2:3">
      <c r="B14" s="11" t="s">
        <v>733</v>
      </c>
      <c r="C14" s="11">
        <v>100</v>
      </c>
    </row>
    <row r="15" spans="2:3">
      <c r="B15" s="11" t="s">
        <v>734</v>
      </c>
      <c r="C15" s="11">
        <f>4600+6666+600</f>
        <v>11866</v>
      </c>
    </row>
    <row r="16" spans="2:3">
      <c r="B16" s="11" t="s">
        <v>735</v>
      </c>
      <c r="C16" s="11">
        <v>1000</v>
      </c>
    </row>
    <row r="17" spans="2:4">
      <c r="B17" s="11" t="s">
        <v>736</v>
      </c>
      <c r="C17" s="11">
        <f>9670+1000+300</f>
        <v>10970</v>
      </c>
    </row>
    <row r="18" spans="2:4">
      <c r="B18" s="11" t="s">
        <v>737</v>
      </c>
      <c r="C18" s="11">
        <v>6600</v>
      </c>
    </row>
    <row r="19" spans="2:4">
      <c r="B19" s="11" t="s">
        <v>738</v>
      </c>
      <c r="C19" s="11">
        <v>2889</v>
      </c>
      <c r="D19" s="11">
        <v>2200</v>
      </c>
    </row>
    <row r="20" spans="2:4">
      <c r="B20" s="11" t="s">
        <v>777</v>
      </c>
      <c r="C20" s="11">
        <v>30000</v>
      </c>
    </row>
    <row r="21" spans="2:4">
      <c r="B21" s="11" t="s">
        <v>742</v>
      </c>
      <c r="C21" s="11">
        <v>400</v>
      </c>
    </row>
    <row r="22" spans="2:4">
      <c r="B22" s="11" t="s">
        <v>782</v>
      </c>
      <c r="C22" s="11">
        <v>240</v>
      </c>
    </row>
    <row r="24" spans="2:4">
      <c r="B24" s="11" t="s">
        <v>739</v>
      </c>
      <c r="C24" s="127">
        <f>C11-SUM(C12:C22)</f>
        <v>7148</v>
      </c>
    </row>
  </sheetData>
  <phoneticPr fontId="4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zoomScale="85" zoomScaleNormal="85" workbookViewId="0"/>
  </sheetViews>
  <sheetFormatPr defaultColWidth="9" defaultRowHeight="16.5"/>
  <cols>
    <col min="1" max="16384" width="9" style="11"/>
  </cols>
  <sheetData>
    <row r="2" spans="2:3">
      <c r="B2" s="11" t="s">
        <v>386</v>
      </c>
    </row>
    <row r="3" spans="2:3">
      <c r="C3" s="11" t="s">
        <v>387</v>
      </c>
    </row>
    <row r="4" spans="2:3">
      <c r="C4" s="11">
        <v>2</v>
      </c>
    </row>
  </sheetData>
  <phoneticPr fontId="4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zoomScale="85" zoomScaleNormal="85" workbookViewId="0">
      <selection sqref="A1:B1"/>
    </sheetView>
  </sheetViews>
  <sheetFormatPr defaultColWidth="9" defaultRowHeight="16.5"/>
  <cols>
    <col min="1" max="1" width="25" style="11" customWidth="1"/>
    <col min="2" max="11" width="11" style="11" customWidth="1"/>
    <col min="12" max="16384" width="9" style="11"/>
  </cols>
  <sheetData>
    <row r="1" spans="1:11" ht="17.25">
      <c r="A1" s="188" t="s">
        <v>93</v>
      </c>
      <c r="B1" s="188"/>
      <c r="C1" s="10"/>
      <c r="D1" s="10"/>
      <c r="E1" s="10"/>
      <c r="F1" s="10"/>
      <c r="G1" s="10"/>
      <c r="H1" s="10"/>
      <c r="I1" s="10"/>
      <c r="J1" s="10"/>
      <c r="K1" s="10"/>
    </row>
    <row r="2" spans="1:11" ht="17.25">
      <c r="A2" s="32" t="s">
        <v>94</v>
      </c>
      <c r="B2" s="32">
        <v>398</v>
      </c>
      <c r="C2" s="32" t="s">
        <v>95</v>
      </c>
      <c r="D2" s="10"/>
      <c r="E2" s="10"/>
      <c r="F2" s="10"/>
      <c r="G2" s="10"/>
      <c r="H2" s="10"/>
      <c r="I2" s="10"/>
      <c r="J2" s="10"/>
      <c r="K2" s="10"/>
    </row>
    <row r="3" spans="1:11" ht="17.25">
      <c r="A3" s="32" t="s">
        <v>64</v>
      </c>
      <c r="B3" s="32">
        <v>3566</v>
      </c>
      <c r="C3" s="32" t="s">
        <v>96</v>
      </c>
      <c r="D3" s="10"/>
      <c r="E3" s="10"/>
      <c r="F3" s="10"/>
      <c r="G3" s="10"/>
      <c r="H3" s="10"/>
      <c r="I3" s="10"/>
      <c r="J3" s="10"/>
      <c r="K3" s="10"/>
    </row>
    <row r="4" spans="1:11" ht="17.25">
      <c r="A4" s="32" t="s">
        <v>97</v>
      </c>
      <c r="B4" s="32">
        <v>4763</v>
      </c>
      <c r="C4" s="32" t="s">
        <v>96</v>
      </c>
      <c r="D4" s="10"/>
      <c r="E4" s="10"/>
      <c r="F4" s="10"/>
      <c r="G4" s="10"/>
      <c r="H4" s="10"/>
      <c r="I4" s="10"/>
      <c r="J4" s="10"/>
      <c r="K4" s="10"/>
    </row>
    <row r="5" spans="1:1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ht="17.25">
      <c r="A34" s="10"/>
      <c r="B34" s="32">
        <f>SUM(B2:B33)</f>
        <v>8727</v>
      </c>
      <c r="C34" s="10"/>
      <c r="D34" s="10"/>
      <c r="E34" s="10"/>
      <c r="F34" s="10"/>
      <c r="G34" s="10"/>
      <c r="H34" s="10"/>
      <c r="I34" s="10"/>
      <c r="J34" s="10"/>
      <c r="K34" s="10"/>
    </row>
    <row r="35" spans="1:1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spans="1:1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spans="1:1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spans="1:1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spans="1:1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spans="1:1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spans="1:1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spans="1:1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spans="1:1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spans="1:1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spans="1:1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spans="1:1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spans="1:1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spans="1:1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spans="1:1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spans="1:1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spans="1:1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spans="1:1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spans="1:1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1:1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spans="1:1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1:1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spans="1:1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1:1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1:1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1:1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1:1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1:1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1:1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1:1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1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1:1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1:1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1:1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1:1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1:1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1:1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1:1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1:1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1:1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1:1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1:1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1:1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</sheetData>
  <mergeCells count="1">
    <mergeCell ref="A1:B1"/>
  </mergeCells>
  <phoneticPr fontId="4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D21"/>
  <sheetViews>
    <sheetView zoomScale="85" zoomScaleNormal="85" workbookViewId="0"/>
  </sheetViews>
  <sheetFormatPr defaultRowHeight="13.5"/>
  <sheetData>
    <row r="21" spans="2:4">
      <c r="B21">
        <v>2766</v>
      </c>
      <c r="D21">
        <v>9569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zoomScale="85" zoomScaleNormal="85" workbookViewId="0"/>
  </sheetViews>
  <sheetFormatPr defaultRowHeight="13.5"/>
  <cols>
    <col min="1" max="1" width="13" customWidth="1"/>
    <col min="2" max="2" width="5" customWidth="1"/>
    <col min="3" max="13" width="11" customWidth="1"/>
  </cols>
  <sheetData>
    <row r="1" spans="1:13" ht="14.25">
      <c r="A1" s="1" t="s">
        <v>98</v>
      </c>
      <c r="B1" s="1">
        <v>800</v>
      </c>
      <c r="C1" s="1" t="s">
        <v>99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.25">
      <c r="A2" s="9" t="s">
        <v>53</v>
      </c>
      <c r="B2" s="1">
        <v>4750</v>
      </c>
      <c r="C2" s="2"/>
      <c r="D2" s="1" t="s">
        <v>99</v>
      </c>
      <c r="E2" s="2"/>
      <c r="F2" s="2"/>
      <c r="G2" s="2"/>
      <c r="H2" s="2"/>
      <c r="I2" s="2"/>
      <c r="J2" s="2"/>
      <c r="K2" s="2"/>
      <c r="L2" s="2"/>
      <c r="M2" s="2"/>
    </row>
    <row r="3" spans="1:13" ht="14.25">
      <c r="A3" s="1" t="s">
        <v>100</v>
      </c>
      <c r="B3" s="1">
        <v>300</v>
      </c>
      <c r="C3" s="2"/>
      <c r="D3" s="1" t="s">
        <v>99</v>
      </c>
      <c r="E3" s="1" t="s">
        <v>99</v>
      </c>
      <c r="F3" s="2"/>
      <c r="G3" s="2"/>
      <c r="H3" s="2"/>
      <c r="I3" s="2"/>
      <c r="J3" s="2"/>
      <c r="K3" s="2"/>
      <c r="L3" s="2"/>
      <c r="M3" s="2"/>
    </row>
    <row r="4" spans="1:13" ht="14.25">
      <c r="A4" s="9" t="s">
        <v>18</v>
      </c>
      <c r="B4" s="1">
        <v>6000</v>
      </c>
      <c r="C4" s="2"/>
      <c r="D4" s="1" t="s">
        <v>99</v>
      </c>
      <c r="E4" s="2"/>
      <c r="F4" s="2"/>
      <c r="G4" s="2"/>
      <c r="H4" s="2"/>
      <c r="I4" s="2"/>
      <c r="J4" s="2"/>
      <c r="K4" s="2"/>
      <c r="L4" s="2"/>
      <c r="M4" s="2"/>
    </row>
    <row r="5" spans="1:13" ht="14.25">
      <c r="A5" s="9" t="s">
        <v>101</v>
      </c>
      <c r="B5" s="1">
        <v>2000</v>
      </c>
      <c r="C5" s="2"/>
      <c r="D5" s="1" t="s">
        <v>99</v>
      </c>
      <c r="E5" s="2"/>
      <c r="F5" s="2"/>
      <c r="G5" s="2"/>
      <c r="H5" s="2"/>
      <c r="I5" s="2"/>
      <c r="J5" s="2"/>
      <c r="K5" s="2"/>
      <c r="L5" s="2"/>
      <c r="M5" s="2"/>
    </row>
    <row r="6" spans="1:13" ht="14.25">
      <c r="A6" s="1" t="s">
        <v>34</v>
      </c>
      <c r="B6" s="1">
        <v>1000</v>
      </c>
      <c r="C6" s="2"/>
      <c r="D6" s="1" t="s">
        <v>99</v>
      </c>
      <c r="E6" s="1" t="s">
        <v>99</v>
      </c>
      <c r="F6" s="2"/>
      <c r="G6" s="2"/>
      <c r="H6" s="2"/>
      <c r="I6" s="2"/>
      <c r="J6" s="2"/>
      <c r="K6" s="2"/>
      <c r="L6" s="2"/>
      <c r="M6" s="2"/>
    </row>
    <row r="7" spans="1:13" ht="14.25">
      <c r="A7" s="9" t="s">
        <v>102</v>
      </c>
      <c r="B7" s="1">
        <v>5000</v>
      </c>
      <c r="C7" s="2"/>
      <c r="D7" s="1" t="s">
        <v>99</v>
      </c>
      <c r="E7" s="2"/>
      <c r="F7" s="2"/>
      <c r="G7" s="2"/>
      <c r="H7" s="2"/>
      <c r="I7" s="2"/>
      <c r="J7" s="1">
        <f>1580*3</f>
        <v>4740</v>
      </c>
      <c r="K7" s="2"/>
      <c r="L7" s="2"/>
      <c r="M7" s="2"/>
    </row>
    <row r="8" spans="1:13" ht="14.25">
      <c r="A8" s="1" t="s">
        <v>103</v>
      </c>
      <c r="B8" s="1">
        <v>300</v>
      </c>
      <c r="C8" s="2"/>
      <c r="D8" s="1" t="s">
        <v>99</v>
      </c>
      <c r="E8" s="1" t="s">
        <v>99</v>
      </c>
      <c r="F8" s="2"/>
      <c r="G8" s="2"/>
      <c r="H8" s="2"/>
      <c r="I8" s="2"/>
      <c r="J8" s="2"/>
      <c r="K8" s="2"/>
      <c r="L8" s="2"/>
      <c r="M8" s="2"/>
    </row>
    <row r="9" spans="1:13" ht="14.25">
      <c r="A9" s="9" t="s">
        <v>104</v>
      </c>
      <c r="B9" s="1">
        <v>1000</v>
      </c>
      <c r="C9" s="2"/>
      <c r="D9" s="1" t="s">
        <v>99</v>
      </c>
      <c r="E9" s="2"/>
      <c r="F9" s="2"/>
      <c r="G9" s="2"/>
      <c r="H9" s="2"/>
      <c r="I9" s="2"/>
      <c r="J9" s="2"/>
      <c r="K9" s="2"/>
      <c r="L9" s="2"/>
      <c r="M9" s="2"/>
    </row>
    <row r="10" spans="1:13" ht="14.25">
      <c r="A10" s="9" t="s">
        <v>105</v>
      </c>
      <c r="B10" s="1">
        <v>600</v>
      </c>
      <c r="C10" s="2"/>
      <c r="D10" s="1" t="s">
        <v>99</v>
      </c>
      <c r="E10" s="2"/>
      <c r="F10" s="2"/>
      <c r="G10" s="2"/>
      <c r="H10" s="2"/>
      <c r="I10" s="2"/>
      <c r="J10" s="2"/>
      <c r="K10" s="2"/>
      <c r="L10" s="2"/>
      <c r="M10" s="2"/>
    </row>
    <row r="11" spans="1:13" ht="14.25">
      <c r="A11" s="1" t="s">
        <v>106</v>
      </c>
      <c r="B11" s="1">
        <v>300</v>
      </c>
      <c r="C11" s="2"/>
      <c r="D11" s="1" t="s">
        <v>99</v>
      </c>
      <c r="E11" s="1" t="s">
        <v>99</v>
      </c>
      <c r="F11" s="2"/>
      <c r="G11" s="2"/>
      <c r="H11" s="2"/>
      <c r="I11" s="2"/>
      <c r="J11" s="2"/>
      <c r="K11" s="2"/>
      <c r="L11" s="2"/>
      <c r="M11" s="2"/>
    </row>
    <row r="12" spans="1:13" ht="14.25">
      <c r="A12" s="9" t="s">
        <v>107</v>
      </c>
      <c r="B12" s="1">
        <v>1500</v>
      </c>
      <c r="C12" s="2"/>
      <c r="D12" s="1" t="s">
        <v>99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ht="14.25">
      <c r="A13" s="9" t="s">
        <v>108</v>
      </c>
      <c r="B13" s="1">
        <v>600</v>
      </c>
      <c r="C13" s="2"/>
      <c r="D13" s="1" t="s">
        <v>99</v>
      </c>
      <c r="E13" s="2"/>
      <c r="F13" s="2"/>
      <c r="G13" s="2"/>
      <c r="H13" s="2"/>
      <c r="I13" s="2"/>
      <c r="J13" s="2"/>
      <c r="K13" s="2"/>
      <c r="L13" s="2"/>
      <c r="M13" s="2"/>
    </row>
    <row r="14" spans="1:13" ht="14.25">
      <c r="A14" s="1" t="s">
        <v>35</v>
      </c>
      <c r="B14" s="1">
        <v>2000</v>
      </c>
      <c r="C14" s="2"/>
      <c r="D14" s="2"/>
      <c r="E14" s="2"/>
      <c r="F14" s="2"/>
      <c r="G14" s="2"/>
      <c r="H14" s="2"/>
      <c r="I14" s="2"/>
      <c r="J14" s="1">
        <f>1350*5</f>
        <v>6750</v>
      </c>
      <c r="K14" s="2"/>
      <c r="L14" s="1">
        <f>J14-I15-I16-I17</f>
        <v>2450</v>
      </c>
      <c r="M14" s="2"/>
    </row>
    <row r="15" spans="1:13" ht="14.25">
      <c r="A15" s="1" t="s">
        <v>69</v>
      </c>
      <c r="B15" s="1">
        <v>200</v>
      </c>
      <c r="C15" s="2"/>
      <c r="D15" s="2"/>
      <c r="E15" s="2"/>
      <c r="F15" s="2"/>
      <c r="G15" s="2"/>
      <c r="H15" s="2"/>
      <c r="I15" s="1">
        <v>1800</v>
      </c>
      <c r="J15" s="2"/>
      <c r="K15" s="2"/>
      <c r="L15" s="2"/>
      <c r="M15" s="2"/>
    </row>
    <row r="16" spans="1:13" ht="14.25">
      <c r="A16" s="1" t="s">
        <v>30</v>
      </c>
      <c r="B16" s="1">
        <v>1500</v>
      </c>
      <c r="C16" s="1" t="s">
        <v>99</v>
      </c>
      <c r="D16" s="2"/>
      <c r="E16" s="2"/>
      <c r="F16" s="2"/>
      <c r="G16" s="2"/>
      <c r="H16" s="2"/>
      <c r="I16" s="1">
        <v>1500</v>
      </c>
      <c r="J16" s="2"/>
      <c r="K16" s="2"/>
      <c r="L16" s="2"/>
      <c r="M16" s="2"/>
    </row>
    <row r="17" spans="1:13" ht="14.25">
      <c r="A17" s="1" t="s">
        <v>31</v>
      </c>
      <c r="B17" s="1">
        <v>3000</v>
      </c>
      <c r="C17" s="1" t="s">
        <v>99</v>
      </c>
      <c r="D17" s="2"/>
      <c r="E17" s="2"/>
      <c r="F17" s="2"/>
      <c r="G17" s="2"/>
      <c r="H17" s="2"/>
      <c r="I17" s="1">
        <v>1000</v>
      </c>
      <c r="J17" s="2"/>
      <c r="K17" s="2"/>
      <c r="L17" s="2"/>
      <c r="M17" s="2"/>
    </row>
    <row r="18" spans="1:13" ht="14.25">
      <c r="A18" s="1" t="s">
        <v>109</v>
      </c>
      <c r="B18" s="1">
        <v>1500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4.25">
      <c r="A19" s="1" t="s">
        <v>110</v>
      </c>
      <c r="B19" s="1">
        <v>150</v>
      </c>
      <c r="C19" s="2"/>
      <c r="D19" s="1" t="s">
        <v>99</v>
      </c>
      <c r="E19" s="1" t="s">
        <v>99</v>
      </c>
      <c r="F19" s="2"/>
      <c r="G19" s="2"/>
      <c r="H19" s="2"/>
      <c r="I19" s="2"/>
      <c r="J19" s="2"/>
      <c r="K19" s="2"/>
      <c r="L19" s="2"/>
      <c r="M19" s="2"/>
    </row>
    <row r="20" spans="1:13" ht="14.25">
      <c r="A20" s="1" t="s">
        <v>28</v>
      </c>
      <c r="B20" s="1">
        <v>2000</v>
      </c>
      <c r="C20" s="1" t="s">
        <v>99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4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22.5">
      <c r="A27" s="4"/>
      <c r="B27" s="7" t="s">
        <v>111</v>
      </c>
      <c r="C27" s="7" t="s">
        <v>112</v>
      </c>
      <c r="D27" s="7" t="s">
        <v>113</v>
      </c>
      <c r="E27" s="7" t="s">
        <v>4</v>
      </c>
      <c r="F27" s="7" t="s">
        <v>5</v>
      </c>
      <c r="G27" s="7" t="s">
        <v>6</v>
      </c>
      <c r="H27" s="7" t="s">
        <v>114</v>
      </c>
      <c r="I27" s="7" t="s">
        <v>7</v>
      </c>
      <c r="J27" s="4"/>
      <c r="K27" s="4"/>
      <c r="L27" s="4"/>
      <c r="M27" s="4"/>
    </row>
    <row r="28" spans="1:13" ht="14.25">
      <c r="A28" s="3"/>
      <c r="B28" s="190" t="s">
        <v>9</v>
      </c>
      <c r="C28" s="5" t="s">
        <v>18</v>
      </c>
      <c r="D28" s="5"/>
      <c r="E28" s="5"/>
      <c r="F28" s="5">
        <v>6000</v>
      </c>
      <c r="G28" s="5"/>
      <c r="H28" s="5">
        <f t="shared" ref="H28:H61" si="0">SUM(F28:G28)</f>
        <v>6000</v>
      </c>
      <c r="I28" s="5">
        <v>1500</v>
      </c>
      <c r="J28" s="3">
        <f t="shared" ref="J28:J37" si="1">H28-I28</f>
        <v>4500</v>
      </c>
      <c r="K28" s="3"/>
      <c r="L28" s="3"/>
      <c r="M28" s="3"/>
    </row>
    <row r="29" spans="1:13" ht="14.25">
      <c r="A29" s="3"/>
      <c r="B29" s="190"/>
      <c r="C29" s="5" t="s">
        <v>28</v>
      </c>
      <c r="D29" s="5"/>
      <c r="E29" s="5"/>
      <c r="F29" s="5">
        <v>500</v>
      </c>
      <c r="G29" s="5"/>
      <c r="H29" s="5">
        <f t="shared" si="0"/>
        <v>500</v>
      </c>
      <c r="I29" s="5"/>
      <c r="J29" s="3">
        <f t="shared" si="1"/>
        <v>500</v>
      </c>
      <c r="K29" s="3"/>
      <c r="L29" s="3"/>
      <c r="M29" s="3"/>
    </row>
    <row r="30" spans="1:13" ht="14.25">
      <c r="A30" s="3"/>
      <c r="B30" s="190"/>
      <c r="C30" s="5" t="s">
        <v>30</v>
      </c>
      <c r="D30" s="5"/>
      <c r="E30" s="5"/>
      <c r="F30" s="5">
        <v>1000</v>
      </c>
      <c r="G30" s="5">
        <v>1500</v>
      </c>
      <c r="H30" s="5">
        <f t="shared" si="0"/>
        <v>2500</v>
      </c>
      <c r="I30" s="5"/>
      <c r="J30" s="3">
        <f t="shared" si="1"/>
        <v>2500</v>
      </c>
      <c r="K30" s="3"/>
      <c r="L30" s="3"/>
      <c r="M30" s="3"/>
    </row>
    <row r="31" spans="1:13" ht="14.25">
      <c r="A31" s="3"/>
      <c r="B31" s="190"/>
      <c r="C31" s="5" t="s">
        <v>34</v>
      </c>
      <c r="D31" s="5"/>
      <c r="E31" s="5"/>
      <c r="F31" s="5">
        <v>2500</v>
      </c>
      <c r="G31" s="5"/>
      <c r="H31" s="5">
        <f t="shared" si="0"/>
        <v>2500</v>
      </c>
      <c r="I31" s="5">
        <v>500</v>
      </c>
      <c r="J31" s="3">
        <f t="shared" si="1"/>
        <v>2000</v>
      </c>
      <c r="K31" s="3"/>
      <c r="L31" s="3"/>
      <c r="M31" s="3"/>
    </row>
    <row r="32" spans="1:13" ht="14.25">
      <c r="A32" s="3"/>
      <c r="B32" s="190"/>
      <c r="C32" s="5" t="s">
        <v>35</v>
      </c>
      <c r="D32" s="5"/>
      <c r="E32" s="5"/>
      <c r="F32" s="5">
        <v>3000</v>
      </c>
      <c r="G32" s="5"/>
      <c r="H32" s="5">
        <f t="shared" si="0"/>
        <v>3000</v>
      </c>
      <c r="I32" s="5"/>
      <c r="J32" s="3">
        <f t="shared" si="1"/>
        <v>3000</v>
      </c>
      <c r="K32" s="3"/>
      <c r="L32" s="3"/>
      <c r="M32" s="3"/>
    </row>
    <row r="33" spans="1:13" ht="14.25">
      <c r="A33" s="3"/>
      <c r="B33" s="190"/>
      <c r="C33" s="5" t="s">
        <v>53</v>
      </c>
      <c r="D33" s="5"/>
      <c r="E33" s="5"/>
      <c r="F33" s="5">
        <v>7000</v>
      </c>
      <c r="G33" s="5"/>
      <c r="H33" s="5">
        <f t="shared" si="0"/>
        <v>7000</v>
      </c>
      <c r="I33" s="5">
        <v>500</v>
      </c>
      <c r="J33" s="3">
        <f t="shared" si="1"/>
        <v>6500</v>
      </c>
      <c r="K33" s="3"/>
      <c r="L33" s="3"/>
      <c r="M33" s="3"/>
    </row>
    <row r="34" spans="1:13" ht="14.25">
      <c r="A34" s="3"/>
      <c r="B34" s="190"/>
      <c r="C34" s="5" t="s">
        <v>107</v>
      </c>
      <c r="D34" s="5"/>
      <c r="E34" s="5"/>
      <c r="F34" s="5">
        <v>1000</v>
      </c>
      <c r="G34" s="5"/>
      <c r="H34" s="5">
        <f t="shared" si="0"/>
        <v>1000</v>
      </c>
      <c r="I34" s="5"/>
      <c r="J34" s="3">
        <f t="shared" si="1"/>
        <v>1000</v>
      </c>
      <c r="K34" s="3"/>
      <c r="L34" s="3"/>
      <c r="M34" s="3"/>
    </row>
    <row r="35" spans="1:13" ht="14.25">
      <c r="A35" s="3"/>
      <c r="B35" s="190"/>
      <c r="C35" s="5" t="s">
        <v>115</v>
      </c>
      <c r="D35" s="5"/>
      <c r="E35" s="5"/>
      <c r="F35" s="5"/>
      <c r="G35" s="5">
        <v>300</v>
      </c>
      <c r="H35" s="5">
        <f t="shared" si="0"/>
        <v>300</v>
      </c>
      <c r="I35" s="5"/>
      <c r="J35" s="3">
        <f t="shared" si="1"/>
        <v>300</v>
      </c>
      <c r="K35" s="3"/>
      <c r="L35" s="3"/>
      <c r="M35" s="3"/>
    </row>
    <row r="36" spans="1:13" ht="14.25">
      <c r="A36" s="3"/>
      <c r="B36" s="190"/>
      <c r="C36" s="5" t="s">
        <v>36</v>
      </c>
      <c r="D36" s="5"/>
      <c r="E36" s="5"/>
      <c r="F36" s="5">
        <v>200</v>
      </c>
      <c r="G36" s="5"/>
      <c r="H36" s="5">
        <f t="shared" si="0"/>
        <v>200</v>
      </c>
      <c r="I36" s="5"/>
      <c r="J36" s="3">
        <f t="shared" si="1"/>
        <v>200</v>
      </c>
      <c r="K36" s="3"/>
      <c r="L36" s="3"/>
      <c r="M36" s="3"/>
    </row>
    <row r="37" spans="1:13" ht="14.25">
      <c r="A37" s="3"/>
      <c r="B37" s="190"/>
      <c r="C37" s="5" t="s">
        <v>69</v>
      </c>
      <c r="D37" s="5"/>
      <c r="E37" s="5"/>
      <c r="F37" s="5">
        <v>400</v>
      </c>
      <c r="G37" s="5"/>
      <c r="H37" s="5">
        <f t="shared" si="0"/>
        <v>400</v>
      </c>
      <c r="I37" s="5"/>
      <c r="J37" s="3">
        <f t="shared" si="1"/>
        <v>400</v>
      </c>
      <c r="K37" s="3"/>
      <c r="L37" s="3"/>
      <c r="M37" s="3"/>
    </row>
    <row r="38" spans="1:13" ht="14.25">
      <c r="A38" s="3"/>
      <c r="B38" s="190"/>
      <c r="C38" s="5" t="s">
        <v>116</v>
      </c>
      <c r="D38" s="5"/>
      <c r="E38" s="5"/>
      <c r="F38" s="5">
        <v>1000</v>
      </c>
      <c r="G38" s="5"/>
      <c r="H38" s="5">
        <f t="shared" si="0"/>
        <v>1000</v>
      </c>
      <c r="I38" s="5"/>
      <c r="J38" s="3"/>
      <c r="K38" s="3"/>
      <c r="L38" s="3"/>
      <c r="M38" s="3"/>
    </row>
    <row r="39" spans="1:13" ht="14.25">
      <c r="A39" s="3"/>
      <c r="B39" s="190"/>
      <c r="C39" s="5" t="s">
        <v>117</v>
      </c>
      <c r="D39" s="5"/>
      <c r="E39" s="5"/>
      <c r="F39" s="5">
        <v>1000</v>
      </c>
      <c r="G39" s="5"/>
      <c r="H39" s="5">
        <f t="shared" si="0"/>
        <v>1000</v>
      </c>
      <c r="I39" s="5"/>
      <c r="J39" s="3">
        <f>H39-I39</f>
        <v>1000</v>
      </c>
      <c r="K39" s="3"/>
      <c r="L39" s="3"/>
      <c r="M39" s="3"/>
    </row>
    <row r="40" spans="1:13" ht="14.25">
      <c r="A40" s="3"/>
      <c r="B40" s="190" t="s">
        <v>37</v>
      </c>
      <c r="C40" s="5" t="s">
        <v>31</v>
      </c>
      <c r="D40" s="5"/>
      <c r="E40" s="5"/>
      <c r="F40" s="5">
        <v>400</v>
      </c>
      <c r="G40" s="5">
        <v>200</v>
      </c>
      <c r="H40" s="5">
        <f t="shared" si="0"/>
        <v>600</v>
      </c>
      <c r="I40" s="5"/>
      <c r="J40" s="3">
        <f>H40-I40</f>
        <v>600</v>
      </c>
      <c r="K40" s="3"/>
      <c r="L40" s="3"/>
      <c r="M40" s="3"/>
    </row>
    <row r="41" spans="1:13" ht="14.25">
      <c r="A41" s="3"/>
      <c r="B41" s="190"/>
      <c r="C41" s="5" t="s">
        <v>118</v>
      </c>
      <c r="D41" s="5"/>
      <c r="E41" s="5"/>
      <c r="F41" s="5">
        <v>3600</v>
      </c>
      <c r="G41" s="5"/>
      <c r="H41" s="5">
        <f t="shared" si="0"/>
        <v>3600</v>
      </c>
      <c r="I41" s="5"/>
      <c r="J41" s="3">
        <f>H41-I41</f>
        <v>3600</v>
      </c>
      <c r="K41" s="3"/>
      <c r="L41" s="3"/>
      <c r="M41" s="3"/>
    </row>
    <row r="42" spans="1:13" ht="14.25">
      <c r="A42" s="3"/>
      <c r="B42" s="190"/>
      <c r="C42" s="5" t="s">
        <v>119</v>
      </c>
      <c r="D42" s="5"/>
      <c r="E42" s="5"/>
      <c r="F42" s="5">
        <v>700</v>
      </c>
      <c r="G42" s="5"/>
      <c r="H42" s="5">
        <f t="shared" si="0"/>
        <v>700</v>
      </c>
      <c r="I42" s="5"/>
      <c r="J42" s="3">
        <f>H42-I42</f>
        <v>700</v>
      </c>
      <c r="K42" s="3"/>
      <c r="L42" s="3"/>
      <c r="M42" s="3"/>
    </row>
    <row r="43" spans="1:13" ht="14.25">
      <c r="A43" s="3"/>
      <c r="B43" s="190"/>
      <c r="C43" s="5" t="s">
        <v>45</v>
      </c>
      <c r="D43" s="5"/>
      <c r="E43" s="5"/>
      <c r="F43" s="5">
        <v>3400</v>
      </c>
      <c r="G43" s="5">
        <v>200</v>
      </c>
      <c r="H43" s="5">
        <f t="shared" si="0"/>
        <v>3600</v>
      </c>
      <c r="I43" s="5"/>
      <c r="J43" s="3">
        <f>H43-I43</f>
        <v>3600</v>
      </c>
      <c r="K43" s="3"/>
      <c r="L43" s="3"/>
      <c r="M43" s="3"/>
    </row>
    <row r="44" spans="1:13" ht="14.25">
      <c r="A44" s="3"/>
      <c r="B44" s="190"/>
      <c r="C44" s="5" t="s">
        <v>40</v>
      </c>
      <c r="D44" s="5"/>
      <c r="E44" s="5"/>
      <c r="F44" s="5">
        <v>1800</v>
      </c>
      <c r="G44" s="5"/>
      <c r="H44" s="5">
        <f t="shared" si="0"/>
        <v>1800</v>
      </c>
      <c r="I44" s="5"/>
      <c r="J44" s="3"/>
      <c r="K44" s="3"/>
      <c r="L44" s="3"/>
      <c r="M44" s="3"/>
    </row>
    <row r="45" spans="1:13" ht="14.25">
      <c r="A45" s="3"/>
      <c r="B45" s="190"/>
      <c r="C45" s="5" t="s">
        <v>120</v>
      </c>
      <c r="D45" s="5"/>
      <c r="E45" s="5"/>
      <c r="F45" s="5">
        <v>500</v>
      </c>
      <c r="G45" s="5"/>
      <c r="H45" s="5">
        <f t="shared" si="0"/>
        <v>500</v>
      </c>
      <c r="I45" s="5">
        <v>100</v>
      </c>
      <c r="J45" s="3">
        <f>H45-I45</f>
        <v>400</v>
      </c>
      <c r="K45" s="3"/>
      <c r="L45" s="3"/>
      <c r="M45" s="3"/>
    </row>
    <row r="46" spans="1:13" ht="14.25">
      <c r="A46" s="3"/>
      <c r="B46" s="190" t="s">
        <v>121</v>
      </c>
      <c r="C46" s="5" t="s">
        <v>31</v>
      </c>
      <c r="D46" s="5"/>
      <c r="E46" s="5"/>
      <c r="F46" s="5">
        <v>500</v>
      </c>
      <c r="G46" s="5"/>
      <c r="H46" s="5">
        <f t="shared" si="0"/>
        <v>500</v>
      </c>
      <c r="I46" s="5"/>
      <c r="J46" s="3">
        <f>H46-I46</f>
        <v>500</v>
      </c>
      <c r="K46" s="3"/>
      <c r="L46" s="3"/>
      <c r="M46" s="3"/>
    </row>
    <row r="47" spans="1:13" ht="14.25">
      <c r="A47" s="3"/>
      <c r="B47" s="190"/>
      <c r="C47" s="5" t="s">
        <v>119</v>
      </c>
      <c r="D47" s="5"/>
      <c r="E47" s="5"/>
      <c r="F47" s="5">
        <v>1500</v>
      </c>
      <c r="G47" s="5"/>
      <c r="H47" s="5">
        <f t="shared" si="0"/>
        <v>1500</v>
      </c>
      <c r="I47" s="5">
        <v>500</v>
      </c>
      <c r="J47" s="3">
        <f>H47-I47</f>
        <v>1000</v>
      </c>
      <c r="K47" s="3"/>
      <c r="L47" s="3"/>
      <c r="M47" s="3"/>
    </row>
    <row r="48" spans="1:13" ht="14.25">
      <c r="A48" s="3"/>
      <c r="B48" s="190" t="s">
        <v>122</v>
      </c>
      <c r="C48" s="5" t="s">
        <v>123</v>
      </c>
      <c r="D48" s="5"/>
      <c r="E48" s="5"/>
      <c r="F48" s="5">
        <v>1900</v>
      </c>
      <c r="G48" s="5">
        <v>500</v>
      </c>
      <c r="H48" s="5">
        <f t="shared" si="0"/>
        <v>2400</v>
      </c>
      <c r="I48" s="5"/>
      <c r="J48" s="3">
        <f>H48-I48</f>
        <v>2400</v>
      </c>
      <c r="K48" s="3"/>
      <c r="L48" s="3"/>
      <c r="M48" s="3"/>
    </row>
    <row r="49" spans="1:13" ht="14.25">
      <c r="A49" s="3"/>
      <c r="B49" s="190"/>
      <c r="C49" s="5" t="s">
        <v>31</v>
      </c>
      <c r="D49" s="5"/>
      <c r="E49" s="5"/>
      <c r="F49" s="5">
        <v>2000</v>
      </c>
      <c r="G49" s="5"/>
      <c r="H49" s="5">
        <f t="shared" si="0"/>
        <v>2000</v>
      </c>
      <c r="I49" s="5"/>
      <c r="J49" s="3"/>
      <c r="K49" s="3"/>
      <c r="L49" s="3"/>
      <c r="M49" s="3"/>
    </row>
    <row r="50" spans="1:13" ht="14.25">
      <c r="A50" s="3"/>
      <c r="B50" s="190"/>
      <c r="C50" s="5" t="s">
        <v>60</v>
      </c>
      <c r="D50" s="5"/>
      <c r="E50" s="5"/>
      <c r="F50" s="5">
        <v>4000</v>
      </c>
      <c r="G50" s="5"/>
      <c r="H50" s="5">
        <f t="shared" si="0"/>
        <v>4000</v>
      </c>
      <c r="I50" s="5">
        <v>500</v>
      </c>
      <c r="J50" s="3">
        <f t="shared" ref="J50:J62" si="2">H50-I50</f>
        <v>3500</v>
      </c>
      <c r="K50" s="3"/>
      <c r="L50" s="3"/>
      <c r="M50" s="3"/>
    </row>
    <row r="51" spans="1:13" ht="14.25">
      <c r="A51" s="3"/>
      <c r="B51" s="190"/>
      <c r="C51" s="5" t="s">
        <v>59</v>
      </c>
      <c r="D51" s="5"/>
      <c r="E51" s="5"/>
      <c r="F51" s="5">
        <v>1000</v>
      </c>
      <c r="G51" s="5"/>
      <c r="H51" s="5">
        <f t="shared" si="0"/>
        <v>1000</v>
      </c>
      <c r="I51" s="5">
        <v>600</v>
      </c>
      <c r="J51" s="3">
        <f t="shared" si="2"/>
        <v>400</v>
      </c>
      <c r="K51" s="3"/>
      <c r="L51" s="3"/>
      <c r="M51" s="3"/>
    </row>
    <row r="52" spans="1:13" ht="14.25">
      <c r="A52" s="3"/>
      <c r="B52" s="190"/>
      <c r="C52" s="5" t="s">
        <v>124</v>
      </c>
      <c r="D52" s="5"/>
      <c r="E52" s="5"/>
      <c r="F52" s="5">
        <v>1000</v>
      </c>
      <c r="G52" s="5"/>
      <c r="H52" s="5">
        <f t="shared" si="0"/>
        <v>1000</v>
      </c>
      <c r="I52" s="5">
        <v>300</v>
      </c>
      <c r="J52" s="3">
        <f t="shared" si="2"/>
        <v>700</v>
      </c>
      <c r="K52" s="3"/>
      <c r="L52" s="3"/>
      <c r="M52" s="3"/>
    </row>
    <row r="53" spans="1:13" ht="14.25">
      <c r="A53" s="3"/>
      <c r="B53" s="190"/>
      <c r="C53" s="5" t="s">
        <v>125</v>
      </c>
      <c r="D53" s="5"/>
      <c r="E53" s="5"/>
      <c r="F53" s="5">
        <v>500</v>
      </c>
      <c r="G53" s="5"/>
      <c r="H53" s="5">
        <f t="shared" si="0"/>
        <v>500</v>
      </c>
      <c r="I53" s="5"/>
      <c r="J53" s="3">
        <f t="shared" si="2"/>
        <v>500</v>
      </c>
      <c r="K53" s="3"/>
      <c r="L53" s="3"/>
      <c r="M53" s="3"/>
    </row>
    <row r="54" spans="1:13" ht="14.25">
      <c r="A54" s="3"/>
      <c r="B54" s="190"/>
      <c r="C54" s="5" t="s">
        <v>126</v>
      </c>
      <c r="D54" s="5"/>
      <c r="E54" s="5"/>
      <c r="F54" s="5">
        <v>1200</v>
      </c>
      <c r="G54" s="5"/>
      <c r="H54" s="5">
        <f t="shared" si="0"/>
        <v>1200</v>
      </c>
      <c r="I54" s="5">
        <v>500</v>
      </c>
      <c r="J54" s="3">
        <f t="shared" si="2"/>
        <v>700</v>
      </c>
      <c r="K54" s="3"/>
      <c r="L54" s="3"/>
      <c r="M54" s="3"/>
    </row>
    <row r="55" spans="1:13" ht="14.25">
      <c r="A55" s="3"/>
      <c r="B55" s="190" t="s">
        <v>127</v>
      </c>
      <c r="C55" s="5" t="s">
        <v>76</v>
      </c>
      <c r="D55" s="5"/>
      <c r="E55" s="5"/>
      <c r="F55" s="5">
        <v>3500</v>
      </c>
      <c r="G55" s="5"/>
      <c r="H55" s="5">
        <f t="shared" si="0"/>
        <v>3500</v>
      </c>
      <c r="I55" s="5"/>
      <c r="J55" s="3">
        <f t="shared" si="2"/>
        <v>3500</v>
      </c>
      <c r="K55" s="3"/>
      <c r="L55" s="3"/>
      <c r="M55" s="3"/>
    </row>
    <row r="56" spans="1:13" ht="14.25">
      <c r="A56" s="3"/>
      <c r="B56" s="190"/>
      <c r="C56" s="5" t="s">
        <v>128</v>
      </c>
      <c r="D56" s="5"/>
      <c r="E56" s="5"/>
      <c r="F56" s="5">
        <v>3500</v>
      </c>
      <c r="G56" s="5"/>
      <c r="H56" s="5">
        <f t="shared" si="0"/>
        <v>3500</v>
      </c>
      <c r="I56" s="5">
        <v>1000</v>
      </c>
      <c r="J56" s="3">
        <f t="shared" si="2"/>
        <v>2500</v>
      </c>
      <c r="K56" s="3"/>
      <c r="L56" s="3"/>
      <c r="M56" s="3"/>
    </row>
    <row r="57" spans="1:13" ht="14.25">
      <c r="A57" s="3"/>
      <c r="B57" s="190"/>
      <c r="C57" s="5" t="s">
        <v>129</v>
      </c>
      <c r="D57" s="5"/>
      <c r="E57" s="5"/>
      <c r="F57" s="5">
        <v>1000</v>
      </c>
      <c r="G57" s="5"/>
      <c r="H57" s="5">
        <f t="shared" si="0"/>
        <v>1000</v>
      </c>
      <c r="I57" s="5">
        <v>300</v>
      </c>
      <c r="J57" s="3">
        <f t="shared" si="2"/>
        <v>700</v>
      </c>
      <c r="K57" s="3"/>
      <c r="L57" s="3"/>
      <c r="M57" s="3"/>
    </row>
    <row r="58" spans="1:13" ht="14.25">
      <c r="A58" s="3"/>
      <c r="B58" s="190"/>
      <c r="C58" s="5" t="s">
        <v>130</v>
      </c>
      <c r="D58" s="5"/>
      <c r="E58" s="5"/>
      <c r="F58" s="5">
        <v>1000</v>
      </c>
      <c r="G58" s="5"/>
      <c r="H58" s="5">
        <f t="shared" si="0"/>
        <v>1000</v>
      </c>
      <c r="I58" s="5">
        <v>300</v>
      </c>
      <c r="J58" s="3">
        <f t="shared" si="2"/>
        <v>700</v>
      </c>
      <c r="K58" s="3"/>
      <c r="L58" s="3"/>
      <c r="M58" s="3"/>
    </row>
    <row r="59" spans="1:13" ht="14.25">
      <c r="A59" s="3"/>
      <c r="B59" s="190" t="s">
        <v>131</v>
      </c>
      <c r="C59" s="5" t="s">
        <v>76</v>
      </c>
      <c r="D59" s="5"/>
      <c r="E59" s="5"/>
      <c r="F59" s="5">
        <v>2000</v>
      </c>
      <c r="G59" s="5"/>
      <c r="H59" s="5">
        <f t="shared" si="0"/>
        <v>2000</v>
      </c>
      <c r="I59" s="5"/>
      <c r="J59" s="3">
        <f t="shared" si="2"/>
        <v>2000</v>
      </c>
      <c r="K59" s="3"/>
      <c r="L59" s="3"/>
      <c r="M59" s="3"/>
    </row>
    <row r="60" spans="1:13" ht="14.25">
      <c r="A60" s="3"/>
      <c r="B60" s="190"/>
      <c r="C60" s="5" t="s">
        <v>73</v>
      </c>
      <c r="D60" s="5"/>
      <c r="E60" s="5"/>
      <c r="F60" s="5">
        <v>2000</v>
      </c>
      <c r="G60" s="5"/>
      <c r="H60" s="5">
        <f t="shared" si="0"/>
        <v>2000</v>
      </c>
      <c r="I60" s="5"/>
      <c r="J60" s="3">
        <f t="shared" si="2"/>
        <v>2000</v>
      </c>
      <c r="K60" s="3"/>
      <c r="L60" s="3"/>
      <c r="M60" s="3"/>
    </row>
    <row r="61" spans="1:13" ht="14.25">
      <c r="A61" s="3"/>
      <c r="B61" s="190"/>
      <c r="C61" s="5" t="s">
        <v>128</v>
      </c>
      <c r="D61" s="5"/>
      <c r="E61" s="5"/>
      <c r="F61" s="5">
        <v>2000</v>
      </c>
      <c r="G61" s="5"/>
      <c r="H61" s="5">
        <f t="shared" si="0"/>
        <v>2000</v>
      </c>
      <c r="I61" s="5"/>
      <c r="J61" s="3">
        <f t="shared" si="2"/>
        <v>2000</v>
      </c>
      <c r="K61" s="3"/>
      <c r="L61" s="3"/>
      <c r="M61" s="3"/>
    </row>
    <row r="62" spans="1:13" ht="14.25">
      <c r="A62" s="3"/>
      <c r="B62" s="5" t="s">
        <v>83</v>
      </c>
      <c r="C62" s="5"/>
      <c r="D62" s="5"/>
      <c r="E62" s="5"/>
      <c r="F62" s="5">
        <f>SUM(F28:F61)</f>
        <v>62600</v>
      </c>
      <c r="G62" s="5">
        <f>SUM(G28:G61)</f>
        <v>2700</v>
      </c>
      <c r="H62" s="5">
        <f>SUM(H28:H61)</f>
        <v>65300</v>
      </c>
      <c r="I62" s="5">
        <f>SUM(I28:I61)</f>
        <v>6600</v>
      </c>
      <c r="J62" s="3">
        <f t="shared" si="2"/>
        <v>58700</v>
      </c>
      <c r="K62" s="3"/>
      <c r="L62" s="3"/>
      <c r="M62" s="3"/>
    </row>
    <row r="63" spans="1:13" ht="14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ht="14.25">
      <c r="A64" s="3"/>
      <c r="B64" s="3"/>
      <c r="C64" s="3"/>
      <c r="D64" s="3"/>
      <c r="E64" s="3"/>
      <c r="F64" s="3"/>
      <c r="G64" s="3"/>
      <c r="H64" s="5">
        <f>SUM(H28:H33,H35:H48,H53)</f>
        <v>40100</v>
      </c>
      <c r="I64" s="5">
        <f>H62-I62</f>
        <v>58700</v>
      </c>
      <c r="J64" s="3"/>
      <c r="K64" s="5">
        <f>SUM(J28:J33,J35:J48,J53)</f>
        <v>34200</v>
      </c>
      <c r="L64" s="3"/>
      <c r="M64" s="3"/>
    </row>
    <row r="65" spans="1:13" ht="14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4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4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22.5">
      <c r="A69" s="2"/>
      <c r="B69" s="7" t="s">
        <v>111</v>
      </c>
      <c r="C69" s="7" t="s">
        <v>4</v>
      </c>
      <c r="D69" s="7" t="s">
        <v>5</v>
      </c>
      <c r="E69" s="8"/>
      <c r="F69" s="8"/>
      <c r="G69" s="2"/>
      <c r="H69" s="2"/>
      <c r="I69" s="2"/>
      <c r="J69" s="2"/>
      <c r="K69" s="2"/>
      <c r="L69" s="2"/>
      <c r="M69" s="2"/>
    </row>
    <row r="70" spans="1:13" ht="14.25">
      <c r="A70" s="2"/>
      <c r="B70" s="6" t="s">
        <v>132</v>
      </c>
      <c r="C70" s="6"/>
      <c r="D70" s="6">
        <v>5000</v>
      </c>
      <c r="E70" s="8"/>
      <c r="F70" s="8"/>
      <c r="G70" s="2"/>
      <c r="H70" s="2"/>
      <c r="I70" s="2"/>
      <c r="J70" s="2"/>
      <c r="K70" s="2"/>
      <c r="L70" s="2"/>
      <c r="M70" s="2"/>
    </row>
    <row r="71" spans="1:13" ht="14.25">
      <c r="A71" s="2"/>
      <c r="B71" s="6" t="s">
        <v>133</v>
      </c>
      <c r="C71" s="6"/>
      <c r="D71" s="6">
        <v>3000</v>
      </c>
      <c r="E71" s="8"/>
      <c r="F71" s="8"/>
      <c r="G71" s="2"/>
      <c r="H71" s="2"/>
      <c r="I71" s="2"/>
      <c r="J71" s="2"/>
      <c r="K71" s="2"/>
      <c r="L71" s="2"/>
      <c r="M71" s="2"/>
    </row>
    <row r="72" spans="1:13" ht="14.25">
      <c r="A72" s="2"/>
      <c r="B72" s="6" t="s">
        <v>64</v>
      </c>
      <c r="C72" s="6"/>
      <c r="D72" s="6">
        <v>3000</v>
      </c>
      <c r="E72" s="8"/>
      <c r="F72" s="8"/>
      <c r="G72" s="2"/>
      <c r="H72" s="2"/>
      <c r="I72" s="2"/>
      <c r="J72" s="2"/>
      <c r="K72" s="2"/>
      <c r="L72" s="2"/>
      <c r="M72" s="2"/>
    </row>
    <row r="73" spans="1:13" ht="14.25">
      <c r="A73" s="2"/>
      <c r="B73" s="6" t="s">
        <v>134</v>
      </c>
      <c r="C73" s="6"/>
      <c r="D73" s="6">
        <v>3000</v>
      </c>
      <c r="E73" s="8"/>
      <c r="F73" s="8"/>
      <c r="G73" s="2"/>
      <c r="H73" s="2"/>
      <c r="I73" s="2"/>
      <c r="J73" s="2"/>
      <c r="K73" s="2"/>
      <c r="L73" s="2"/>
      <c r="M73" s="2"/>
    </row>
    <row r="74" spans="1:13" ht="14.25">
      <c r="A74" s="2"/>
      <c r="B74" s="6" t="s">
        <v>135</v>
      </c>
      <c r="C74" s="6">
        <v>2</v>
      </c>
      <c r="D74" s="6">
        <v>4000</v>
      </c>
      <c r="E74" s="8"/>
      <c r="F74" s="8"/>
      <c r="G74" s="2"/>
      <c r="H74" s="2"/>
      <c r="I74" s="2"/>
      <c r="J74" s="2"/>
      <c r="K74" s="2"/>
      <c r="L74" s="2"/>
      <c r="M74" s="2"/>
    </row>
    <row r="75" spans="1:13" ht="14.25">
      <c r="A75" s="2"/>
      <c r="B75" s="6" t="s">
        <v>136</v>
      </c>
      <c r="C75" s="6"/>
      <c r="D75" s="6">
        <v>2000</v>
      </c>
      <c r="E75" s="8"/>
      <c r="F75" s="8"/>
      <c r="G75" s="2"/>
      <c r="H75" s="2"/>
      <c r="I75" s="2"/>
      <c r="J75" s="2"/>
      <c r="K75" s="2"/>
      <c r="L75" s="2"/>
      <c r="M75" s="2"/>
    </row>
    <row r="76" spans="1:13" ht="14.25">
      <c r="A76" s="2"/>
      <c r="B76" s="6"/>
      <c r="C76" s="6"/>
      <c r="D76" s="6">
        <f>SUM(D70:D75)</f>
        <v>20000</v>
      </c>
      <c r="E76" s="8"/>
      <c r="F76" s="8"/>
      <c r="G76" s="2"/>
      <c r="H76" s="2"/>
      <c r="I76" s="2"/>
      <c r="J76" s="2"/>
      <c r="K76" s="2"/>
      <c r="L76" s="2"/>
      <c r="M76" s="2"/>
    </row>
    <row r="77" spans="1:13" ht="14.25">
      <c r="A77" s="2"/>
      <c r="B77" s="8"/>
      <c r="C77" s="8"/>
      <c r="D77" s="8"/>
      <c r="E77" s="8"/>
      <c r="F77" s="8"/>
      <c r="G77" s="2"/>
      <c r="H77" s="2"/>
      <c r="I77" s="2"/>
      <c r="J77" s="2"/>
      <c r="K77" s="2"/>
      <c r="L77" s="2"/>
      <c r="M77" s="2"/>
    </row>
    <row r="78" spans="1:13" ht="14.25">
      <c r="A78" s="2"/>
      <c r="B78" s="8"/>
      <c r="C78" s="8"/>
      <c r="D78" s="8"/>
      <c r="E78" s="8"/>
      <c r="F78" s="8"/>
      <c r="G78" s="2"/>
      <c r="H78" s="2"/>
      <c r="I78" s="2"/>
      <c r="J78" s="2"/>
      <c r="K78" s="2"/>
      <c r="L78" s="2"/>
      <c r="M78" s="2"/>
    </row>
    <row r="79" spans="1:13" ht="14.25">
      <c r="A79" s="2"/>
      <c r="B79" s="8"/>
      <c r="C79" s="8"/>
      <c r="D79" s="8">
        <f>D76+参考!I130</f>
        <v>20000</v>
      </c>
      <c r="E79" s="8"/>
      <c r="F79" s="8"/>
      <c r="G79" s="2"/>
      <c r="H79" s="2"/>
      <c r="I79" s="2"/>
      <c r="J79" s="2"/>
      <c r="K79" s="2"/>
      <c r="L79" s="2"/>
      <c r="M79" s="2"/>
    </row>
    <row r="80" spans="1:13" ht="14.25">
      <c r="A80" s="2"/>
      <c r="B80" s="8"/>
      <c r="C80" s="8"/>
      <c r="D80" s="8"/>
      <c r="E80" s="8"/>
      <c r="F80" s="8"/>
      <c r="G80" s="2"/>
      <c r="H80" s="2"/>
      <c r="I80" s="2"/>
      <c r="J80" s="2"/>
      <c r="K80" s="2"/>
      <c r="L80" s="2"/>
      <c r="M80" s="2"/>
    </row>
    <row r="81" spans="1:13" ht="14.25">
      <c r="A81" s="2"/>
      <c r="B81" s="8"/>
      <c r="C81" s="8"/>
      <c r="D81" s="8"/>
      <c r="E81" s="8"/>
      <c r="F81" s="8"/>
      <c r="G81" s="2"/>
      <c r="H81" s="2"/>
      <c r="I81" s="2"/>
      <c r="J81" s="2"/>
      <c r="K81" s="2"/>
      <c r="L81" s="2"/>
      <c r="M81" s="2"/>
    </row>
    <row r="82" spans="1:13" ht="14.25">
      <c r="A82" s="2"/>
      <c r="B82" s="8"/>
      <c r="C82" s="8"/>
      <c r="D82" s="8"/>
      <c r="E82" s="8"/>
      <c r="F82" s="8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4.25">
      <c r="A85" s="2"/>
      <c r="B85" s="189" t="s">
        <v>93</v>
      </c>
      <c r="C85" s="189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4.25">
      <c r="A86" s="2"/>
      <c r="B86" s="1" t="s">
        <v>137</v>
      </c>
      <c r="C86" s="1">
        <v>1900</v>
      </c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4.25">
      <c r="A87" s="2"/>
      <c r="B87" s="1" t="s">
        <v>138</v>
      </c>
      <c r="C87" s="1">
        <v>615</v>
      </c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4.25">
      <c r="A88" s="2"/>
      <c r="B88" s="1" t="s">
        <v>139</v>
      </c>
      <c r="C88" s="1">
        <v>18</v>
      </c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4.25">
      <c r="A89" s="2"/>
      <c r="B89" s="1" t="s">
        <v>140</v>
      </c>
      <c r="C89" s="1">
        <v>60</v>
      </c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4.25">
      <c r="A90" s="2"/>
      <c r="B90" s="1" t="s">
        <v>141</v>
      </c>
      <c r="C90" s="1">
        <v>69</v>
      </c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4.25">
      <c r="A91" s="2"/>
      <c r="B91" s="1" t="s">
        <v>142</v>
      </c>
      <c r="C91" s="1">
        <v>108</v>
      </c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4.25">
      <c r="A92" s="2"/>
      <c r="B92" s="1" t="s">
        <v>143</v>
      </c>
      <c r="C92" s="1">
        <v>2.5</v>
      </c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4.25">
      <c r="A93" s="2"/>
      <c r="B93" s="1" t="s">
        <v>126</v>
      </c>
      <c r="C93" s="1">
        <v>1198</v>
      </c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4.25">
      <c r="A94" s="2"/>
      <c r="B94" s="1" t="s">
        <v>144</v>
      </c>
      <c r="C94" s="1">
        <v>199</v>
      </c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4.25">
      <c r="A95" s="2"/>
      <c r="B95" s="1" t="s">
        <v>145</v>
      </c>
      <c r="C95" s="1">
        <v>349</v>
      </c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4.25">
      <c r="A96" s="2"/>
      <c r="B96" s="1" t="s">
        <v>146</v>
      </c>
      <c r="C96" s="1">
        <v>617</v>
      </c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4.25">
      <c r="A97" s="2"/>
      <c r="B97" s="1" t="s">
        <v>147</v>
      </c>
      <c r="C97" s="1">
        <v>622</v>
      </c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4.25">
      <c r="A98" s="2"/>
      <c r="B98" s="1" t="s">
        <v>148</v>
      </c>
      <c r="C98" s="1">
        <v>3399</v>
      </c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4.25">
      <c r="A99" s="2"/>
      <c r="B99" s="1" t="s">
        <v>149</v>
      </c>
      <c r="C99" s="1">
        <v>700</v>
      </c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4.25">
      <c r="A100" s="2"/>
      <c r="B100" s="1" t="s">
        <v>115</v>
      </c>
      <c r="C100" s="1">
        <v>275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4.25">
      <c r="A101" s="2"/>
      <c r="B101" s="1" t="s">
        <v>150</v>
      </c>
      <c r="C101" s="1">
        <v>2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4.25">
      <c r="A102" s="2"/>
      <c r="B102" s="1" t="s">
        <v>151</v>
      </c>
      <c r="C102" s="1">
        <v>5000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4.25">
      <c r="A103" s="2"/>
      <c r="B103" s="1" t="s">
        <v>152</v>
      </c>
      <c r="C103" s="1">
        <v>2000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4.25">
      <c r="A104" s="2"/>
      <c r="B104" s="1" t="s">
        <v>153</v>
      </c>
      <c r="C104" s="1">
        <v>500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4.25">
      <c r="A105" s="2"/>
      <c r="B105" s="1" t="s">
        <v>69</v>
      </c>
      <c r="C105" s="1">
        <v>400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4.25">
      <c r="A106" s="2"/>
      <c r="B106" s="1" t="s">
        <v>154</v>
      </c>
      <c r="C106" s="1">
        <v>100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4.25">
      <c r="A107" s="2"/>
      <c r="B107" s="1" t="s">
        <v>155</v>
      </c>
      <c r="C107" s="1">
        <v>100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4.25">
      <c r="A108" s="2"/>
      <c r="B108" s="1" t="s">
        <v>156</v>
      </c>
      <c r="C108" s="1">
        <v>3500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4.25">
      <c r="A109" s="2"/>
      <c r="B109" s="1" t="s">
        <v>157</v>
      </c>
      <c r="C109" s="1">
        <v>70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4.25">
      <c r="A110" s="2"/>
      <c r="B110" s="1" t="s">
        <v>158</v>
      </c>
      <c r="C110" s="1">
        <v>15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4.25">
      <c r="A111" s="2"/>
      <c r="B111" s="1" t="s">
        <v>159</v>
      </c>
      <c r="C111" s="1">
        <v>5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4.25">
      <c r="A112" s="2"/>
      <c r="B112" s="1" t="s">
        <v>160</v>
      </c>
      <c r="C112" s="1">
        <v>3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4.25">
      <c r="A118" s="2"/>
      <c r="B118" s="2"/>
      <c r="C118" s="1">
        <f>SUM(C86:C117)</f>
        <v>21826.5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</sheetData>
  <mergeCells count="7">
    <mergeCell ref="B85:C85"/>
    <mergeCell ref="B40:B45"/>
    <mergeCell ref="B55:B58"/>
    <mergeCell ref="B28:B39"/>
    <mergeCell ref="B59:B61"/>
    <mergeCell ref="B46:B47"/>
    <mergeCell ref="B48:B54"/>
  </mergeCells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5"/>
  <sheetViews>
    <sheetView zoomScale="85" zoomScaleNormal="85" workbookViewId="0"/>
  </sheetViews>
  <sheetFormatPr defaultColWidth="9" defaultRowHeight="16.5"/>
  <cols>
    <col min="1" max="1" width="6.25" style="11" customWidth="1"/>
    <col min="2" max="2" width="23" style="11" customWidth="1"/>
    <col min="3" max="3" width="19.5" style="11" customWidth="1"/>
    <col min="4" max="4" width="15" style="11" customWidth="1"/>
    <col min="5" max="5" width="26.625" style="11" customWidth="1"/>
    <col min="6" max="6" width="17" style="11" customWidth="1"/>
    <col min="7" max="7" width="18" style="11" customWidth="1"/>
    <col min="8" max="8" width="12" style="11" customWidth="1"/>
    <col min="9" max="9" width="11" style="11" customWidth="1"/>
    <col min="10" max="10" width="15" style="11" customWidth="1"/>
    <col min="11" max="11" width="11" style="11" customWidth="1"/>
    <col min="12" max="16384" width="9" style="11"/>
  </cols>
  <sheetData>
    <row r="2" spans="1:11" ht="24.75">
      <c r="A2" s="32"/>
      <c r="B2" s="51" t="s">
        <v>353</v>
      </c>
      <c r="C2" s="52" t="s">
        <v>354</v>
      </c>
      <c r="D2" s="32"/>
      <c r="E2" s="32"/>
      <c r="F2" s="32"/>
      <c r="G2" s="32"/>
      <c r="H2" s="32"/>
      <c r="I2" s="32"/>
      <c r="J2" s="10"/>
      <c r="K2" s="10"/>
    </row>
    <row r="3" spans="1:11" ht="16.5" customHeight="1">
      <c r="A3" s="32"/>
      <c r="B3" s="53"/>
      <c r="C3" s="47" t="s">
        <v>11</v>
      </c>
      <c r="D3" s="32"/>
      <c r="F3" s="32" t="s">
        <v>188</v>
      </c>
      <c r="G3" s="32"/>
      <c r="H3" s="32"/>
      <c r="I3" s="32"/>
      <c r="J3" s="10"/>
      <c r="K3" s="10"/>
    </row>
    <row r="4" spans="1:11" ht="16.5" customHeight="1">
      <c r="A4" s="32"/>
      <c r="B4" s="146" t="s">
        <v>9</v>
      </c>
      <c r="C4" s="47" t="s">
        <v>12</v>
      </c>
      <c r="D4" s="32"/>
      <c r="E4" s="11">
        <v>1</v>
      </c>
      <c r="F4" s="32" t="s">
        <v>176</v>
      </c>
      <c r="K4" s="10"/>
    </row>
    <row r="5" spans="1:11" ht="17.25">
      <c r="A5" s="32"/>
      <c r="B5" s="147"/>
      <c r="C5" s="47" t="s">
        <v>16</v>
      </c>
      <c r="D5" s="32"/>
      <c r="E5" s="11">
        <v>2</v>
      </c>
      <c r="F5" s="32" t="s">
        <v>181</v>
      </c>
      <c r="K5" s="10"/>
    </row>
    <row r="6" spans="1:11" ht="17.25">
      <c r="A6" s="32"/>
      <c r="B6" s="147"/>
      <c r="C6" s="47" t="s">
        <v>18</v>
      </c>
      <c r="D6" s="32"/>
      <c r="E6" s="11">
        <v>3</v>
      </c>
      <c r="F6" s="32" t="s">
        <v>187</v>
      </c>
      <c r="K6" s="10"/>
    </row>
    <row r="7" spans="1:11" ht="17.25">
      <c r="A7" s="32"/>
      <c r="B7" s="147"/>
      <c r="C7" s="47" t="s">
        <v>53</v>
      </c>
      <c r="D7" s="32"/>
      <c r="E7" s="11">
        <v>4</v>
      </c>
      <c r="F7" s="32" t="s">
        <v>190</v>
      </c>
      <c r="K7" s="10"/>
    </row>
    <row r="8" spans="1:11" ht="17.25">
      <c r="A8" s="32"/>
      <c r="B8" s="147"/>
      <c r="C8" s="47" t="s">
        <v>24</v>
      </c>
      <c r="D8" s="32"/>
      <c r="E8" s="11">
        <v>5</v>
      </c>
      <c r="F8" s="32" t="s">
        <v>177</v>
      </c>
      <c r="G8" s="32"/>
      <c r="H8" s="32"/>
      <c r="I8" s="32"/>
      <c r="J8" s="10"/>
      <c r="K8" s="10"/>
    </row>
    <row r="9" spans="1:11" ht="17.25">
      <c r="A9" s="32"/>
      <c r="B9" s="147"/>
      <c r="C9" s="47" t="s">
        <v>27</v>
      </c>
      <c r="D9" s="32"/>
      <c r="E9" s="11">
        <v>6</v>
      </c>
      <c r="F9" s="32" t="s">
        <v>178</v>
      </c>
      <c r="G9" s="32"/>
      <c r="H9" s="32"/>
      <c r="I9" s="32"/>
      <c r="J9" s="10"/>
      <c r="K9" s="10"/>
    </row>
    <row r="10" spans="1:11" ht="17.25">
      <c r="A10" s="32"/>
      <c r="B10" s="147"/>
      <c r="C10" s="47" t="s">
        <v>29</v>
      </c>
      <c r="D10" s="32"/>
      <c r="E10" s="11">
        <v>7</v>
      </c>
      <c r="F10" s="32" t="s">
        <v>182</v>
      </c>
      <c r="G10" s="32"/>
      <c r="H10" s="32"/>
      <c r="I10" s="32"/>
      <c r="J10" s="10"/>
      <c r="K10" s="10"/>
    </row>
    <row r="11" spans="1:11" ht="17.25">
      <c r="A11" s="32"/>
      <c r="B11" s="147"/>
      <c r="C11" s="47" t="s">
        <v>28</v>
      </c>
      <c r="D11" s="32"/>
      <c r="E11" s="11">
        <v>8</v>
      </c>
      <c r="F11" s="54" t="s">
        <v>179</v>
      </c>
      <c r="G11" s="54" t="s">
        <v>180</v>
      </c>
      <c r="H11" s="54"/>
      <c r="I11" s="54"/>
      <c r="J11" s="55"/>
      <c r="K11" s="10"/>
    </row>
    <row r="12" spans="1:11" ht="17.25">
      <c r="A12" s="32"/>
      <c r="B12" s="147"/>
      <c r="C12" s="47" t="s">
        <v>30</v>
      </c>
      <c r="D12" s="32"/>
      <c r="E12" s="11">
        <v>9</v>
      </c>
      <c r="F12" s="54"/>
      <c r="G12" s="54" t="s">
        <v>183</v>
      </c>
      <c r="H12" s="54"/>
      <c r="I12" s="54"/>
      <c r="J12" s="55"/>
      <c r="K12" s="10"/>
    </row>
    <row r="13" spans="1:11" ht="17.25">
      <c r="A13" s="32"/>
      <c r="B13" s="147"/>
      <c r="C13" s="47" t="s">
        <v>167</v>
      </c>
      <c r="D13" s="32"/>
      <c r="E13" s="11">
        <v>10</v>
      </c>
      <c r="F13" s="54"/>
      <c r="G13" s="54" t="s">
        <v>381</v>
      </c>
      <c r="H13" s="54"/>
      <c r="I13" s="54"/>
      <c r="J13" s="55"/>
      <c r="K13" s="10"/>
    </row>
    <row r="14" spans="1:11" ht="17.25">
      <c r="A14" s="32"/>
      <c r="B14" s="147"/>
      <c r="C14" s="47" t="s">
        <v>161</v>
      </c>
      <c r="D14" s="32"/>
      <c r="E14" s="11">
        <v>11</v>
      </c>
      <c r="F14" s="54"/>
      <c r="G14" s="54" t="s">
        <v>184</v>
      </c>
      <c r="H14" s="54"/>
      <c r="I14" s="54"/>
      <c r="J14" s="55"/>
      <c r="K14" s="10"/>
    </row>
    <row r="15" spans="1:11" ht="17.25">
      <c r="A15" s="32"/>
      <c r="B15" s="147"/>
      <c r="C15" s="47" t="s">
        <v>32</v>
      </c>
      <c r="D15" s="32"/>
      <c r="E15" s="11">
        <v>12</v>
      </c>
      <c r="F15" s="54"/>
      <c r="G15" s="54" t="s">
        <v>185</v>
      </c>
      <c r="H15" s="54"/>
      <c r="I15" s="54"/>
      <c r="J15" s="55"/>
      <c r="K15" s="10"/>
    </row>
    <row r="16" spans="1:11" ht="17.25">
      <c r="A16" s="32"/>
      <c r="B16" s="147"/>
      <c r="C16" s="47" t="s">
        <v>34</v>
      </c>
      <c r="D16" s="32"/>
      <c r="E16" s="11">
        <v>13</v>
      </c>
      <c r="F16" s="32" t="s">
        <v>186</v>
      </c>
      <c r="H16" s="32"/>
      <c r="I16" s="32"/>
      <c r="J16" s="10"/>
      <c r="K16" s="10"/>
    </row>
    <row r="17" spans="1:11" ht="17.25">
      <c r="A17" s="32"/>
      <c r="B17" s="147"/>
      <c r="C17" s="47" t="s">
        <v>35</v>
      </c>
      <c r="D17" s="32"/>
      <c r="E17" s="11">
        <v>14</v>
      </c>
      <c r="F17" s="32" t="s">
        <v>189</v>
      </c>
      <c r="G17" s="32"/>
      <c r="H17" s="32"/>
      <c r="I17" s="32"/>
      <c r="J17" s="10"/>
      <c r="K17" s="10"/>
    </row>
    <row r="18" spans="1:11" ht="17.25">
      <c r="A18" s="32"/>
      <c r="B18" s="147"/>
      <c r="C18" s="26" t="s">
        <v>393</v>
      </c>
      <c r="D18" s="32"/>
      <c r="E18" s="11">
        <v>15</v>
      </c>
      <c r="F18" s="32" t="s">
        <v>191</v>
      </c>
      <c r="G18" s="32"/>
      <c r="H18" s="32"/>
      <c r="I18" s="32"/>
      <c r="J18" s="32"/>
      <c r="K18" s="10"/>
    </row>
    <row r="19" spans="1:11" ht="17.25">
      <c r="A19" s="32"/>
      <c r="B19" s="147"/>
      <c r="C19" s="47" t="s">
        <v>36</v>
      </c>
      <c r="D19" s="32"/>
      <c r="E19" s="11">
        <v>16</v>
      </c>
      <c r="F19" s="32" t="s">
        <v>192</v>
      </c>
      <c r="G19" s="32"/>
      <c r="H19" s="32"/>
      <c r="I19" s="32"/>
      <c r="J19" s="32"/>
      <c r="K19" s="10"/>
    </row>
    <row r="20" spans="1:11" ht="17.25">
      <c r="A20" s="32"/>
      <c r="B20" s="32"/>
      <c r="C20" s="32"/>
      <c r="D20" s="32"/>
      <c r="E20" s="11">
        <v>17</v>
      </c>
      <c r="F20" s="32" t="s">
        <v>193</v>
      </c>
      <c r="G20" s="32"/>
      <c r="H20" s="32"/>
      <c r="I20" s="32"/>
      <c r="J20" s="10"/>
      <c r="K20" s="10"/>
    </row>
    <row r="21" spans="1:11" ht="17.25">
      <c r="A21" s="32"/>
      <c r="B21" s="32"/>
      <c r="C21" s="32"/>
      <c r="D21" s="32"/>
      <c r="E21" s="32"/>
      <c r="F21" s="32"/>
      <c r="G21" s="32"/>
      <c r="H21" s="32"/>
      <c r="I21" s="32"/>
      <c r="J21" s="10"/>
      <c r="K21" s="10"/>
    </row>
    <row r="22" spans="1:11" ht="17.25">
      <c r="A22" s="32"/>
      <c r="B22" s="32"/>
      <c r="C22" s="32"/>
      <c r="D22" s="32"/>
      <c r="E22" s="32"/>
      <c r="F22" s="32"/>
      <c r="G22" s="32"/>
      <c r="H22" s="32"/>
      <c r="I22" s="32"/>
      <c r="J22" s="10"/>
      <c r="K22" s="10"/>
    </row>
    <row r="23" spans="1:11" ht="18">
      <c r="A23" s="32"/>
      <c r="B23" s="56" t="s">
        <v>355</v>
      </c>
      <c r="C23" s="57" t="s">
        <v>356</v>
      </c>
      <c r="D23" s="57" t="s">
        <v>357</v>
      </c>
      <c r="E23" s="58" t="s">
        <v>358</v>
      </c>
      <c r="F23" s="58" t="s">
        <v>359</v>
      </c>
      <c r="G23" s="58" t="s">
        <v>360</v>
      </c>
      <c r="H23" s="58" t="s">
        <v>361</v>
      </c>
      <c r="I23" s="58" t="s">
        <v>362</v>
      </c>
      <c r="J23" s="10"/>
      <c r="K23" s="10"/>
    </row>
    <row r="24" spans="1:11" ht="17.25">
      <c r="A24" s="32"/>
      <c r="B24" s="59" t="s">
        <v>31</v>
      </c>
      <c r="C24" s="47" t="s">
        <v>31</v>
      </c>
      <c r="D24" s="47" t="s">
        <v>31</v>
      </c>
      <c r="E24" s="47" t="s">
        <v>31</v>
      </c>
      <c r="F24" s="47" t="s">
        <v>31</v>
      </c>
      <c r="G24" s="47" t="s">
        <v>76</v>
      </c>
      <c r="H24" s="47" t="s">
        <v>76</v>
      </c>
      <c r="I24" s="47" t="s">
        <v>76</v>
      </c>
      <c r="J24" s="10"/>
      <c r="K24" s="10"/>
    </row>
    <row r="25" spans="1:11" ht="17.25">
      <c r="A25" s="32"/>
      <c r="B25" s="59" t="s">
        <v>38</v>
      </c>
      <c r="C25" s="47" t="s">
        <v>219</v>
      </c>
      <c r="D25" s="47" t="s">
        <v>219</v>
      </c>
      <c r="E25" s="59" t="s">
        <v>392</v>
      </c>
      <c r="F25" s="47" t="s">
        <v>38</v>
      </c>
      <c r="G25" s="47" t="s">
        <v>71</v>
      </c>
      <c r="H25" s="47" t="s">
        <v>38</v>
      </c>
      <c r="I25" s="47" t="s">
        <v>38</v>
      </c>
      <c r="J25" s="10"/>
      <c r="K25" s="10"/>
    </row>
    <row r="26" spans="1:11" ht="17.25">
      <c r="A26" s="32"/>
      <c r="B26" s="59" t="s">
        <v>39</v>
      </c>
      <c r="C26" s="47" t="s">
        <v>52</v>
      </c>
      <c r="D26" s="48" t="s">
        <v>52</v>
      </c>
      <c r="E26" s="26" t="s">
        <v>175</v>
      </c>
      <c r="F26" s="47" t="s">
        <v>68</v>
      </c>
      <c r="G26" s="47" t="s">
        <v>72</v>
      </c>
      <c r="H26" s="47" t="s">
        <v>72</v>
      </c>
      <c r="I26" s="47" t="s">
        <v>72</v>
      </c>
      <c r="J26" s="10"/>
      <c r="K26" s="10"/>
    </row>
    <row r="27" spans="1:11" ht="17.25">
      <c r="A27" s="32"/>
      <c r="B27" s="59" t="s">
        <v>40</v>
      </c>
      <c r="C27" s="47" t="s">
        <v>53</v>
      </c>
      <c r="D27" s="47" t="s">
        <v>53</v>
      </c>
      <c r="E27" s="47" t="s">
        <v>174</v>
      </c>
      <c r="F27" s="47" t="s">
        <v>40</v>
      </c>
      <c r="G27" s="47" t="s">
        <v>53</v>
      </c>
      <c r="H27" s="47" t="s">
        <v>53</v>
      </c>
      <c r="I27" s="47" t="s">
        <v>53</v>
      </c>
      <c r="J27" s="10"/>
      <c r="K27" s="10"/>
    </row>
    <row r="28" spans="1:11" ht="17.25">
      <c r="A28" s="32"/>
      <c r="B28" s="59" t="s">
        <v>41</v>
      </c>
      <c r="C28" s="47" t="s">
        <v>172</v>
      </c>
      <c r="D28" s="47" t="s">
        <v>55</v>
      </c>
      <c r="E28" s="47" t="s">
        <v>60</v>
      </c>
      <c r="F28" s="47" t="s">
        <v>69</v>
      </c>
      <c r="G28" s="47" t="s">
        <v>73</v>
      </c>
      <c r="H28" s="47" t="s">
        <v>73</v>
      </c>
      <c r="I28" s="47" t="s">
        <v>73</v>
      </c>
      <c r="J28" s="10"/>
      <c r="K28" s="10"/>
    </row>
    <row r="29" spans="1:11" ht="17.25">
      <c r="A29" s="32"/>
      <c r="B29" s="59" t="s">
        <v>42</v>
      </c>
      <c r="C29" s="47" t="s">
        <v>57</v>
      </c>
      <c r="D29" s="47" t="s">
        <v>57</v>
      </c>
      <c r="E29" s="47" t="s">
        <v>61</v>
      </c>
      <c r="F29" s="60"/>
      <c r="G29" s="47" t="s">
        <v>74</v>
      </c>
      <c r="H29" s="32"/>
      <c r="I29" s="59" t="s">
        <v>74</v>
      </c>
      <c r="J29" s="10"/>
      <c r="K29" s="10"/>
    </row>
    <row r="30" spans="1:11" ht="17.25">
      <c r="A30" s="32"/>
      <c r="B30" s="59" t="s">
        <v>44</v>
      </c>
      <c r="C30" s="47" t="s">
        <v>171</v>
      </c>
      <c r="D30" s="59" t="s">
        <v>54</v>
      </c>
      <c r="E30" s="47" t="s">
        <v>62</v>
      </c>
      <c r="F30" s="32"/>
      <c r="G30" s="42"/>
      <c r="H30" s="32"/>
      <c r="I30" s="32"/>
      <c r="J30" s="10"/>
      <c r="K30" s="10"/>
    </row>
    <row r="31" spans="1:11" ht="17.25">
      <c r="A31" s="32"/>
      <c r="B31" s="59" t="s">
        <v>45</v>
      </c>
      <c r="C31" s="32"/>
      <c r="D31" s="32"/>
      <c r="E31" s="59" t="s">
        <v>173</v>
      </c>
      <c r="F31" s="32"/>
      <c r="G31" s="42"/>
      <c r="H31" s="32"/>
      <c r="I31" s="32"/>
      <c r="J31" s="10"/>
      <c r="K31" s="10"/>
    </row>
    <row r="32" spans="1:11" ht="17.25">
      <c r="A32" s="32"/>
      <c r="B32" s="59" t="s">
        <v>46</v>
      </c>
      <c r="C32" s="32"/>
      <c r="D32" s="32"/>
      <c r="E32" s="59" t="s">
        <v>64</v>
      </c>
      <c r="F32" s="32"/>
      <c r="G32" s="42"/>
      <c r="H32" s="32"/>
      <c r="I32" s="32"/>
      <c r="J32" s="10"/>
      <c r="K32" s="10"/>
    </row>
    <row r="33" spans="1:11" ht="17.25">
      <c r="A33" s="32"/>
      <c r="B33" s="59" t="s">
        <v>47</v>
      </c>
      <c r="C33" s="32"/>
      <c r="D33" s="32"/>
      <c r="E33" s="59" t="s">
        <v>65</v>
      </c>
      <c r="F33" s="32"/>
      <c r="G33" s="32"/>
      <c r="H33" s="32"/>
      <c r="I33" s="32"/>
      <c r="J33" s="10"/>
      <c r="K33" s="10"/>
    </row>
    <row r="34" spans="1:11" ht="17.25">
      <c r="A34" s="32"/>
      <c r="B34" s="59" t="s">
        <v>49</v>
      </c>
      <c r="C34" s="32"/>
      <c r="D34" s="32"/>
      <c r="E34" s="59"/>
      <c r="F34" s="32"/>
      <c r="G34" s="32"/>
      <c r="H34" s="32"/>
      <c r="I34" s="32"/>
      <c r="J34" s="10"/>
      <c r="K34" s="10"/>
    </row>
    <row r="35" spans="1:11" ht="17.25">
      <c r="A35" s="32"/>
      <c r="B35" s="59" t="s">
        <v>50</v>
      </c>
      <c r="C35" s="32"/>
      <c r="D35" s="32"/>
      <c r="E35" s="32"/>
      <c r="F35" s="32"/>
      <c r="G35" s="32"/>
      <c r="H35" s="32"/>
      <c r="I35" s="32"/>
      <c r="J35" s="10"/>
      <c r="K35" s="10"/>
    </row>
    <row r="36" spans="1:11" ht="17.25">
      <c r="A36" s="32"/>
      <c r="B36" s="32"/>
      <c r="C36" s="32"/>
      <c r="D36" s="32"/>
      <c r="E36" s="32"/>
      <c r="F36" s="32"/>
      <c r="G36" s="32"/>
      <c r="H36" s="32"/>
      <c r="I36" s="32"/>
      <c r="J36" s="10"/>
      <c r="K36" s="10"/>
    </row>
    <row r="37" spans="1:11" ht="17.25">
      <c r="A37" s="32"/>
      <c r="B37" s="32"/>
      <c r="C37" s="32"/>
      <c r="D37" s="32"/>
      <c r="E37" s="32"/>
      <c r="F37" s="32"/>
      <c r="G37" s="32"/>
      <c r="H37" s="32"/>
      <c r="I37" s="32"/>
      <c r="J37" s="10"/>
      <c r="K37" s="10"/>
    </row>
    <row r="38" spans="1:11" ht="18.75" thickBot="1">
      <c r="A38" s="32"/>
      <c r="B38" s="56" t="s">
        <v>363</v>
      </c>
      <c r="C38" s="32"/>
      <c r="D38" s="32"/>
      <c r="E38" s="32"/>
      <c r="F38" s="32"/>
      <c r="G38" s="32"/>
      <c r="H38" s="32"/>
      <c r="I38" s="32"/>
      <c r="J38" s="10"/>
      <c r="K38" s="10"/>
    </row>
    <row r="39" spans="1:11" ht="17.25">
      <c r="A39" s="32"/>
      <c r="B39" s="64" t="s">
        <v>79</v>
      </c>
      <c r="C39" s="32"/>
      <c r="D39" s="42"/>
      <c r="E39" s="32"/>
      <c r="F39" s="32"/>
      <c r="G39" s="32"/>
      <c r="H39" s="32"/>
      <c r="I39" s="32"/>
      <c r="J39" s="10"/>
      <c r="K39" s="10"/>
    </row>
    <row r="40" spans="1:11" ht="17.25">
      <c r="A40" s="32"/>
      <c r="B40" s="25" t="s">
        <v>80</v>
      </c>
      <c r="C40" s="32"/>
      <c r="D40" s="42"/>
      <c r="E40" s="32"/>
      <c r="F40" s="32"/>
      <c r="G40" s="32"/>
      <c r="H40" s="32"/>
      <c r="I40" s="32"/>
      <c r="J40" s="10"/>
      <c r="K40" s="10"/>
    </row>
    <row r="41" spans="1:11" ht="17.25">
      <c r="A41" s="32"/>
      <c r="B41" s="25" t="s">
        <v>81</v>
      </c>
      <c r="C41" s="32"/>
      <c r="D41" s="32"/>
      <c r="E41" s="32"/>
      <c r="F41" s="32"/>
      <c r="G41" s="32"/>
      <c r="H41" s="32"/>
      <c r="I41" s="32"/>
      <c r="J41" s="10"/>
      <c r="K41" s="10"/>
    </row>
    <row r="42" spans="1:11" ht="17.25">
      <c r="A42" s="32"/>
      <c r="B42" s="25" t="s">
        <v>82</v>
      </c>
      <c r="C42" s="32"/>
      <c r="D42" s="32"/>
      <c r="E42" s="32"/>
      <c r="F42" s="32"/>
      <c r="G42" s="32"/>
      <c r="H42" s="32"/>
      <c r="I42" s="32"/>
      <c r="J42" s="10"/>
      <c r="K42" s="10"/>
    </row>
    <row r="43" spans="1:11" ht="17.25">
      <c r="A43" s="32"/>
      <c r="B43" s="26" t="s">
        <v>165</v>
      </c>
      <c r="C43" s="32"/>
      <c r="D43" s="32"/>
      <c r="E43" s="32"/>
      <c r="F43" s="32"/>
      <c r="G43" s="32"/>
      <c r="H43" s="32"/>
      <c r="I43" s="32"/>
      <c r="J43" s="10"/>
      <c r="K43" s="10"/>
    </row>
    <row r="44" spans="1:11" ht="17.25">
      <c r="A44" s="10"/>
      <c r="B44" s="38" t="s">
        <v>382</v>
      </c>
      <c r="C44" s="32"/>
      <c r="D44" s="32"/>
      <c r="E44" s="32"/>
      <c r="F44" s="10"/>
      <c r="G44" s="10"/>
      <c r="H44" s="10"/>
      <c r="I44" s="10"/>
      <c r="J44" s="10"/>
      <c r="K44" s="10"/>
    </row>
    <row r="45" spans="1:11" ht="17.25">
      <c r="A45" s="10"/>
      <c r="B45" s="38" t="s">
        <v>388</v>
      </c>
      <c r="C45" s="10"/>
      <c r="D45" s="10"/>
      <c r="E45" s="10"/>
      <c r="F45" s="10"/>
      <c r="G45" s="10"/>
      <c r="H45" s="10"/>
      <c r="I45" s="10"/>
      <c r="J45" s="10"/>
      <c r="K45" s="10"/>
    </row>
    <row r="46" spans="1:11">
      <c r="A46" s="10"/>
      <c r="B46" s="65"/>
      <c r="C46" s="10"/>
      <c r="D46" s="10"/>
      <c r="E46" s="10"/>
      <c r="F46" s="10"/>
      <c r="G46" s="10"/>
      <c r="H46" s="10"/>
      <c r="I46" s="10"/>
      <c r="J46" s="10"/>
      <c r="K46" s="10"/>
    </row>
    <row r="47" spans="1:1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>
      <c r="A48" s="10"/>
      <c r="H48" s="10"/>
      <c r="I48" s="10"/>
      <c r="J48" s="10"/>
      <c r="K48" s="10"/>
    </row>
    <row r="49" spans="1:11">
      <c r="A49" s="10"/>
      <c r="H49" s="10"/>
      <c r="I49" s="10"/>
      <c r="J49" s="10"/>
      <c r="K49" s="10"/>
    </row>
    <row r="50" spans="1:11">
      <c r="A50" s="10"/>
      <c r="H50" s="10"/>
      <c r="I50" s="10"/>
      <c r="J50" s="10"/>
      <c r="K50" s="10"/>
    </row>
    <row r="51" spans="1:11">
      <c r="A51" s="10"/>
      <c r="H51" s="10"/>
      <c r="I51" s="10"/>
      <c r="J51" s="10"/>
      <c r="K51" s="10"/>
    </row>
    <row r="52" spans="1:11">
      <c r="A52" s="10"/>
      <c r="H52" s="10"/>
      <c r="I52" s="10"/>
      <c r="J52" s="10"/>
      <c r="K52" s="10"/>
    </row>
    <row r="53" spans="1:11">
      <c r="A53" s="10"/>
      <c r="H53" s="10"/>
      <c r="I53" s="10"/>
      <c r="J53" s="10"/>
      <c r="K53" s="10"/>
    </row>
    <row r="54" spans="1:11">
      <c r="A54" s="10"/>
      <c r="H54" s="10"/>
      <c r="I54" s="10"/>
      <c r="J54" s="10"/>
      <c r="K54" s="10"/>
    </row>
    <row r="55" spans="1:11">
      <c r="A55" s="10"/>
      <c r="H55" s="10"/>
      <c r="I55" s="10"/>
      <c r="J55" s="10"/>
      <c r="K55" s="10"/>
    </row>
    <row r="56" spans="1:11">
      <c r="A56" s="10"/>
      <c r="H56" s="10"/>
      <c r="I56" s="10"/>
      <c r="J56" s="10"/>
      <c r="K56" s="10"/>
    </row>
    <row r="57" spans="1:11">
      <c r="A57" s="10"/>
      <c r="H57" s="10"/>
      <c r="I57" s="10"/>
      <c r="J57" s="10"/>
      <c r="K57" s="10"/>
    </row>
    <row r="58" spans="1:11">
      <c r="A58" s="10"/>
      <c r="H58" s="10"/>
      <c r="I58" s="10"/>
      <c r="J58" s="10"/>
      <c r="K58" s="10"/>
    </row>
    <row r="59" spans="1:11">
      <c r="A59" s="10"/>
      <c r="H59" s="10"/>
      <c r="I59" s="10"/>
      <c r="J59" s="10"/>
      <c r="K59" s="10"/>
    </row>
    <row r="60" spans="1:11">
      <c r="A60" s="10"/>
      <c r="H60" s="10"/>
      <c r="I60" s="10"/>
      <c r="J60" s="10"/>
      <c r="K60" s="10"/>
    </row>
    <row r="61" spans="1:11">
      <c r="A61" s="10"/>
      <c r="H61" s="10"/>
      <c r="I61" s="10"/>
      <c r="J61" s="10"/>
      <c r="K61" s="10"/>
    </row>
    <row r="62" spans="1:11">
      <c r="A62" s="10"/>
      <c r="H62" s="10"/>
      <c r="I62" s="10"/>
      <c r="J62" s="10"/>
      <c r="K62" s="10"/>
    </row>
    <row r="63" spans="1:11">
      <c r="A63" s="10"/>
      <c r="H63" s="10"/>
      <c r="I63" s="10"/>
      <c r="J63" s="10"/>
      <c r="K63" s="10"/>
    </row>
    <row r="64" spans="1:11">
      <c r="A64" s="10"/>
      <c r="H64" s="10"/>
      <c r="I64" s="10"/>
      <c r="J64" s="10"/>
      <c r="K64" s="10"/>
    </row>
    <row r="65" spans="1:11">
      <c r="A65" s="10"/>
      <c r="H65" s="10"/>
      <c r="I65" s="10"/>
      <c r="J65" s="10"/>
      <c r="K65" s="10"/>
    </row>
    <row r="66" spans="1:1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spans="1:1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spans="1:1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spans="1:1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spans="1:1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spans="1:1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spans="1:1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spans="1:1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spans="1:1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spans="1:1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spans="1:1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spans="1:1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spans="1:1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spans="1:1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spans="1:1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spans="1:1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spans="1:1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spans="1:1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1:1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spans="1:1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1:1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spans="1:1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1:1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1:1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1:1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1:1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1:1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1:1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1:1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1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1:1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1:1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1:1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1:1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1:1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1:1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1:1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1:1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1:1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1:1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1:1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1:1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1:1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1:1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</sheetData>
  <mergeCells count="1">
    <mergeCell ref="B4:B19"/>
  </mergeCells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zoomScale="85" zoomScaleNormal="85" workbookViewId="0"/>
  </sheetViews>
  <sheetFormatPr defaultColWidth="9" defaultRowHeight="16.5"/>
  <cols>
    <col min="1" max="1" width="9" style="11"/>
    <col min="2" max="2" width="11.125" style="11" customWidth="1"/>
    <col min="3" max="6" width="9" style="11"/>
    <col min="7" max="7" width="9.625" style="11" bestFit="1" customWidth="1"/>
    <col min="8" max="11" width="9" style="11"/>
    <col min="12" max="12" width="24" style="11" customWidth="1"/>
    <col min="13" max="18" width="9" style="11"/>
    <col min="19" max="19" width="9.375" style="11" bestFit="1" customWidth="1"/>
    <col min="20" max="16384" width="9" style="11"/>
  </cols>
  <sheetData>
    <row r="1" spans="2:7">
      <c r="E1" s="11" t="s">
        <v>436</v>
      </c>
      <c r="F1" s="11" t="s">
        <v>396</v>
      </c>
      <c r="G1" s="11" t="s">
        <v>437</v>
      </c>
    </row>
    <row r="2" spans="2:7">
      <c r="B2" s="11" t="s">
        <v>431</v>
      </c>
    </row>
    <row r="3" spans="2:7">
      <c r="B3" s="11" t="s">
        <v>432</v>
      </c>
    </row>
    <row r="4" spans="2:7">
      <c r="B4" s="11" t="s">
        <v>433</v>
      </c>
      <c r="C4" s="11" t="s">
        <v>434</v>
      </c>
    </row>
    <row r="5" spans="2:7">
      <c r="C5" s="11" t="s">
        <v>438</v>
      </c>
    </row>
    <row r="6" spans="2:7">
      <c r="C6" s="11" t="s">
        <v>435</v>
      </c>
    </row>
    <row r="7" spans="2:7">
      <c r="C7" s="11" t="s">
        <v>439</v>
      </c>
    </row>
    <row r="8" spans="2:7">
      <c r="C8" s="11" t="s">
        <v>440</v>
      </c>
    </row>
    <row r="9" spans="2:7">
      <c r="C9" s="11" t="s">
        <v>533</v>
      </c>
    </row>
    <row r="13" spans="2:7">
      <c r="C13" s="11" t="s">
        <v>520</v>
      </c>
    </row>
    <row r="14" spans="2:7">
      <c r="C14" s="11" t="s">
        <v>529</v>
      </c>
    </row>
    <row r="15" spans="2:7">
      <c r="C15" s="11" t="s">
        <v>522</v>
      </c>
    </row>
    <row r="16" spans="2:7">
      <c r="C16" s="11" t="s">
        <v>524</v>
      </c>
    </row>
    <row r="17" spans="2:21">
      <c r="C17" s="11" t="s">
        <v>519</v>
      </c>
    </row>
    <row r="21" spans="2:21">
      <c r="C21" s="11" t="s">
        <v>528</v>
      </c>
      <c r="E21" s="11">
        <v>100</v>
      </c>
      <c r="F21" s="11">
        <v>70</v>
      </c>
      <c r="G21" s="11">
        <f>E21*F21</f>
        <v>7000</v>
      </c>
    </row>
    <row r="22" spans="2:21">
      <c r="C22" s="11" t="s">
        <v>530</v>
      </c>
      <c r="E22" s="11">
        <v>30</v>
      </c>
      <c r="F22" s="11">
        <v>14</v>
      </c>
      <c r="G22" s="11">
        <f>E22*F22</f>
        <v>420</v>
      </c>
    </row>
    <row r="25" spans="2:21">
      <c r="G25" s="11">
        <v>24160</v>
      </c>
    </row>
    <row r="26" spans="2:21">
      <c r="G26" s="11">
        <v>12900</v>
      </c>
    </row>
    <row r="27" spans="2:21">
      <c r="J27" s="151" t="s">
        <v>560</v>
      </c>
      <c r="K27" s="151"/>
      <c r="L27" s="151"/>
      <c r="M27" s="151"/>
      <c r="N27" s="151"/>
      <c r="O27" s="151"/>
      <c r="P27" s="151"/>
      <c r="Q27" s="151"/>
      <c r="R27" s="151"/>
      <c r="S27" s="151"/>
      <c r="U27" s="11">
        <f>27200-3040</f>
        <v>24160</v>
      </c>
    </row>
    <row r="28" spans="2:21" ht="33" customHeight="1">
      <c r="J28" s="151" t="s">
        <v>561</v>
      </c>
      <c r="K28" s="151"/>
      <c r="L28" s="151"/>
      <c r="M28" s="151"/>
      <c r="N28" s="151" t="s">
        <v>453</v>
      </c>
      <c r="O28" s="151"/>
      <c r="P28" s="67" t="s">
        <v>454</v>
      </c>
      <c r="Q28" s="151" t="s">
        <v>455</v>
      </c>
      <c r="R28" s="151"/>
      <c r="S28" s="151"/>
    </row>
    <row r="29" spans="2:21">
      <c r="J29" s="151" t="s">
        <v>456</v>
      </c>
      <c r="K29" s="67" t="s">
        <v>457</v>
      </c>
      <c r="L29" s="67" t="s">
        <v>454</v>
      </c>
      <c r="M29" s="151" t="s">
        <v>458</v>
      </c>
      <c r="N29" s="151"/>
      <c r="O29" s="67" t="s">
        <v>454</v>
      </c>
      <c r="P29" s="67" t="s">
        <v>459</v>
      </c>
      <c r="Q29" s="151" t="s">
        <v>460</v>
      </c>
      <c r="R29" s="151"/>
      <c r="S29" s="151"/>
    </row>
    <row r="30" spans="2:21">
      <c r="B30" s="11" t="s">
        <v>718</v>
      </c>
      <c r="J30" s="151"/>
      <c r="K30" s="67" t="s">
        <v>461</v>
      </c>
      <c r="L30" s="67" t="s">
        <v>462</v>
      </c>
      <c r="M30" s="151" t="s">
        <v>463</v>
      </c>
      <c r="N30" s="151"/>
      <c r="O30" s="151" t="s">
        <v>454</v>
      </c>
      <c r="P30" s="151"/>
      <c r="Q30" s="67" t="s">
        <v>464</v>
      </c>
      <c r="R30" s="151" t="s">
        <v>454</v>
      </c>
      <c r="S30" s="151"/>
    </row>
    <row r="31" spans="2:21" ht="17.25">
      <c r="B31" s="10"/>
      <c r="C31" s="10"/>
      <c r="D31" s="10"/>
      <c r="E31" s="10"/>
      <c r="F31" s="10"/>
      <c r="J31" s="67" t="s">
        <v>465</v>
      </c>
      <c r="K31" s="67" t="s">
        <v>466</v>
      </c>
      <c r="L31" s="67" t="s">
        <v>467</v>
      </c>
      <c r="M31" s="67" t="s">
        <v>468</v>
      </c>
      <c r="N31" s="67" t="s">
        <v>469</v>
      </c>
      <c r="O31" s="67" t="s">
        <v>470</v>
      </c>
      <c r="P31" s="67" t="s">
        <v>5</v>
      </c>
      <c r="Q31" s="67" t="s">
        <v>4</v>
      </c>
      <c r="R31" s="67" t="s">
        <v>471</v>
      </c>
      <c r="S31" s="67" t="s">
        <v>114</v>
      </c>
    </row>
    <row r="32" spans="2:21" ht="17.25">
      <c r="B32" s="10"/>
      <c r="D32" s="61" t="s">
        <v>364</v>
      </c>
      <c r="E32" s="61" t="s">
        <v>207</v>
      </c>
      <c r="F32" s="10" t="s">
        <v>365</v>
      </c>
      <c r="J32" s="67" t="s">
        <v>282</v>
      </c>
      <c r="K32" s="67" t="s">
        <v>472</v>
      </c>
      <c r="L32" s="67" t="s">
        <v>473</v>
      </c>
      <c r="M32" s="67" t="s">
        <v>474</v>
      </c>
      <c r="N32" s="67" t="s">
        <v>454</v>
      </c>
      <c r="O32" s="67" t="s">
        <v>454</v>
      </c>
      <c r="P32" s="68">
        <v>328</v>
      </c>
      <c r="Q32" s="69">
        <v>28</v>
      </c>
      <c r="R32" s="67">
        <v>1</v>
      </c>
      <c r="S32" s="67">
        <v>9184</v>
      </c>
      <c r="T32" s="70"/>
      <c r="U32" s="11" t="s">
        <v>514</v>
      </c>
    </row>
    <row r="33" spans="1:23" ht="17.25">
      <c r="B33" s="10" t="s">
        <v>194</v>
      </c>
      <c r="C33" s="11" t="s">
        <v>196</v>
      </c>
      <c r="D33" s="10">
        <v>0.8</v>
      </c>
      <c r="E33" s="10">
        <v>2.2000000000000002</v>
      </c>
      <c r="F33" s="10">
        <f t="shared" ref="F33:F46" si="0">D33*E33</f>
        <v>1.7600000000000002</v>
      </c>
      <c r="J33" s="67" t="s">
        <v>250</v>
      </c>
      <c r="K33" s="67" t="s">
        <v>475</v>
      </c>
      <c r="L33" s="67" t="s">
        <v>476</v>
      </c>
      <c r="M33" s="67" t="s">
        <v>474</v>
      </c>
      <c r="N33" s="67" t="s">
        <v>454</v>
      </c>
      <c r="O33" s="67" t="s">
        <v>454</v>
      </c>
      <c r="P33" s="70">
        <v>100</v>
      </c>
      <c r="Q33" s="67">
        <v>9</v>
      </c>
      <c r="R33" s="67">
        <v>1</v>
      </c>
      <c r="S33" s="67">
        <v>900</v>
      </c>
      <c r="T33" s="70"/>
    </row>
    <row r="34" spans="1:23" ht="17.25">
      <c r="C34" s="11" t="s">
        <v>196</v>
      </c>
      <c r="D34" s="11">
        <v>2.4</v>
      </c>
      <c r="E34" s="11">
        <v>2.2000000000000002</v>
      </c>
      <c r="F34" s="10">
        <f t="shared" si="0"/>
        <v>5.28</v>
      </c>
      <c r="J34" s="67" t="s">
        <v>483</v>
      </c>
      <c r="K34" s="67" t="s">
        <v>484</v>
      </c>
      <c r="L34" s="67" t="s">
        <v>485</v>
      </c>
      <c r="M34" s="67" t="s">
        <v>474</v>
      </c>
      <c r="N34" s="67" t="s">
        <v>454</v>
      </c>
      <c r="O34" s="67" t="s">
        <v>454</v>
      </c>
      <c r="P34" s="68">
        <v>348</v>
      </c>
      <c r="Q34" s="69">
        <v>27</v>
      </c>
      <c r="R34" s="70">
        <v>1</v>
      </c>
      <c r="S34" s="67">
        <v>9396</v>
      </c>
      <c r="T34" s="70"/>
      <c r="U34" s="11" t="s">
        <v>515</v>
      </c>
    </row>
    <row r="35" spans="1:23" ht="17.25">
      <c r="B35" s="10" t="s">
        <v>195</v>
      </c>
      <c r="C35" s="11" t="s">
        <v>196</v>
      </c>
      <c r="D35" s="10">
        <v>2.2000000000000002</v>
      </c>
      <c r="E35" s="10">
        <v>2.2000000000000002</v>
      </c>
      <c r="F35" s="10">
        <f t="shared" si="0"/>
        <v>4.8400000000000007</v>
      </c>
      <c r="J35" s="67" t="s">
        <v>486</v>
      </c>
      <c r="K35" s="67" t="s">
        <v>487</v>
      </c>
      <c r="L35" s="67" t="s">
        <v>488</v>
      </c>
      <c r="M35" s="67" t="s">
        <v>474</v>
      </c>
      <c r="N35" s="67" t="s">
        <v>454</v>
      </c>
      <c r="O35" s="67" t="s">
        <v>454</v>
      </c>
      <c r="P35" s="70">
        <v>110</v>
      </c>
      <c r="Q35" s="67">
        <v>5</v>
      </c>
      <c r="R35" s="67">
        <v>1</v>
      </c>
      <c r="S35" s="67">
        <v>550</v>
      </c>
      <c r="T35" s="70"/>
    </row>
    <row r="36" spans="1:23" ht="17.25">
      <c r="B36" s="10" t="s">
        <v>197</v>
      </c>
      <c r="C36" s="10" t="s">
        <v>198</v>
      </c>
      <c r="D36" s="10">
        <v>0.8</v>
      </c>
      <c r="E36" s="10">
        <v>2.2000000000000002</v>
      </c>
      <c r="F36" s="10">
        <f t="shared" si="0"/>
        <v>1.7600000000000002</v>
      </c>
      <c r="J36" s="67" t="s">
        <v>492</v>
      </c>
      <c r="K36" s="67" t="s">
        <v>493</v>
      </c>
      <c r="L36" s="67" t="s">
        <v>494</v>
      </c>
      <c r="M36" s="67" t="s">
        <v>474</v>
      </c>
      <c r="N36" s="67" t="s">
        <v>454</v>
      </c>
      <c r="O36" s="67" t="s">
        <v>454</v>
      </c>
      <c r="P36" s="68">
        <v>480</v>
      </c>
      <c r="Q36" s="69">
        <v>12</v>
      </c>
      <c r="R36" s="67">
        <v>1</v>
      </c>
      <c r="S36" s="67">
        <v>5760</v>
      </c>
      <c r="T36" s="70"/>
      <c r="U36" s="11" t="s">
        <v>516</v>
      </c>
    </row>
    <row r="37" spans="1:23" ht="17.25">
      <c r="B37" s="10"/>
      <c r="C37" s="10" t="s">
        <v>198</v>
      </c>
      <c r="D37" s="10">
        <v>0.8</v>
      </c>
      <c r="E37" s="10">
        <v>2.2000000000000002</v>
      </c>
      <c r="F37" s="10">
        <f t="shared" si="0"/>
        <v>1.7600000000000002</v>
      </c>
      <c r="J37" s="67" t="s">
        <v>477</v>
      </c>
      <c r="K37" s="67" t="s">
        <v>497</v>
      </c>
      <c r="L37" s="67" t="s">
        <v>498</v>
      </c>
      <c r="M37" s="67" t="s">
        <v>474</v>
      </c>
      <c r="N37" s="67" t="s">
        <v>454</v>
      </c>
      <c r="O37" s="67" t="s">
        <v>454</v>
      </c>
      <c r="P37" s="68">
        <v>360</v>
      </c>
      <c r="Q37" s="69">
        <v>1</v>
      </c>
      <c r="R37" s="67">
        <v>1</v>
      </c>
      <c r="S37" s="67">
        <v>360</v>
      </c>
      <c r="U37" s="11" t="s">
        <v>517</v>
      </c>
    </row>
    <row r="38" spans="1:23" ht="17.25">
      <c r="B38" s="10" t="s">
        <v>366</v>
      </c>
      <c r="C38" s="10" t="s">
        <v>199</v>
      </c>
      <c r="D38" s="10">
        <v>2.2999999999999998</v>
      </c>
      <c r="E38" s="10">
        <v>2.2000000000000002</v>
      </c>
      <c r="F38" s="10">
        <f t="shared" si="0"/>
        <v>5.0599999999999996</v>
      </c>
      <c r="J38" s="67" t="s">
        <v>499</v>
      </c>
      <c r="K38" s="67" t="s">
        <v>500</v>
      </c>
      <c r="L38" s="67" t="s">
        <v>501</v>
      </c>
      <c r="M38" s="67" t="s">
        <v>474</v>
      </c>
      <c r="N38" s="67" t="s">
        <v>454</v>
      </c>
      <c r="O38" s="67" t="s">
        <v>454</v>
      </c>
      <c r="P38" s="68">
        <v>360</v>
      </c>
      <c r="Q38" s="69">
        <v>2</v>
      </c>
      <c r="R38" s="67">
        <v>1</v>
      </c>
      <c r="S38" s="67">
        <v>720</v>
      </c>
      <c r="U38" s="11" t="s">
        <v>518</v>
      </c>
    </row>
    <row r="39" spans="1:23" ht="17.25">
      <c r="B39" s="10"/>
      <c r="C39" s="10" t="s">
        <v>200</v>
      </c>
      <c r="D39" s="10">
        <v>0.9</v>
      </c>
      <c r="E39" s="10">
        <v>0.6</v>
      </c>
      <c r="F39" s="10">
        <f t="shared" si="0"/>
        <v>0.54</v>
      </c>
      <c r="J39" s="67"/>
      <c r="K39" s="67"/>
      <c r="L39" s="67"/>
      <c r="M39" s="67"/>
      <c r="N39" s="67"/>
      <c r="O39" s="67"/>
      <c r="P39" s="67"/>
      <c r="Q39" s="67"/>
      <c r="R39" s="67"/>
      <c r="S39" s="67"/>
    </row>
    <row r="40" spans="1:23" ht="17.25">
      <c r="B40" s="10"/>
      <c r="C40" s="10" t="s">
        <v>367</v>
      </c>
      <c r="D40" s="10">
        <v>4.5</v>
      </c>
      <c r="E40" s="10">
        <v>0.3</v>
      </c>
      <c r="F40" s="10">
        <f t="shared" si="0"/>
        <v>1.3499999999999999</v>
      </c>
      <c r="J40" s="67" t="s">
        <v>478</v>
      </c>
      <c r="K40" s="67" t="s">
        <v>479</v>
      </c>
      <c r="L40" s="67" t="s">
        <v>480</v>
      </c>
      <c r="M40" s="67" t="s">
        <v>481</v>
      </c>
      <c r="N40" s="67" t="s">
        <v>454</v>
      </c>
      <c r="O40" s="67" t="s">
        <v>454</v>
      </c>
      <c r="P40" s="70">
        <v>160</v>
      </c>
      <c r="Q40" s="67">
        <v>6</v>
      </c>
      <c r="R40" s="67">
        <v>1</v>
      </c>
      <c r="S40" s="67">
        <v>960</v>
      </c>
      <c r="T40" s="70"/>
      <c r="U40" s="11" t="s">
        <v>521</v>
      </c>
      <c r="W40" s="11" t="s">
        <v>534</v>
      </c>
    </row>
    <row r="41" spans="1:23" ht="17.25">
      <c r="B41" s="10" t="s">
        <v>201</v>
      </c>
      <c r="C41" s="10" t="s">
        <v>368</v>
      </c>
      <c r="D41" s="10">
        <v>2.2000000000000002</v>
      </c>
      <c r="E41" s="10">
        <v>0.8</v>
      </c>
      <c r="F41" s="10">
        <f t="shared" si="0"/>
        <v>1.7600000000000002</v>
      </c>
      <c r="J41" s="67" t="s">
        <v>482</v>
      </c>
      <c r="K41" s="67" t="s">
        <v>489</v>
      </c>
      <c r="L41" s="67" t="s">
        <v>490</v>
      </c>
      <c r="M41" s="67" t="s">
        <v>481</v>
      </c>
      <c r="N41" s="67" t="s">
        <v>454</v>
      </c>
      <c r="O41" s="67" t="s">
        <v>454</v>
      </c>
      <c r="P41" s="70">
        <v>160</v>
      </c>
      <c r="Q41" s="67">
        <v>8</v>
      </c>
      <c r="R41" s="67">
        <v>1</v>
      </c>
      <c r="S41" s="67">
        <v>1280</v>
      </c>
      <c r="T41" s="70"/>
      <c r="U41" s="11" t="s">
        <v>521</v>
      </c>
      <c r="W41" s="11" t="s">
        <v>534</v>
      </c>
    </row>
    <row r="42" spans="1:23" ht="17.25">
      <c r="B42" s="10"/>
      <c r="C42" s="10" t="s">
        <v>202</v>
      </c>
      <c r="D42" s="10">
        <v>3.7</v>
      </c>
      <c r="E42" s="10">
        <v>0.8</v>
      </c>
      <c r="F42" s="10">
        <f t="shared" si="0"/>
        <v>2.9600000000000004</v>
      </c>
      <c r="J42" s="67" t="s">
        <v>491</v>
      </c>
      <c r="K42" s="67" t="s">
        <v>495</v>
      </c>
      <c r="L42" s="67" t="s">
        <v>496</v>
      </c>
      <c r="M42" s="67" t="s">
        <v>481</v>
      </c>
      <c r="N42" s="67" t="s">
        <v>454</v>
      </c>
      <c r="O42" s="67" t="s">
        <v>454</v>
      </c>
      <c r="P42" s="70">
        <v>160</v>
      </c>
      <c r="Q42" s="67">
        <v>4</v>
      </c>
      <c r="R42" s="70">
        <v>1</v>
      </c>
      <c r="S42" s="67">
        <v>640</v>
      </c>
      <c r="T42" s="70"/>
      <c r="U42" s="11" t="s">
        <v>523</v>
      </c>
      <c r="W42" s="11" t="s">
        <v>534</v>
      </c>
    </row>
    <row r="43" spans="1:23" ht="17.25">
      <c r="B43" s="10"/>
      <c r="C43" s="10" t="s">
        <v>203</v>
      </c>
      <c r="D43" s="10">
        <v>2.2000000000000002</v>
      </c>
      <c r="E43" s="10">
        <v>0.8</v>
      </c>
      <c r="F43" s="10">
        <f t="shared" si="0"/>
        <v>1.7600000000000002</v>
      </c>
      <c r="J43" s="67" t="s">
        <v>502</v>
      </c>
      <c r="K43" s="67" t="s">
        <v>503</v>
      </c>
      <c r="L43" s="67" t="s">
        <v>504</v>
      </c>
      <c r="M43" s="67" t="s">
        <v>481</v>
      </c>
      <c r="N43" s="67" t="s">
        <v>454</v>
      </c>
      <c r="O43" s="67" t="s">
        <v>454</v>
      </c>
      <c r="P43" s="70">
        <v>160</v>
      </c>
      <c r="Q43" s="67">
        <v>1</v>
      </c>
      <c r="R43" s="67">
        <v>1</v>
      </c>
      <c r="S43" s="67">
        <v>160</v>
      </c>
      <c r="U43" s="11" t="s">
        <v>525</v>
      </c>
      <c r="W43" s="11" t="s">
        <v>534</v>
      </c>
    </row>
    <row r="44" spans="1:23" ht="17.25">
      <c r="B44" s="10"/>
      <c r="C44" s="10" t="s">
        <v>369</v>
      </c>
      <c r="D44" s="10">
        <v>2.2000000000000002</v>
      </c>
      <c r="E44" s="10">
        <v>0.6</v>
      </c>
      <c r="F44" s="10">
        <f t="shared" si="0"/>
        <v>1.32</v>
      </c>
      <c r="J44" s="67" t="s">
        <v>454</v>
      </c>
      <c r="K44" s="67" t="s">
        <v>454</v>
      </c>
      <c r="L44" s="67" t="s">
        <v>454</v>
      </c>
      <c r="M44" s="67" t="s">
        <v>454</v>
      </c>
      <c r="N44" s="67" t="s">
        <v>454</v>
      </c>
      <c r="O44" s="67" t="s">
        <v>454</v>
      </c>
      <c r="P44" s="67"/>
      <c r="Q44" s="70" t="s">
        <v>454</v>
      </c>
      <c r="R44" s="70" t="s">
        <v>454</v>
      </c>
      <c r="S44" s="70" t="s">
        <v>454</v>
      </c>
    </row>
    <row r="45" spans="1:23" ht="17.25">
      <c r="B45" s="10"/>
      <c r="C45" s="10" t="s">
        <v>204</v>
      </c>
      <c r="D45" s="10">
        <v>2.2000000000000002</v>
      </c>
      <c r="E45" s="10">
        <v>0.6</v>
      </c>
      <c r="F45" s="10">
        <f t="shared" si="0"/>
        <v>1.32</v>
      </c>
      <c r="J45" s="151" t="s">
        <v>505</v>
      </c>
      <c r="K45" s="151"/>
      <c r="L45" s="151" t="s">
        <v>454</v>
      </c>
      <c r="M45" s="151"/>
      <c r="N45" s="151"/>
      <c r="O45" s="151"/>
      <c r="P45" s="151"/>
      <c r="Q45" s="67">
        <v>104</v>
      </c>
      <c r="R45" s="67" t="s">
        <v>454</v>
      </c>
      <c r="S45" s="67">
        <v>27240</v>
      </c>
    </row>
    <row r="46" spans="1:23" ht="17.25">
      <c r="B46" s="10" t="s">
        <v>205</v>
      </c>
      <c r="C46" s="10" t="s">
        <v>206</v>
      </c>
      <c r="D46" s="10">
        <v>5</v>
      </c>
      <c r="E46" s="10">
        <v>0.6</v>
      </c>
      <c r="F46" s="10">
        <f t="shared" si="0"/>
        <v>3</v>
      </c>
      <c r="J46" s="67" t="s">
        <v>506</v>
      </c>
      <c r="K46" s="67" t="s">
        <v>507</v>
      </c>
      <c r="L46" s="151" t="s">
        <v>454</v>
      </c>
      <c r="M46" s="151"/>
      <c r="N46" s="151"/>
      <c r="O46" s="151" t="s">
        <v>463</v>
      </c>
      <c r="P46" s="151"/>
      <c r="Q46" s="67" t="s">
        <v>454</v>
      </c>
      <c r="R46" s="67" t="s">
        <v>454</v>
      </c>
      <c r="S46" s="67" t="s">
        <v>454</v>
      </c>
    </row>
    <row r="47" spans="1:23" ht="17.25">
      <c r="B47" s="10"/>
      <c r="C47" s="10"/>
      <c r="D47" s="10"/>
      <c r="E47" s="62" t="s">
        <v>370</v>
      </c>
      <c r="F47" s="63">
        <f>SUM(F33:F46)</f>
        <v>34.470000000000006</v>
      </c>
      <c r="J47" s="67" t="s">
        <v>113</v>
      </c>
      <c r="K47" s="67" t="s">
        <v>464</v>
      </c>
      <c r="L47" s="151" t="s">
        <v>454</v>
      </c>
      <c r="M47" s="151"/>
      <c r="N47" s="151"/>
      <c r="O47" s="151" t="s">
        <v>508</v>
      </c>
      <c r="P47" s="151"/>
      <c r="Q47" s="151" t="s">
        <v>509</v>
      </c>
      <c r="R47" s="151"/>
      <c r="S47" s="151"/>
    </row>
    <row r="48" spans="1:23" ht="17.25">
      <c r="A48" s="10"/>
      <c r="B48" s="10"/>
      <c r="C48" s="10"/>
      <c r="D48" s="10"/>
      <c r="E48" s="10"/>
      <c r="F48" s="10"/>
      <c r="J48" s="151" t="s">
        <v>510</v>
      </c>
      <c r="K48" s="151"/>
      <c r="L48" s="151" t="s">
        <v>511</v>
      </c>
      <c r="M48" s="151"/>
      <c r="N48" s="151"/>
      <c r="O48" s="151" t="s">
        <v>512</v>
      </c>
      <c r="P48" s="151"/>
      <c r="Q48" s="151" t="s">
        <v>513</v>
      </c>
      <c r="R48" s="151"/>
      <c r="S48" s="151"/>
    </row>
    <row r="50" spans="18:21" ht="21">
      <c r="R50" s="72" t="s">
        <v>562</v>
      </c>
      <c r="S50" s="73">
        <v>24160</v>
      </c>
      <c r="U50" s="11" t="s">
        <v>747</v>
      </c>
    </row>
    <row r="74" spans="10:20">
      <c r="J74" s="148" t="s">
        <v>535</v>
      </c>
      <c r="K74" s="148"/>
      <c r="L74" s="148"/>
      <c r="M74" s="148"/>
      <c r="N74" s="148"/>
      <c r="O74" s="148"/>
      <c r="P74" s="148"/>
      <c r="Q74" s="148"/>
    </row>
    <row r="75" spans="10:20" ht="16.5" customHeight="1">
      <c r="K75" s="71"/>
      <c r="L75" s="71"/>
      <c r="M75" s="71"/>
      <c r="N75" s="71"/>
      <c r="O75" s="71"/>
      <c r="P75" s="71"/>
      <c r="Q75" s="71"/>
    </row>
    <row r="76" spans="10:20">
      <c r="J76" s="71" t="s">
        <v>465</v>
      </c>
      <c r="L76" s="71" t="s">
        <v>536</v>
      </c>
      <c r="M76" s="71" t="s">
        <v>4</v>
      </c>
      <c r="N76" s="71" t="s">
        <v>113</v>
      </c>
      <c r="O76" s="71" t="s">
        <v>5</v>
      </c>
      <c r="P76" s="71" t="s">
        <v>537</v>
      </c>
      <c r="Q76" s="71" t="s">
        <v>8</v>
      </c>
    </row>
    <row r="77" spans="10:20" ht="18.75" customHeight="1">
      <c r="J77" s="77">
        <v>1</v>
      </c>
      <c r="K77" s="78"/>
      <c r="L77" s="77" t="s">
        <v>538</v>
      </c>
      <c r="M77" s="77">
        <v>55</v>
      </c>
      <c r="N77" s="77" t="s">
        <v>558</v>
      </c>
      <c r="O77" s="77">
        <v>100</v>
      </c>
      <c r="P77" s="77">
        <v>5500</v>
      </c>
      <c r="Q77" s="150" t="s">
        <v>563</v>
      </c>
      <c r="R77" s="150"/>
      <c r="S77" s="150"/>
      <c r="T77" s="150"/>
    </row>
    <row r="78" spans="10:20" ht="16.5" customHeight="1">
      <c r="J78" s="77">
        <v>2</v>
      </c>
      <c r="K78" s="78"/>
      <c r="L78" s="77" t="s">
        <v>539</v>
      </c>
      <c r="M78" s="77">
        <v>15</v>
      </c>
      <c r="N78" s="77" t="s">
        <v>474</v>
      </c>
      <c r="O78" s="77">
        <v>110</v>
      </c>
      <c r="P78" s="77">
        <v>1650</v>
      </c>
      <c r="Q78" s="150"/>
      <c r="R78" s="150"/>
      <c r="S78" s="150"/>
      <c r="T78" s="150"/>
    </row>
    <row r="79" spans="10:20">
      <c r="J79" s="77">
        <v>3</v>
      </c>
      <c r="K79" s="78"/>
      <c r="L79" s="77" t="s">
        <v>540</v>
      </c>
      <c r="M79" s="77">
        <v>14</v>
      </c>
      <c r="N79" s="77" t="s">
        <v>559</v>
      </c>
      <c r="O79" s="77">
        <v>30</v>
      </c>
      <c r="P79" s="77">
        <v>420</v>
      </c>
      <c r="Q79" s="150"/>
      <c r="R79" s="150"/>
      <c r="S79" s="150"/>
      <c r="T79" s="150"/>
    </row>
    <row r="80" spans="10:20">
      <c r="J80" s="77">
        <v>4</v>
      </c>
      <c r="K80" s="78"/>
      <c r="L80" s="77" t="s">
        <v>541</v>
      </c>
      <c r="M80" s="77">
        <v>800</v>
      </c>
      <c r="N80" s="77" t="s">
        <v>542</v>
      </c>
      <c r="O80" s="77">
        <v>0.7</v>
      </c>
      <c r="P80" s="77">
        <v>560</v>
      </c>
      <c r="Q80" s="71"/>
    </row>
    <row r="81" spans="10:17">
      <c r="J81" s="77">
        <v>5</v>
      </c>
      <c r="K81" s="78"/>
      <c r="L81" s="77" t="s">
        <v>543</v>
      </c>
      <c r="M81" s="77">
        <v>800</v>
      </c>
      <c r="N81" s="77" t="s">
        <v>542</v>
      </c>
      <c r="O81" s="77">
        <v>0.7</v>
      </c>
      <c r="P81" s="77">
        <v>560</v>
      </c>
      <c r="Q81" s="71"/>
    </row>
    <row r="82" spans="10:17">
      <c r="J82" s="77">
        <v>6</v>
      </c>
      <c r="K82" s="78"/>
      <c r="L82" s="77" t="s">
        <v>544</v>
      </c>
      <c r="M82" s="77">
        <v>300</v>
      </c>
      <c r="N82" s="77" t="s">
        <v>542</v>
      </c>
      <c r="O82" s="77">
        <v>1</v>
      </c>
      <c r="P82" s="77">
        <v>300</v>
      </c>
      <c r="Q82" s="71"/>
    </row>
    <row r="83" spans="10:17">
      <c r="J83" s="77">
        <v>7</v>
      </c>
      <c r="K83" s="78"/>
      <c r="L83" s="77" t="s">
        <v>545</v>
      </c>
      <c r="M83" s="77">
        <v>200</v>
      </c>
      <c r="N83" s="77" t="s">
        <v>542</v>
      </c>
      <c r="O83" s="77">
        <v>1</v>
      </c>
      <c r="P83" s="77">
        <v>200</v>
      </c>
      <c r="Q83" s="71"/>
    </row>
    <row r="84" spans="10:17">
      <c r="J84" s="71">
        <v>8</v>
      </c>
      <c r="L84" s="71" t="s">
        <v>546</v>
      </c>
      <c r="M84" s="71">
        <v>2.1954899999999999</v>
      </c>
      <c r="N84" s="71" t="s">
        <v>547</v>
      </c>
      <c r="O84" s="71">
        <v>480</v>
      </c>
      <c r="P84" s="71">
        <v>1054</v>
      </c>
      <c r="Q84" s="71" t="s">
        <v>564</v>
      </c>
    </row>
    <row r="85" spans="10:17">
      <c r="J85" s="71">
        <v>9</v>
      </c>
      <c r="L85" s="71" t="s">
        <v>548</v>
      </c>
      <c r="M85" s="71">
        <v>12</v>
      </c>
      <c r="N85" s="71" t="s">
        <v>549</v>
      </c>
      <c r="O85" s="71">
        <v>20</v>
      </c>
      <c r="P85" s="71">
        <v>240</v>
      </c>
      <c r="Q85" s="71" t="s">
        <v>564</v>
      </c>
    </row>
    <row r="86" spans="10:17">
      <c r="J86" s="71">
        <v>10</v>
      </c>
      <c r="L86" s="71" t="s">
        <v>550</v>
      </c>
      <c r="M86" s="71">
        <v>5</v>
      </c>
      <c r="N86" s="71" t="s">
        <v>551</v>
      </c>
      <c r="O86" s="71">
        <v>90</v>
      </c>
      <c r="P86" s="71">
        <v>450</v>
      </c>
      <c r="Q86" s="71" t="s">
        <v>564</v>
      </c>
    </row>
    <row r="87" spans="10:17">
      <c r="J87" s="71">
        <v>11</v>
      </c>
      <c r="L87" s="71" t="s">
        <v>552</v>
      </c>
      <c r="M87" s="71">
        <v>1</v>
      </c>
      <c r="N87" s="71" t="s">
        <v>553</v>
      </c>
      <c r="O87" s="71">
        <v>80</v>
      </c>
      <c r="P87" s="71">
        <v>80</v>
      </c>
      <c r="Q87" s="71" t="s">
        <v>564</v>
      </c>
    </row>
    <row r="88" spans="10:17">
      <c r="J88" s="71">
        <v>12</v>
      </c>
      <c r="L88" s="71" t="s">
        <v>554</v>
      </c>
      <c r="M88" s="71">
        <v>1</v>
      </c>
      <c r="N88" s="71" t="s">
        <v>553</v>
      </c>
      <c r="O88" s="71">
        <v>100</v>
      </c>
      <c r="P88" s="71">
        <v>100</v>
      </c>
      <c r="Q88" s="71" t="s">
        <v>564</v>
      </c>
    </row>
    <row r="89" spans="10:17">
      <c r="J89" s="71">
        <v>13</v>
      </c>
      <c r="L89" s="71" t="s">
        <v>555</v>
      </c>
      <c r="M89" s="71"/>
      <c r="N89" s="71"/>
      <c r="O89" s="71"/>
      <c r="P89" s="71">
        <v>600</v>
      </c>
      <c r="Q89" s="71"/>
    </row>
    <row r="90" spans="10:17">
      <c r="J90" s="71">
        <v>14</v>
      </c>
      <c r="L90" s="71" t="s">
        <v>556</v>
      </c>
      <c r="M90" s="71"/>
      <c r="N90" s="71"/>
      <c r="O90" s="71"/>
      <c r="P90" s="71">
        <v>3151</v>
      </c>
      <c r="Q90" s="71"/>
    </row>
    <row r="91" spans="10:17">
      <c r="K91" s="71" t="s">
        <v>557</v>
      </c>
      <c r="L91" s="71"/>
      <c r="M91" s="71"/>
      <c r="N91" s="71"/>
      <c r="O91" s="71"/>
      <c r="P91" s="71">
        <v>14865</v>
      </c>
      <c r="Q91" s="71"/>
    </row>
    <row r="94" spans="10:17" ht="58.5" customHeight="1">
      <c r="J94" s="149" t="s">
        <v>565</v>
      </c>
      <c r="K94" s="149"/>
      <c r="L94" s="149"/>
      <c r="M94" s="149"/>
      <c r="N94" s="149"/>
      <c r="O94" s="149"/>
      <c r="P94" s="149"/>
      <c r="Q94" s="149"/>
    </row>
    <row r="95" spans="10:17" ht="16.5" customHeight="1">
      <c r="K95" s="71"/>
      <c r="L95" s="71"/>
      <c r="M95" s="71"/>
      <c r="N95" s="71"/>
      <c r="O95" s="71"/>
      <c r="P95" s="71"/>
      <c r="Q95" s="71"/>
    </row>
    <row r="97" spans="10:19" ht="21">
      <c r="R97" s="72" t="s">
        <v>562</v>
      </c>
      <c r="S97" s="73">
        <v>11700</v>
      </c>
    </row>
    <row r="100" spans="10:19" ht="21">
      <c r="R100" s="72" t="s">
        <v>676</v>
      </c>
      <c r="S100" s="73">
        <v>2500</v>
      </c>
    </row>
    <row r="102" spans="10:19" ht="21">
      <c r="J102" s="11" t="s">
        <v>741</v>
      </c>
      <c r="R102" s="72" t="s">
        <v>562</v>
      </c>
      <c r="S102" s="73">
        <v>1612</v>
      </c>
    </row>
  </sheetData>
  <mergeCells count="24">
    <mergeCell ref="J27:S27"/>
    <mergeCell ref="J28:M28"/>
    <mergeCell ref="N28:O28"/>
    <mergeCell ref="Q28:S28"/>
    <mergeCell ref="J29:J30"/>
    <mergeCell ref="M29:N29"/>
    <mergeCell ref="Q29:S29"/>
    <mergeCell ref="M30:N30"/>
    <mergeCell ref="O30:P30"/>
    <mergeCell ref="R30:S30"/>
    <mergeCell ref="J45:K45"/>
    <mergeCell ref="L45:P45"/>
    <mergeCell ref="L46:N46"/>
    <mergeCell ref="O46:P46"/>
    <mergeCell ref="L47:N47"/>
    <mergeCell ref="O47:P47"/>
    <mergeCell ref="J74:Q74"/>
    <mergeCell ref="J94:Q94"/>
    <mergeCell ref="Q77:T79"/>
    <mergeCell ref="Q47:S47"/>
    <mergeCell ref="J48:K48"/>
    <mergeCell ref="L48:N48"/>
    <mergeCell ref="O48:P48"/>
    <mergeCell ref="Q48:S48"/>
  </mergeCells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67"/>
  <sheetViews>
    <sheetView zoomScale="85" zoomScaleNormal="85" workbookViewId="0"/>
  </sheetViews>
  <sheetFormatPr defaultColWidth="9" defaultRowHeight="16.5"/>
  <cols>
    <col min="1" max="6" width="9" style="11"/>
    <col min="7" max="7" width="16.5" style="11" customWidth="1"/>
    <col min="8" max="12" width="9" style="11"/>
    <col min="13" max="13" width="13" style="11" customWidth="1"/>
    <col min="14" max="14" width="13.875" style="11" customWidth="1"/>
    <col min="15" max="16384" width="9" style="11"/>
  </cols>
  <sheetData>
    <row r="2" spans="7:14">
      <c r="H2" s="11" t="s">
        <v>597</v>
      </c>
      <c r="I2" s="11" t="s">
        <v>598</v>
      </c>
      <c r="K2" s="11" t="s">
        <v>599</v>
      </c>
      <c r="M2" s="11" t="s">
        <v>600</v>
      </c>
      <c r="N2" s="11" t="s">
        <v>397</v>
      </c>
    </row>
    <row r="3" spans="7:14">
      <c r="G3" s="76" t="s">
        <v>567</v>
      </c>
      <c r="H3" s="76" t="s">
        <v>578</v>
      </c>
      <c r="I3" s="76">
        <v>132</v>
      </c>
      <c r="K3" s="76">
        <v>750</v>
      </c>
      <c r="M3" s="11">
        <f>66+58</f>
        <v>124</v>
      </c>
      <c r="N3" s="11">
        <f>400+320</f>
        <v>720</v>
      </c>
    </row>
    <row r="4" spans="7:14">
      <c r="H4" s="11" t="s">
        <v>579</v>
      </c>
      <c r="I4" s="11">
        <v>40</v>
      </c>
      <c r="M4" s="11">
        <v>40</v>
      </c>
      <c r="N4" s="11">
        <v>134.80000000000001</v>
      </c>
    </row>
    <row r="5" spans="7:14">
      <c r="H5" s="11" t="s">
        <v>580</v>
      </c>
      <c r="I5" s="11">
        <v>4</v>
      </c>
      <c r="N5" s="11">
        <v>32</v>
      </c>
    </row>
    <row r="7" spans="7:14">
      <c r="G7" s="76" t="s">
        <v>568</v>
      </c>
      <c r="H7" s="76" t="s">
        <v>581</v>
      </c>
      <c r="I7" s="76">
        <v>79</v>
      </c>
      <c r="K7" s="76">
        <v>500</v>
      </c>
      <c r="N7" s="11">
        <v>217</v>
      </c>
    </row>
    <row r="8" spans="7:14">
      <c r="H8" s="11" t="s">
        <v>582</v>
      </c>
      <c r="I8" s="11">
        <v>12</v>
      </c>
      <c r="N8" s="11">
        <v>173.95</v>
      </c>
    </row>
    <row r="10" spans="7:14">
      <c r="G10" s="76" t="s">
        <v>569</v>
      </c>
      <c r="H10" s="76">
        <v>300</v>
      </c>
      <c r="I10" s="76">
        <v>7</v>
      </c>
      <c r="K10" s="76">
        <v>400</v>
      </c>
      <c r="N10" s="11">
        <v>176</v>
      </c>
    </row>
    <row r="11" spans="7:14">
      <c r="H11" s="11">
        <v>400</v>
      </c>
      <c r="I11" s="11">
        <v>2</v>
      </c>
      <c r="N11" s="11">
        <v>53</v>
      </c>
    </row>
    <row r="12" spans="7:14">
      <c r="H12" s="11">
        <v>450</v>
      </c>
      <c r="I12" s="11">
        <v>12</v>
      </c>
      <c r="M12" s="11">
        <v>12</v>
      </c>
      <c r="N12" s="11">
        <v>330</v>
      </c>
    </row>
    <row r="14" spans="7:14">
      <c r="G14" s="76" t="s">
        <v>570</v>
      </c>
      <c r="H14" s="76">
        <v>405</v>
      </c>
      <c r="I14" s="76">
        <v>1</v>
      </c>
      <c r="J14" s="11">
        <f>H14*I14</f>
        <v>405</v>
      </c>
      <c r="K14" s="76">
        <v>120</v>
      </c>
      <c r="N14" s="11">
        <v>73.8</v>
      </c>
    </row>
    <row r="15" spans="7:14">
      <c r="H15" s="11">
        <v>871</v>
      </c>
      <c r="I15" s="11">
        <v>2</v>
      </c>
      <c r="J15" s="11">
        <f t="shared" ref="J15:J18" si="0">H15*I15</f>
        <v>1742</v>
      </c>
    </row>
    <row r="16" spans="7:14">
      <c r="H16" s="11">
        <v>796</v>
      </c>
      <c r="I16" s="11">
        <v>1</v>
      </c>
      <c r="J16" s="11">
        <f t="shared" si="0"/>
        <v>796</v>
      </c>
    </row>
    <row r="17" spans="7:14">
      <c r="H17" s="11">
        <v>596</v>
      </c>
      <c r="I17" s="11">
        <v>1</v>
      </c>
      <c r="J17" s="11">
        <f t="shared" si="0"/>
        <v>596</v>
      </c>
    </row>
    <row r="18" spans="7:14">
      <c r="H18" s="11">
        <v>774</v>
      </c>
      <c r="I18" s="11">
        <v>3</v>
      </c>
      <c r="J18" s="11">
        <f t="shared" si="0"/>
        <v>2322</v>
      </c>
    </row>
    <row r="20" spans="7:14">
      <c r="G20" s="76" t="s">
        <v>571</v>
      </c>
      <c r="H20" s="76">
        <v>800</v>
      </c>
      <c r="I20" s="76">
        <v>1</v>
      </c>
      <c r="K20" s="76">
        <v>500</v>
      </c>
      <c r="M20" s="11">
        <v>1</v>
      </c>
      <c r="N20" s="11">
        <v>357.2</v>
      </c>
    </row>
    <row r="22" spans="7:14">
      <c r="G22" s="76" t="s">
        <v>572</v>
      </c>
      <c r="H22" s="76"/>
      <c r="I22" s="76">
        <v>30</v>
      </c>
      <c r="K22" s="76">
        <v>45</v>
      </c>
      <c r="M22" s="11">
        <v>32</v>
      </c>
      <c r="N22" s="11">
        <v>28.3</v>
      </c>
    </row>
    <row r="23" spans="7:14">
      <c r="H23" s="76"/>
      <c r="I23" s="76"/>
      <c r="K23" s="76"/>
    </row>
    <row r="24" spans="7:14">
      <c r="G24" s="76" t="s">
        <v>576</v>
      </c>
      <c r="H24" s="76"/>
      <c r="I24" s="76" t="s">
        <v>605</v>
      </c>
      <c r="J24" s="76"/>
      <c r="M24" s="76" t="s">
        <v>605</v>
      </c>
      <c r="N24" s="11">
        <v>197</v>
      </c>
    </row>
    <row r="25" spans="7:14">
      <c r="G25" s="76" t="s">
        <v>577</v>
      </c>
      <c r="H25" s="76"/>
      <c r="I25" s="76" t="s">
        <v>606</v>
      </c>
      <c r="J25" s="76"/>
    </row>
    <row r="27" spans="7:14">
      <c r="G27" s="11" t="s">
        <v>685</v>
      </c>
      <c r="H27" s="11" t="s">
        <v>686</v>
      </c>
      <c r="N27" s="11">
        <v>10</v>
      </c>
    </row>
    <row r="34" spans="6:14">
      <c r="G34" s="76" t="s">
        <v>573</v>
      </c>
      <c r="H34" s="11">
        <v>1300</v>
      </c>
      <c r="I34" s="11">
        <v>2</v>
      </c>
    </row>
    <row r="35" spans="6:14">
      <c r="H35" s="11">
        <v>2700</v>
      </c>
      <c r="I35" s="11">
        <v>1</v>
      </c>
    </row>
    <row r="37" spans="6:14">
      <c r="G37" s="76" t="s">
        <v>574</v>
      </c>
      <c r="H37" s="76">
        <v>8</v>
      </c>
      <c r="I37" s="76" t="s">
        <v>601</v>
      </c>
      <c r="K37" s="76">
        <v>18</v>
      </c>
    </row>
    <row r="38" spans="6:14">
      <c r="G38" s="76" t="s">
        <v>575</v>
      </c>
      <c r="H38" s="76" t="s">
        <v>603</v>
      </c>
      <c r="I38" s="76" t="s">
        <v>602</v>
      </c>
      <c r="K38" s="76">
        <v>20</v>
      </c>
    </row>
    <row r="39" spans="6:14">
      <c r="H39" s="11" t="s">
        <v>604</v>
      </c>
      <c r="I39" s="76" t="s">
        <v>602</v>
      </c>
    </row>
    <row r="44" spans="6:14">
      <c r="K44" s="85" t="s">
        <v>663</v>
      </c>
      <c r="L44" s="85"/>
      <c r="M44" s="85"/>
    </row>
    <row r="45" spans="6:14">
      <c r="H45" s="11" t="s">
        <v>669</v>
      </c>
      <c r="I45" s="11" t="s">
        <v>660</v>
      </c>
      <c r="J45" s="11" t="s">
        <v>664</v>
      </c>
      <c r="K45" s="11" t="s">
        <v>658</v>
      </c>
      <c r="L45" s="11" t="s">
        <v>668</v>
      </c>
      <c r="M45" s="11" t="s">
        <v>659</v>
      </c>
      <c r="N45" s="11" t="s">
        <v>662</v>
      </c>
    </row>
    <row r="46" spans="6:14">
      <c r="G46" s="11" t="s">
        <v>654</v>
      </c>
      <c r="K46" s="11">
        <v>1</v>
      </c>
      <c r="M46" s="11">
        <v>6</v>
      </c>
    </row>
    <row r="47" spans="6:14">
      <c r="F47" s="11" t="s">
        <v>661</v>
      </c>
      <c r="G47" s="11" t="s">
        <v>670</v>
      </c>
      <c r="H47" s="11">
        <v>3</v>
      </c>
      <c r="J47" s="11">
        <v>3</v>
      </c>
      <c r="L47" s="11">
        <v>2</v>
      </c>
      <c r="M47" s="11">
        <v>10</v>
      </c>
    </row>
    <row r="48" spans="6:14">
      <c r="F48" s="11" t="s">
        <v>661</v>
      </c>
      <c r="G48" s="11" t="s">
        <v>652</v>
      </c>
      <c r="H48" s="11">
        <v>4</v>
      </c>
    </row>
    <row r="49" spans="6:14">
      <c r="G49" s="11" t="s">
        <v>653</v>
      </c>
      <c r="M49" s="11">
        <v>12</v>
      </c>
    </row>
    <row r="50" spans="6:14">
      <c r="G50" s="11" t="s">
        <v>665</v>
      </c>
      <c r="H50" s="11">
        <v>7</v>
      </c>
      <c r="J50" s="11">
        <v>7</v>
      </c>
      <c r="K50" s="11">
        <v>3</v>
      </c>
      <c r="M50" s="11">
        <v>1</v>
      </c>
    </row>
    <row r="51" spans="6:14">
      <c r="G51" s="11" t="s">
        <v>655</v>
      </c>
      <c r="H51" s="11">
        <v>4</v>
      </c>
      <c r="J51" s="11">
        <v>4</v>
      </c>
      <c r="K51" s="11">
        <v>4</v>
      </c>
      <c r="M51" s="11">
        <v>2</v>
      </c>
    </row>
    <row r="52" spans="6:14">
      <c r="G52" s="11" t="s">
        <v>672</v>
      </c>
      <c r="H52" s="11">
        <v>3</v>
      </c>
      <c r="J52" s="11">
        <v>3</v>
      </c>
      <c r="K52" s="11">
        <v>6</v>
      </c>
      <c r="M52" s="11">
        <v>1</v>
      </c>
    </row>
    <row r="53" spans="6:14">
      <c r="G53" s="11" t="s">
        <v>673</v>
      </c>
      <c r="J53" s="11" t="s">
        <v>675</v>
      </c>
      <c r="M53" s="11">
        <v>17</v>
      </c>
      <c r="N53" s="11">
        <v>96</v>
      </c>
    </row>
    <row r="54" spans="6:14">
      <c r="G54" s="11" t="s">
        <v>657</v>
      </c>
      <c r="M54" s="11">
        <v>3</v>
      </c>
    </row>
    <row r="55" spans="6:14">
      <c r="I55" s="11" t="s">
        <v>671</v>
      </c>
      <c r="J55" s="11" t="s">
        <v>665</v>
      </c>
      <c r="K55" s="11" t="s">
        <v>655</v>
      </c>
      <c r="L55" s="11" t="s">
        <v>656</v>
      </c>
      <c r="M55" s="11" t="s">
        <v>674</v>
      </c>
    </row>
    <row r="56" spans="6:14">
      <c r="H56" s="11">
        <v>800</v>
      </c>
      <c r="I56" s="11">
        <v>3</v>
      </c>
      <c r="K56" s="11">
        <v>2</v>
      </c>
      <c r="L56" s="11">
        <v>2</v>
      </c>
    </row>
    <row r="57" spans="6:14">
      <c r="H57" s="11">
        <v>450</v>
      </c>
      <c r="J57" s="11">
        <v>5</v>
      </c>
      <c r="K57" s="11">
        <v>2</v>
      </c>
    </row>
    <row r="58" spans="6:14">
      <c r="H58" s="11">
        <v>580</v>
      </c>
      <c r="J58" s="11">
        <v>2</v>
      </c>
      <c r="L58" s="11">
        <v>1</v>
      </c>
    </row>
    <row r="60" spans="6:14">
      <c r="F60" s="11" t="s">
        <v>665</v>
      </c>
    </row>
    <row r="61" spans="6:14">
      <c r="G61" s="11" t="s">
        <v>666</v>
      </c>
      <c r="H61" s="11">
        <v>2</v>
      </c>
    </row>
    <row r="62" spans="6:14">
      <c r="G62" s="11" t="s">
        <v>667</v>
      </c>
      <c r="H62" s="11">
        <v>2</v>
      </c>
    </row>
    <row r="63" spans="6:14">
      <c r="G63" s="11" t="s">
        <v>667</v>
      </c>
      <c r="H63" s="11">
        <v>3</v>
      </c>
    </row>
    <row r="65" spans="6:8">
      <c r="F65" s="11" t="s">
        <v>655</v>
      </c>
    </row>
    <row r="66" spans="6:8">
      <c r="G66" s="11" t="s">
        <v>667</v>
      </c>
      <c r="H66" s="11">
        <v>2</v>
      </c>
    </row>
    <row r="67" spans="6:8">
      <c r="G67" s="11" t="s">
        <v>667</v>
      </c>
      <c r="H67" s="11">
        <v>2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zoomScale="85" zoomScaleNormal="85" workbookViewId="0">
      <pane ySplit="3" topLeftCell="A73" activePane="bottomLeft" state="frozen"/>
      <selection activeCell="D27" sqref="D27"/>
      <selection pane="bottomLeft"/>
    </sheetView>
  </sheetViews>
  <sheetFormatPr defaultColWidth="17.75" defaultRowHeight="16.5"/>
  <cols>
    <col min="1" max="1" width="6.5" style="16" customWidth="1"/>
    <col min="2" max="2" width="14.875" style="16" customWidth="1"/>
    <col min="3" max="5" width="17.75" style="16"/>
    <col min="6" max="6" width="24.625" style="16" customWidth="1"/>
    <col min="7" max="7" width="29" style="16" customWidth="1"/>
    <col min="8" max="8" width="34" style="16" customWidth="1"/>
    <col min="9" max="9" width="45.25" style="16" customWidth="1"/>
    <col min="10" max="16384" width="17.75" style="16"/>
  </cols>
  <sheetData>
    <row r="2" spans="2:10" ht="22.5">
      <c r="B2" s="15" t="s">
        <v>223</v>
      </c>
    </row>
    <row r="3" spans="2:10" ht="18">
      <c r="B3" s="17" t="s">
        <v>224</v>
      </c>
      <c r="C3" s="17" t="s">
        <v>106</v>
      </c>
      <c r="D3" s="17" t="s">
        <v>225</v>
      </c>
      <c r="E3" s="17" t="s">
        <v>4</v>
      </c>
      <c r="F3" s="17" t="s">
        <v>226</v>
      </c>
      <c r="G3" s="17" t="s">
        <v>227</v>
      </c>
      <c r="H3" s="17" t="s">
        <v>228</v>
      </c>
      <c r="I3" s="17" t="s">
        <v>229</v>
      </c>
    </row>
    <row r="4" spans="2:10" ht="17.25">
      <c r="B4" s="152" t="s">
        <v>230</v>
      </c>
      <c r="C4" s="14" t="s">
        <v>231</v>
      </c>
      <c r="D4" s="14" t="s">
        <v>242</v>
      </c>
      <c r="E4" s="14">
        <v>1</v>
      </c>
      <c r="F4" s="14" t="s">
        <v>232</v>
      </c>
      <c r="G4" s="14">
        <v>1300</v>
      </c>
      <c r="H4" s="14" t="s">
        <v>613</v>
      </c>
      <c r="I4" s="19" t="s">
        <v>233</v>
      </c>
    </row>
    <row r="5" spans="2:10" ht="17.25">
      <c r="B5" s="153" t="s">
        <v>230</v>
      </c>
      <c r="C5" s="14" t="s">
        <v>614</v>
      </c>
      <c r="D5" s="14" t="s">
        <v>235</v>
      </c>
      <c r="E5" s="14">
        <v>1</v>
      </c>
      <c r="F5" s="14" t="s">
        <v>236</v>
      </c>
      <c r="G5" s="14" t="s">
        <v>237</v>
      </c>
      <c r="H5" s="14" t="s">
        <v>238</v>
      </c>
      <c r="I5" s="19" t="s">
        <v>239</v>
      </c>
    </row>
    <row r="6" spans="2:10" ht="17.25">
      <c r="B6" s="154" t="s">
        <v>230</v>
      </c>
      <c r="C6" s="14" t="s">
        <v>234</v>
      </c>
      <c r="D6" s="14" t="s">
        <v>235</v>
      </c>
      <c r="E6" s="14">
        <v>2</v>
      </c>
      <c r="F6" s="14" t="s">
        <v>240</v>
      </c>
      <c r="G6" s="14">
        <v>1300</v>
      </c>
      <c r="H6" s="14" t="s">
        <v>241</v>
      </c>
      <c r="I6" s="19"/>
    </row>
    <row r="7" spans="2:10" ht="14.45" customHeight="1">
      <c r="B7" s="152" t="s">
        <v>249</v>
      </c>
      <c r="C7" s="75" t="s">
        <v>231</v>
      </c>
      <c r="D7" s="75" t="s">
        <v>615</v>
      </c>
      <c r="E7" s="75" t="s">
        <v>250</v>
      </c>
      <c r="F7" s="75" t="s">
        <v>251</v>
      </c>
      <c r="G7" s="75" t="s">
        <v>252</v>
      </c>
      <c r="H7" s="75" t="s">
        <v>253</v>
      </c>
      <c r="I7" s="19"/>
    </row>
    <row r="8" spans="2:10" ht="17.25">
      <c r="B8" s="153" t="s">
        <v>616</v>
      </c>
      <c r="C8" s="14" t="s">
        <v>234</v>
      </c>
      <c r="D8" s="14" t="s">
        <v>235</v>
      </c>
      <c r="E8" s="14">
        <v>1</v>
      </c>
      <c r="F8" s="14" t="s">
        <v>254</v>
      </c>
      <c r="G8" s="14">
        <v>1300</v>
      </c>
      <c r="H8" s="14" t="s">
        <v>255</v>
      </c>
      <c r="I8" s="19" t="s">
        <v>256</v>
      </c>
      <c r="J8" s="16">
        <v>16</v>
      </c>
    </row>
    <row r="9" spans="2:10" ht="17.25">
      <c r="B9" s="153" t="s">
        <v>249</v>
      </c>
      <c r="C9" s="14" t="s">
        <v>234</v>
      </c>
      <c r="D9" s="14" t="s">
        <v>257</v>
      </c>
      <c r="E9" s="14">
        <v>1</v>
      </c>
      <c r="F9" s="14" t="s">
        <v>258</v>
      </c>
      <c r="G9" s="14">
        <v>300</v>
      </c>
      <c r="H9" s="14" t="s">
        <v>259</v>
      </c>
      <c r="I9" s="19"/>
    </row>
    <row r="10" spans="2:10" ht="17.25">
      <c r="B10" s="153" t="s">
        <v>249</v>
      </c>
      <c r="C10" s="14" t="s">
        <v>234</v>
      </c>
      <c r="D10" s="14" t="s">
        <v>235</v>
      </c>
      <c r="E10" s="14">
        <v>1</v>
      </c>
      <c r="F10" s="14" t="s">
        <v>258</v>
      </c>
      <c r="G10" s="14">
        <v>300</v>
      </c>
      <c r="H10" s="14" t="s">
        <v>259</v>
      </c>
      <c r="I10" s="19"/>
    </row>
    <row r="11" spans="2:10" ht="17.25">
      <c r="B11" s="153" t="s">
        <v>249</v>
      </c>
      <c r="C11" s="14" t="s">
        <v>234</v>
      </c>
      <c r="D11" s="14" t="s">
        <v>235</v>
      </c>
      <c r="E11" s="14">
        <v>3</v>
      </c>
      <c r="F11" s="14" t="s">
        <v>260</v>
      </c>
      <c r="G11" s="14">
        <v>250</v>
      </c>
      <c r="H11" s="14" t="s">
        <v>261</v>
      </c>
      <c r="I11" s="19"/>
    </row>
    <row r="12" spans="2:10" ht="17.25">
      <c r="B12" s="153" t="s">
        <v>249</v>
      </c>
      <c r="C12" s="14" t="s">
        <v>234</v>
      </c>
      <c r="D12" s="14" t="s">
        <v>235</v>
      </c>
      <c r="E12" s="14">
        <v>1</v>
      </c>
      <c r="F12" s="14" t="s">
        <v>262</v>
      </c>
      <c r="G12" s="14">
        <v>300</v>
      </c>
      <c r="H12" s="14" t="s">
        <v>263</v>
      </c>
      <c r="I12" s="19"/>
    </row>
    <row r="13" spans="2:10" ht="17.25">
      <c r="B13" s="153" t="s">
        <v>249</v>
      </c>
      <c r="C13" s="14" t="s">
        <v>234</v>
      </c>
      <c r="D13" s="14" t="s">
        <v>235</v>
      </c>
      <c r="E13" s="14">
        <v>1</v>
      </c>
      <c r="F13" s="14" t="s">
        <v>264</v>
      </c>
      <c r="G13" s="14" t="s">
        <v>265</v>
      </c>
      <c r="H13" s="14" t="s">
        <v>238</v>
      </c>
      <c r="I13" s="19"/>
    </row>
    <row r="14" spans="2:10" ht="17.25">
      <c r="B14" s="153" t="s">
        <v>249</v>
      </c>
      <c r="C14" s="14" t="s">
        <v>234</v>
      </c>
      <c r="D14" s="14" t="s">
        <v>235</v>
      </c>
      <c r="E14" s="14">
        <v>1</v>
      </c>
      <c r="F14" s="14" t="s">
        <v>264</v>
      </c>
      <c r="G14" s="14" t="s">
        <v>617</v>
      </c>
      <c r="H14" s="14" t="s">
        <v>266</v>
      </c>
      <c r="I14" s="19"/>
    </row>
    <row r="15" spans="2:10" ht="17.25">
      <c r="B15" s="153" t="s">
        <v>249</v>
      </c>
      <c r="C15" s="14" t="s">
        <v>234</v>
      </c>
      <c r="D15" s="14" t="s">
        <v>267</v>
      </c>
      <c r="E15" s="14">
        <v>1</v>
      </c>
      <c r="F15" s="14" t="s">
        <v>268</v>
      </c>
      <c r="G15" s="14" t="s">
        <v>265</v>
      </c>
      <c r="H15" s="14" t="s">
        <v>269</v>
      </c>
      <c r="I15" s="19"/>
    </row>
    <row r="16" spans="2:10" ht="17.25">
      <c r="B16" s="153" t="s">
        <v>249</v>
      </c>
      <c r="C16" s="14" t="s">
        <v>234</v>
      </c>
      <c r="D16" s="14" t="s">
        <v>618</v>
      </c>
      <c r="E16" s="14">
        <v>2</v>
      </c>
      <c r="F16" s="14" t="s">
        <v>619</v>
      </c>
      <c r="G16" s="14">
        <v>1100</v>
      </c>
      <c r="H16" s="14" t="s">
        <v>271</v>
      </c>
      <c r="I16" s="19"/>
    </row>
    <row r="17" spans="2:10" ht="17.25">
      <c r="B17" s="154" t="s">
        <v>616</v>
      </c>
      <c r="C17" s="14" t="s">
        <v>234</v>
      </c>
      <c r="D17" s="14" t="s">
        <v>235</v>
      </c>
      <c r="E17" s="14">
        <v>1</v>
      </c>
      <c r="F17" s="14" t="s">
        <v>272</v>
      </c>
      <c r="G17" s="14">
        <v>300</v>
      </c>
      <c r="H17" s="14" t="s">
        <v>273</v>
      </c>
      <c r="I17" s="19"/>
    </row>
    <row r="18" spans="2:10" ht="34.5">
      <c r="B18" s="152" t="s">
        <v>67</v>
      </c>
      <c r="C18" s="14" t="s">
        <v>231</v>
      </c>
      <c r="D18" s="14" t="s">
        <v>242</v>
      </c>
      <c r="E18" s="14">
        <v>1</v>
      </c>
      <c r="F18" s="14" t="s">
        <v>243</v>
      </c>
      <c r="G18" s="14">
        <v>1300</v>
      </c>
      <c r="H18" s="14" t="s">
        <v>620</v>
      </c>
      <c r="I18" s="19"/>
    </row>
    <row r="19" spans="2:10" ht="17.25">
      <c r="B19" s="153" t="s">
        <v>67</v>
      </c>
      <c r="C19" s="14" t="s">
        <v>234</v>
      </c>
      <c r="D19" s="14" t="s">
        <v>235</v>
      </c>
      <c r="E19" s="14">
        <v>1</v>
      </c>
      <c r="F19" s="14" t="s">
        <v>244</v>
      </c>
      <c r="G19" s="14">
        <v>300</v>
      </c>
      <c r="H19" s="14" t="s">
        <v>245</v>
      </c>
      <c r="I19" s="19"/>
      <c r="J19" s="16">
        <v>6</v>
      </c>
    </row>
    <row r="20" spans="2:10" ht="17.25">
      <c r="B20" s="153" t="s">
        <v>67</v>
      </c>
      <c r="C20" s="14" t="s">
        <v>234</v>
      </c>
      <c r="D20" s="14" t="s">
        <v>235</v>
      </c>
      <c r="E20" s="14">
        <v>1</v>
      </c>
      <c r="F20" s="14" t="s">
        <v>246</v>
      </c>
      <c r="G20" s="14">
        <v>1300</v>
      </c>
      <c r="H20" s="14" t="s">
        <v>621</v>
      </c>
      <c r="I20" s="19"/>
    </row>
    <row r="21" spans="2:10" ht="17.25">
      <c r="B21" s="154" t="s">
        <v>67</v>
      </c>
      <c r="C21" s="14" t="s">
        <v>234</v>
      </c>
      <c r="D21" s="14" t="s">
        <v>235</v>
      </c>
      <c r="E21" s="14">
        <v>1</v>
      </c>
      <c r="F21" s="14" t="s">
        <v>247</v>
      </c>
      <c r="G21" s="14">
        <v>300</v>
      </c>
      <c r="H21" s="14" t="s">
        <v>248</v>
      </c>
      <c r="I21" s="19"/>
    </row>
    <row r="22" spans="2:10" ht="17.25">
      <c r="B22" s="155" t="s">
        <v>56</v>
      </c>
      <c r="C22" s="75" t="s">
        <v>231</v>
      </c>
      <c r="D22" s="158" t="s">
        <v>622</v>
      </c>
      <c r="E22" s="158" t="s">
        <v>282</v>
      </c>
      <c r="F22" s="158" t="s">
        <v>303</v>
      </c>
      <c r="G22" s="75" t="s">
        <v>252</v>
      </c>
      <c r="H22" s="75" t="s">
        <v>304</v>
      </c>
      <c r="I22" s="19"/>
    </row>
    <row r="23" spans="2:10" ht="17.25">
      <c r="B23" s="156" t="s">
        <v>56</v>
      </c>
      <c r="C23" s="75" t="s">
        <v>231</v>
      </c>
      <c r="D23" s="158"/>
      <c r="E23" s="158"/>
      <c r="F23" s="158"/>
      <c r="G23" s="75" t="s">
        <v>252</v>
      </c>
      <c r="H23" s="75" t="s">
        <v>305</v>
      </c>
      <c r="I23" s="19"/>
      <c r="J23" s="16" t="s">
        <v>623</v>
      </c>
    </row>
    <row r="24" spans="2:10" ht="17.25">
      <c r="B24" s="156" t="s">
        <v>56</v>
      </c>
      <c r="C24" s="75" t="s">
        <v>234</v>
      </c>
      <c r="D24" s="75" t="s">
        <v>306</v>
      </c>
      <c r="E24" s="75" t="s">
        <v>282</v>
      </c>
      <c r="F24" s="75" t="s">
        <v>624</v>
      </c>
      <c r="G24" s="75" t="s">
        <v>307</v>
      </c>
      <c r="H24" s="75" t="s">
        <v>308</v>
      </c>
      <c r="I24" s="19"/>
    </row>
    <row r="25" spans="2:10" ht="17.25">
      <c r="B25" s="156" t="s">
        <v>56</v>
      </c>
      <c r="C25" s="80" t="s">
        <v>234</v>
      </c>
      <c r="D25" s="80" t="s">
        <v>235</v>
      </c>
      <c r="E25" s="80" t="s">
        <v>282</v>
      </c>
      <c r="F25" s="80" t="s">
        <v>309</v>
      </c>
      <c r="G25" s="80">
        <v>350</v>
      </c>
      <c r="H25" s="80" t="s">
        <v>310</v>
      </c>
      <c r="I25" s="81" t="s">
        <v>311</v>
      </c>
    </row>
    <row r="26" spans="2:10" ht="17.25">
      <c r="B26" s="156" t="s">
        <v>56</v>
      </c>
      <c r="C26" s="75" t="s">
        <v>234</v>
      </c>
      <c r="D26" s="75" t="s">
        <v>312</v>
      </c>
      <c r="E26" s="75">
        <v>1</v>
      </c>
      <c r="F26" s="75" t="s">
        <v>313</v>
      </c>
      <c r="G26" s="75" t="s">
        <v>252</v>
      </c>
      <c r="H26" s="75" t="s">
        <v>314</v>
      </c>
      <c r="I26" s="19"/>
    </row>
    <row r="27" spans="2:10" ht="17.25">
      <c r="B27" s="157" t="s">
        <v>56</v>
      </c>
      <c r="C27" s="75" t="s">
        <v>234</v>
      </c>
      <c r="D27" s="75" t="s">
        <v>235</v>
      </c>
      <c r="E27" s="75" t="s">
        <v>282</v>
      </c>
      <c r="F27" s="75" t="s">
        <v>625</v>
      </c>
      <c r="G27" s="75" t="s">
        <v>252</v>
      </c>
      <c r="H27" s="75" t="s">
        <v>626</v>
      </c>
      <c r="I27" s="21" t="s">
        <v>315</v>
      </c>
    </row>
    <row r="28" spans="2:10" ht="69">
      <c r="B28" s="152" t="s">
        <v>274</v>
      </c>
      <c r="C28" s="66" t="s">
        <v>231</v>
      </c>
      <c r="D28" s="66" t="s">
        <v>242</v>
      </c>
      <c r="E28" s="66">
        <v>1</v>
      </c>
      <c r="F28" s="14" t="s">
        <v>275</v>
      </c>
      <c r="G28" s="14">
        <v>1300</v>
      </c>
      <c r="H28" s="14" t="s">
        <v>627</v>
      </c>
      <c r="I28" s="18" t="s">
        <v>276</v>
      </c>
    </row>
    <row r="29" spans="2:10" ht="17.25">
      <c r="B29" s="153" t="s">
        <v>274</v>
      </c>
      <c r="C29" s="66" t="s">
        <v>231</v>
      </c>
      <c r="D29" s="66" t="s">
        <v>242</v>
      </c>
      <c r="E29" s="66">
        <v>1</v>
      </c>
      <c r="F29" s="14" t="s">
        <v>628</v>
      </c>
      <c r="G29" s="14">
        <v>1300</v>
      </c>
      <c r="H29" s="14" t="s">
        <v>629</v>
      </c>
      <c r="I29" s="18"/>
    </row>
    <row r="30" spans="2:10" ht="17.25">
      <c r="B30" s="153" t="s">
        <v>274</v>
      </c>
      <c r="C30" s="14" t="s">
        <v>234</v>
      </c>
      <c r="D30" s="14" t="s">
        <v>278</v>
      </c>
      <c r="E30" s="14">
        <v>1</v>
      </c>
      <c r="F30" s="14" t="s">
        <v>275</v>
      </c>
      <c r="G30" s="14">
        <v>1100</v>
      </c>
      <c r="H30" s="14" t="s">
        <v>279</v>
      </c>
      <c r="I30" s="18" t="s">
        <v>280</v>
      </c>
      <c r="J30" s="16">
        <v>5</v>
      </c>
    </row>
    <row r="31" spans="2:10" ht="17.25">
      <c r="B31" s="153" t="s">
        <v>274</v>
      </c>
      <c r="C31" s="14" t="s">
        <v>234</v>
      </c>
      <c r="D31" s="14" t="s">
        <v>278</v>
      </c>
      <c r="E31" s="14">
        <v>3</v>
      </c>
      <c r="F31" s="14" t="s">
        <v>281</v>
      </c>
      <c r="G31" s="14">
        <v>1100</v>
      </c>
      <c r="H31" s="14" t="s">
        <v>241</v>
      </c>
      <c r="I31" s="19"/>
    </row>
    <row r="32" spans="2:10" ht="17.25">
      <c r="B32" s="153" t="s">
        <v>274</v>
      </c>
      <c r="C32" s="75" t="s">
        <v>234</v>
      </c>
      <c r="D32" s="75" t="s">
        <v>235</v>
      </c>
      <c r="E32" s="75" t="s">
        <v>282</v>
      </c>
      <c r="F32" s="75" t="s">
        <v>283</v>
      </c>
      <c r="G32" s="75">
        <v>1800</v>
      </c>
      <c r="H32" s="75" t="s">
        <v>64</v>
      </c>
      <c r="I32" s="19"/>
    </row>
    <row r="33" spans="2:9" s="84" customFormat="1" ht="17.25">
      <c r="B33" s="154" t="s">
        <v>274</v>
      </c>
      <c r="C33" s="82" t="s">
        <v>234</v>
      </c>
      <c r="D33" s="82" t="s">
        <v>235</v>
      </c>
      <c r="E33" s="82">
        <v>1</v>
      </c>
      <c r="F33" s="82" t="s">
        <v>284</v>
      </c>
      <c r="G33" s="82">
        <v>300</v>
      </c>
      <c r="H33" s="82" t="s">
        <v>241</v>
      </c>
      <c r="I33" s="83"/>
    </row>
    <row r="34" spans="2:9" ht="17.25">
      <c r="B34" s="155" t="s">
        <v>37</v>
      </c>
      <c r="C34" s="159" t="s">
        <v>231</v>
      </c>
      <c r="D34" s="160" t="s">
        <v>622</v>
      </c>
      <c r="E34" s="160" t="s">
        <v>282</v>
      </c>
      <c r="F34" s="158" t="s">
        <v>285</v>
      </c>
      <c r="G34" s="75" t="s">
        <v>252</v>
      </c>
      <c r="H34" s="75" t="s">
        <v>286</v>
      </c>
      <c r="I34" s="20" t="s">
        <v>287</v>
      </c>
    </row>
    <row r="35" spans="2:9" ht="17.25">
      <c r="B35" s="156" t="s">
        <v>37</v>
      </c>
      <c r="C35" s="157"/>
      <c r="D35" s="158"/>
      <c r="E35" s="158"/>
      <c r="F35" s="158"/>
      <c r="G35" s="75" t="s">
        <v>252</v>
      </c>
      <c r="H35" s="75" t="s">
        <v>288</v>
      </c>
      <c r="I35" s="19"/>
    </row>
    <row r="36" spans="2:9" ht="17.25">
      <c r="B36" s="156" t="s">
        <v>37</v>
      </c>
      <c r="C36" s="75" t="s">
        <v>234</v>
      </c>
      <c r="D36" s="75" t="s">
        <v>235</v>
      </c>
      <c r="E36" s="75">
        <v>2</v>
      </c>
      <c r="F36" s="75" t="s">
        <v>630</v>
      </c>
      <c r="G36" s="75">
        <v>1300</v>
      </c>
      <c r="H36" s="75" t="s">
        <v>289</v>
      </c>
      <c r="I36" s="19"/>
    </row>
    <row r="37" spans="2:9" ht="17.25">
      <c r="B37" s="156" t="s">
        <v>37</v>
      </c>
      <c r="C37" s="75" t="s">
        <v>234</v>
      </c>
      <c r="D37" s="75" t="s">
        <v>278</v>
      </c>
      <c r="E37" s="75" t="s">
        <v>282</v>
      </c>
      <c r="F37" s="75" t="s">
        <v>290</v>
      </c>
      <c r="G37" s="75" t="s">
        <v>252</v>
      </c>
      <c r="H37" s="75" t="s">
        <v>291</v>
      </c>
      <c r="I37" s="21" t="s">
        <v>631</v>
      </c>
    </row>
    <row r="38" spans="2:9" ht="17.25">
      <c r="B38" s="156" t="s">
        <v>37</v>
      </c>
      <c r="C38" s="75" t="s">
        <v>234</v>
      </c>
      <c r="D38" s="75" t="s">
        <v>278</v>
      </c>
      <c r="E38" s="75">
        <v>2</v>
      </c>
      <c r="F38" s="75" t="s">
        <v>292</v>
      </c>
      <c r="G38" s="75">
        <v>1300</v>
      </c>
      <c r="H38" s="75" t="s">
        <v>632</v>
      </c>
      <c r="I38" s="19"/>
    </row>
    <row r="39" spans="2:9" ht="17.25">
      <c r="B39" s="156" t="s">
        <v>37</v>
      </c>
      <c r="C39" s="158" t="s">
        <v>614</v>
      </c>
      <c r="D39" s="75" t="s">
        <v>235</v>
      </c>
      <c r="E39" s="75" t="s">
        <v>282</v>
      </c>
      <c r="F39" s="75" t="s">
        <v>293</v>
      </c>
      <c r="G39" s="75" t="s">
        <v>294</v>
      </c>
      <c r="H39" s="75" t="s">
        <v>295</v>
      </c>
      <c r="I39" s="19"/>
    </row>
    <row r="40" spans="2:9" ht="17.25">
      <c r="B40" s="156" t="s">
        <v>37</v>
      </c>
      <c r="C40" s="158"/>
      <c r="D40" s="75" t="s">
        <v>235</v>
      </c>
      <c r="E40" s="75" t="s">
        <v>282</v>
      </c>
      <c r="F40" s="75" t="s">
        <v>293</v>
      </c>
      <c r="G40" s="75" t="s">
        <v>294</v>
      </c>
      <c r="H40" s="75" t="s">
        <v>241</v>
      </c>
      <c r="I40" s="19"/>
    </row>
    <row r="41" spans="2:9" ht="17.25">
      <c r="B41" s="156" t="s">
        <v>37</v>
      </c>
      <c r="C41" s="75" t="s">
        <v>234</v>
      </c>
      <c r="D41" s="75" t="s">
        <v>278</v>
      </c>
      <c r="E41" s="75">
        <v>2</v>
      </c>
      <c r="F41" s="75" t="s">
        <v>633</v>
      </c>
      <c r="G41" s="75" t="s">
        <v>252</v>
      </c>
      <c r="H41" s="75" t="s">
        <v>296</v>
      </c>
      <c r="I41" s="19"/>
    </row>
    <row r="42" spans="2:9" ht="17.25">
      <c r="B42" s="156" t="s">
        <v>37</v>
      </c>
      <c r="C42" s="75" t="s">
        <v>234</v>
      </c>
      <c r="D42" s="75" t="s">
        <v>297</v>
      </c>
      <c r="E42" s="75" t="s">
        <v>282</v>
      </c>
      <c r="F42" s="75" t="s">
        <v>634</v>
      </c>
      <c r="G42" s="75" t="s">
        <v>298</v>
      </c>
      <c r="H42" s="75" t="s">
        <v>299</v>
      </c>
      <c r="I42" s="19"/>
    </row>
    <row r="43" spans="2:9" ht="17.25">
      <c r="B43" s="157" t="s">
        <v>37</v>
      </c>
      <c r="C43" s="75" t="s">
        <v>234</v>
      </c>
      <c r="D43" s="75" t="s">
        <v>300</v>
      </c>
      <c r="E43" s="75" t="s">
        <v>282</v>
      </c>
      <c r="F43" s="75" t="s">
        <v>301</v>
      </c>
      <c r="G43" s="75" t="s">
        <v>298</v>
      </c>
      <c r="H43" s="75" t="s">
        <v>302</v>
      </c>
      <c r="I43" s="19" t="s">
        <v>635</v>
      </c>
    </row>
    <row r="44" spans="2:9" ht="17.25">
      <c r="B44" s="155" t="s">
        <v>316</v>
      </c>
      <c r="C44" s="75" t="s">
        <v>231</v>
      </c>
      <c r="D44" s="75" t="s">
        <v>636</v>
      </c>
      <c r="E44" s="75">
        <v>1</v>
      </c>
      <c r="F44" s="75" t="s">
        <v>317</v>
      </c>
      <c r="G44" s="75">
        <v>1300</v>
      </c>
      <c r="H44" s="75" t="s">
        <v>318</v>
      </c>
      <c r="I44" s="19"/>
    </row>
    <row r="45" spans="2:9" ht="17.25">
      <c r="B45" s="156" t="s">
        <v>316</v>
      </c>
      <c r="C45" s="14" t="s">
        <v>234</v>
      </c>
      <c r="D45" s="14" t="s">
        <v>319</v>
      </c>
      <c r="E45" s="14">
        <v>1</v>
      </c>
      <c r="F45" s="14" t="s">
        <v>320</v>
      </c>
      <c r="G45" s="14" t="s">
        <v>265</v>
      </c>
      <c r="H45" s="14" t="s">
        <v>321</v>
      </c>
      <c r="I45" s="19"/>
    </row>
    <row r="46" spans="2:9" ht="14.45" customHeight="1">
      <c r="B46" s="156" t="s">
        <v>316</v>
      </c>
      <c r="C46" s="75" t="s">
        <v>234</v>
      </c>
      <c r="D46" s="75" t="s">
        <v>235</v>
      </c>
      <c r="E46" s="75" t="s">
        <v>250</v>
      </c>
      <c r="F46" s="75" t="s">
        <v>322</v>
      </c>
      <c r="G46" s="75" t="s">
        <v>294</v>
      </c>
      <c r="H46" s="75" t="s">
        <v>323</v>
      </c>
      <c r="I46" s="19"/>
    </row>
    <row r="47" spans="2:9" ht="17.25">
      <c r="B47" s="156" t="s">
        <v>316</v>
      </c>
      <c r="C47" s="75" t="s">
        <v>234</v>
      </c>
      <c r="D47" s="75" t="s">
        <v>235</v>
      </c>
      <c r="E47" s="75" t="s">
        <v>282</v>
      </c>
      <c r="F47" s="75" t="s">
        <v>324</v>
      </c>
      <c r="G47" s="75" t="s">
        <v>252</v>
      </c>
      <c r="H47" s="75" t="s">
        <v>255</v>
      </c>
      <c r="I47" s="19"/>
    </row>
    <row r="48" spans="2:9" ht="17.25">
      <c r="B48" s="156" t="s">
        <v>316</v>
      </c>
      <c r="C48" s="75" t="s">
        <v>234</v>
      </c>
      <c r="D48" s="75" t="s">
        <v>257</v>
      </c>
      <c r="E48" s="75" t="s">
        <v>282</v>
      </c>
      <c r="F48" s="75" t="s">
        <v>324</v>
      </c>
      <c r="G48" s="75" t="s">
        <v>252</v>
      </c>
      <c r="H48" s="75" t="s">
        <v>255</v>
      </c>
      <c r="I48" s="19"/>
    </row>
    <row r="49" spans="2:9" ht="17.25">
      <c r="B49" s="156" t="s">
        <v>316</v>
      </c>
      <c r="C49" s="75" t="s">
        <v>234</v>
      </c>
      <c r="D49" s="75" t="s">
        <v>270</v>
      </c>
      <c r="E49" s="75" t="s">
        <v>250</v>
      </c>
      <c r="F49" s="75" t="s">
        <v>325</v>
      </c>
      <c r="G49" s="75" t="s">
        <v>326</v>
      </c>
      <c r="H49" s="75" t="s">
        <v>327</v>
      </c>
      <c r="I49" s="19"/>
    </row>
    <row r="50" spans="2:9" ht="17.25">
      <c r="B50" s="157" t="s">
        <v>637</v>
      </c>
      <c r="C50" s="75" t="s">
        <v>234</v>
      </c>
      <c r="D50" s="75" t="s">
        <v>638</v>
      </c>
      <c r="E50" s="75">
        <v>2</v>
      </c>
      <c r="F50" s="75" t="s">
        <v>639</v>
      </c>
      <c r="G50" s="75">
        <v>900</v>
      </c>
      <c r="H50" s="75" t="s">
        <v>327</v>
      </c>
      <c r="I50" s="19"/>
    </row>
    <row r="51" spans="2:9" ht="17.25">
      <c r="B51" s="155" t="s">
        <v>51</v>
      </c>
      <c r="C51" s="75" t="s">
        <v>231</v>
      </c>
      <c r="D51" s="75" t="s">
        <v>328</v>
      </c>
      <c r="E51" s="75" t="s">
        <v>282</v>
      </c>
      <c r="F51" s="75" t="s">
        <v>303</v>
      </c>
      <c r="G51" s="75" t="s">
        <v>252</v>
      </c>
      <c r="H51" s="75" t="s">
        <v>304</v>
      </c>
      <c r="I51" s="19"/>
    </row>
    <row r="52" spans="2:9" ht="17.25">
      <c r="B52" s="156" t="s">
        <v>51</v>
      </c>
      <c r="C52" s="75" t="s">
        <v>234</v>
      </c>
      <c r="D52" s="75" t="s">
        <v>306</v>
      </c>
      <c r="E52" s="75" t="s">
        <v>282</v>
      </c>
      <c r="F52" s="75" t="s">
        <v>329</v>
      </c>
      <c r="G52" s="75" t="s">
        <v>307</v>
      </c>
      <c r="H52" s="75" t="s">
        <v>308</v>
      </c>
      <c r="I52" s="19"/>
    </row>
    <row r="53" spans="2:9" ht="17.25">
      <c r="B53" s="156" t="s">
        <v>51</v>
      </c>
      <c r="C53" s="75" t="s">
        <v>234</v>
      </c>
      <c r="D53" s="75" t="s">
        <v>312</v>
      </c>
      <c r="E53" s="75" t="s">
        <v>282</v>
      </c>
      <c r="F53" s="75" t="s">
        <v>640</v>
      </c>
      <c r="G53" s="75" t="s">
        <v>252</v>
      </c>
      <c r="H53" s="75" t="s">
        <v>314</v>
      </c>
      <c r="I53" s="21" t="s">
        <v>641</v>
      </c>
    </row>
    <row r="54" spans="2:9" ht="17.25">
      <c r="B54" s="157" t="s">
        <v>51</v>
      </c>
      <c r="C54" s="75" t="s">
        <v>234</v>
      </c>
      <c r="D54" s="75" t="s">
        <v>235</v>
      </c>
      <c r="E54" s="75" t="s">
        <v>282</v>
      </c>
      <c r="F54" s="75" t="s">
        <v>330</v>
      </c>
      <c r="G54" s="75" t="s">
        <v>252</v>
      </c>
      <c r="H54" s="75" t="s">
        <v>310</v>
      </c>
      <c r="I54" s="19"/>
    </row>
    <row r="55" spans="2:9" ht="17.25">
      <c r="B55" s="155" t="s">
        <v>331</v>
      </c>
      <c r="C55" s="75" t="s">
        <v>231</v>
      </c>
      <c r="D55" s="75" t="s">
        <v>642</v>
      </c>
      <c r="E55" s="75">
        <v>1</v>
      </c>
      <c r="F55" s="75" t="s">
        <v>332</v>
      </c>
      <c r="G55" s="75" t="s">
        <v>252</v>
      </c>
      <c r="H55" s="75" t="s">
        <v>643</v>
      </c>
      <c r="I55" s="19"/>
    </row>
    <row r="56" spans="2:9" ht="17.25">
      <c r="B56" s="156" t="s">
        <v>331</v>
      </c>
      <c r="C56" s="75" t="s">
        <v>231</v>
      </c>
      <c r="D56" s="75" t="s">
        <v>642</v>
      </c>
      <c r="E56" s="75">
        <v>1</v>
      </c>
      <c r="F56" s="75" t="s">
        <v>644</v>
      </c>
      <c r="G56" s="75" t="s">
        <v>252</v>
      </c>
      <c r="H56" s="75" t="s">
        <v>333</v>
      </c>
      <c r="I56" s="19"/>
    </row>
    <row r="57" spans="2:9" ht="17.25">
      <c r="B57" s="156" t="s">
        <v>331</v>
      </c>
      <c r="C57" s="75" t="s">
        <v>234</v>
      </c>
      <c r="D57" s="75" t="s">
        <v>235</v>
      </c>
      <c r="E57" s="75" t="s">
        <v>282</v>
      </c>
      <c r="F57" s="75" t="s">
        <v>334</v>
      </c>
      <c r="G57" s="75">
        <v>300</v>
      </c>
      <c r="H57" s="75" t="s">
        <v>255</v>
      </c>
      <c r="I57" s="19"/>
    </row>
    <row r="58" spans="2:9" ht="17.25">
      <c r="B58" s="156" t="s">
        <v>331</v>
      </c>
      <c r="C58" s="75" t="s">
        <v>234</v>
      </c>
      <c r="D58" s="75" t="s">
        <v>257</v>
      </c>
      <c r="E58" s="75" t="s">
        <v>282</v>
      </c>
      <c r="F58" s="75" t="s">
        <v>334</v>
      </c>
      <c r="G58" s="75">
        <v>300</v>
      </c>
      <c r="H58" s="75" t="s">
        <v>255</v>
      </c>
      <c r="I58" s="19"/>
    </row>
    <row r="59" spans="2:9" ht="17.25">
      <c r="B59" s="156" t="s">
        <v>645</v>
      </c>
      <c r="C59" s="75" t="s">
        <v>234</v>
      </c>
      <c r="D59" s="75" t="s">
        <v>235</v>
      </c>
      <c r="E59" s="75" t="s">
        <v>282</v>
      </c>
      <c r="F59" s="75" t="s">
        <v>646</v>
      </c>
      <c r="G59" s="75" t="s">
        <v>294</v>
      </c>
      <c r="H59" s="75" t="s">
        <v>335</v>
      </c>
      <c r="I59" s="19"/>
    </row>
    <row r="60" spans="2:9" ht="17.25">
      <c r="B60" s="156" t="s">
        <v>331</v>
      </c>
      <c r="C60" s="75" t="s">
        <v>234</v>
      </c>
      <c r="D60" s="75" t="s">
        <v>319</v>
      </c>
      <c r="E60" s="75" t="s">
        <v>282</v>
      </c>
      <c r="F60" s="75" t="s">
        <v>336</v>
      </c>
      <c r="G60" s="75" t="s">
        <v>337</v>
      </c>
      <c r="H60" s="75" t="s">
        <v>321</v>
      </c>
      <c r="I60" s="19"/>
    </row>
    <row r="61" spans="2:9" ht="17.25">
      <c r="B61" s="156" t="s">
        <v>331</v>
      </c>
      <c r="C61" s="75" t="s">
        <v>234</v>
      </c>
      <c r="D61" s="75" t="s">
        <v>270</v>
      </c>
      <c r="E61" s="75">
        <v>2</v>
      </c>
      <c r="F61" s="75" t="s">
        <v>338</v>
      </c>
      <c r="G61" s="75" t="s">
        <v>326</v>
      </c>
      <c r="H61" s="75" t="s">
        <v>339</v>
      </c>
      <c r="I61" s="19"/>
    </row>
    <row r="62" spans="2:9" ht="17.25">
      <c r="B62" s="157" t="s">
        <v>331</v>
      </c>
      <c r="C62" s="75" t="s">
        <v>234</v>
      </c>
      <c r="D62" s="75" t="s">
        <v>270</v>
      </c>
      <c r="E62" s="75" t="s">
        <v>282</v>
      </c>
      <c r="F62" s="75" t="s">
        <v>340</v>
      </c>
      <c r="G62" s="75" t="s">
        <v>326</v>
      </c>
      <c r="H62" s="75" t="s">
        <v>339</v>
      </c>
      <c r="I62" s="19"/>
    </row>
    <row r="63" spans="2:9" ht="17.25">
      <c r="B63" s="155" t="s">
        <v>341</v>
      </c>
      <c r="C63" s="75" t="s">
        <v>231</v>
      </c>
      <c r="D63" s="75" t="s">
        <v>277</v>
      </c>
      <c r="E63" s="75" t="s">
        <v>282</v>
      </c>
      <c r="F63" s="75" t="s">
        <v>647</v>
      </c>
      <c r="G63" s="75" t="s">
        <v>252</v>
      </c>
      <c r="H63" s="75" t="s">
        <v>342</v>
      </c>
      <c r="I63" s="19"/>
    </row>
    <row r="64" spans="2:9" ht="17.25">
      <c r="B64" s="156" t="s">
        <v>341</v>
      </c>
      <c r="C64" s="75" t="s">
        <v>234</v>
      </c>
      <c r="D64" s="75" t="s">
        <v>235</v>
      </c>
      <c r="E64" s="75" t="s">
        <v>282</v>
      </c>
      <c r="F64" s="75" t="s">
        <v>343</v>
      </c>
      <c r="G64" s="75" t="s">
        <v>252</v>
      </c>
      <c r="H64" s="75" t="s">
        <v>310</v>
      </c>
      <c r="I64" s="19"/>
    </row>
    <row r="65" spans="2:11" ht="17.25">
      <c r="B65" s="156" t="s">
        <v>341</v>
      </c>
      <c r="C65" s="75" t="s">
        <v>234</v>
      </c>
      <c r="D65" s="75" t="s">
        <v>257</v>
      </c>
      <c r="E65" s="75" t="s">
        <v>282</v>
      </c>
      <c r="F65" s="75" t="s">
        <v>344</v>
      </c>
      <c r="G65" s="75">
        <v>300</v>
      </c>
      <c r="H65" s="75" t="s">
        <v>345</v>
      </c>
      <c r="I65" s="19"/>
    </row>
    <row r="66" spans="2:11" ht="17.25">
      <c r="B66" s="156" t="s">
        <v>341</v>
      </c>
      <c r="C66" s="75" t="s">
        <v>234</v>
      </c>
      <c r="D66" s="75" t="s">
        <v>270</v>
      </c>
      <c r="E66" s="75">
        <v>2</v>
      </c>
      <c r="F66" s="75" t="s">
        <v>346</v>
      </c>
      <c r="G66" s="75">
        <v>900</v>
      </c>
      <c r="H66" s="75" t="s">
        <v>347</v>
      </c>
      <c r="I66" s="19"/>
    </row>
    <row r="67" spans="2:11" ht="17.25">
      <c r="B67" s="156" t="s">
        <v>648</v>
      </c>
      <c r="C67" s="75" t="s">
        <v>234</v>
      </c>
      <c r="D67" s="75" t="s">
        <v>638</v>
      </c>
      <c r="E67" s="75" t="s">
        <v>250</v>
      </c>
      <c r="F67" s="75" t="s">
        <v>649</v>
      </c>
      <c r="G67" s="75">
        <v>750</v>
      </c>
      <c r="H67" s="75" t="s">
        <v>345</v>
      </c>
      <c r="I67" s="19"/>
    </row>
    <row r="68" spans="2:11" ht="17.25">
      <c r="B68" s="156" t="s">
        <v>341</v>
      </c>
      <c r="C68" s="75" t="s">
        <v>234</v>
      </c>
      <c r="D68" s="75" t="s">
        <v>235</v>
      </c>
      <c r="E68" s="75" t="s">
        <v>282</v>
      </c>
      <c r="F68" s="75" t="s">
        <v>348</v>
      </c>
      <c r="G68" s="75" t="s">
        <v>294</v>
      </c>
      <c r="H68" s="75" t="s">
        <v>335</v>
      </c>
      <c r="I68" s="19"/>
    </row>
    <row r="69" spans="2:11" ht="17.25">
      <c r="B69" s="157" t="s">
        <v>648</v>
      </c>
      <c r="C69" s="75" t="s">
        <v>234</v>
      </c>
      <c r="D69" s="75" t="s">
        <v>319</v>
      </c>
      <c r="E69" s="75">
        <v>1</v>
      </c>
      <c r="F69" s="75" t="s">
        <v>349</v>
      </c>
      <c r="G69" s="75" t="s">
        <v>337</v>
      </c>
      <c r="H69" s="75" t="s">
        <v>321</v>
      </c>
      <c r="I69" s="19"/>
    </row>
    <row r="72" spans="2:11">
      <c r="I72" s="87" t="s">
        <v>684</v>
      </c>
    </row>
    <row r="73" spans="2:11">
      <c r="I73" s="86"/>
    </row>
    <row r="74" spans="2:11">
      <c r="I74" s="86" t="s">
        <v>683</v>
      </c>
    </row>
    <row r="75" spans="2:11">
      <c r="E75" s="16" t="s">
        <v>589</v>
      </c>
      <c r="I75" s="86" t="s">
        <v>682</v>
      </c>
      <c r="K75" s="16" t="s">
        <v>712</v>
      </c>
    </row>
    <row r="76" spans="2:11" ht="23.25" customHeight="1">
      <c r="C76" s="16" t="s">
        <v>714</v>
      </c>
      <c r="E76" s="16" t="s">
        <v>715</v>
      </c>
      <c r="F76" s="16">
        <v>625.4</v>
      </c>
      <c r="H76" s="16" t="s">
        <v>680</v>
      </c>
      <c r="I76" s="16" t="s">
        <v>681</v>
      </c>
      <c r="K76" s="86" t="s">
        <v>719</v>
      </c>
    </row>
    <row r="77" spans="2:11">
      <c r="C77" s="16" t="s">
        <v>596</v>
      </c>
      <c r="F77" s="16">
        <v>60</v>
      </c>
      <c r="G77" s="16" t="s">
        <v>677</v>
      </c>
      <c r="J77" s="98"/>
      <c r="K77" s="98"/>
    </row>
    <row r="78" spans="2:11">
      <c r="C78" s="16" t="s">
        <v>713</v>
      </c>
      <c r="E78" s="16" t="s">
        <v>585</v>
      </c>
      <c r="F78" s="16">
        <v>5</v>
      </c>
      <c r="G78" s="16" t="s">
        <v>677</v>
      </c>
      <c r="J78" s="98"/>
      <c r="K78" s="98"/>
    </row>
    <row r="79" spans="2:11">
      <c r="C79" s="16" t="s">
        <v>595</v>
      </c>
      <c r="E79" s="16" t="s">
        <v>586</v>
      </c>
      <c r="F79" s="16">
        <v>3.2</v>
      </c>
      <c r="G79" s="16" t="s">
        <v>677</v>
      </c>
      <c r="J79" s="98"/>
      <c r="K79" s="98"/>
    </row>
    <row r="81" spans="3:9">
      <c r="C81" s="16" t="s">
        <v>594</v>
      </c>
      <c r="E81" s="16" t="s">
        <v>588</v>
      </c>
      <c r="F81" s="16">
        <v>11.36</v>
      </c>
      <c r="G81" s="16" t="s">
        <v>677</v>
      </c>
    </row>
    <row r="82" spans="3:9">
      <c r="C82" s="16" t="s">
        <v>593</v>
      </c>
      <c r="F82" s="16">
        <v>14.3</v>
      </c>
      <c r="G82" s="16" t="s">
        <v>677</v>
      </c>
      <c r="I82" s="16" t="s">
        <v>717</v>
      </c>
    </row>
    <row r="83" spans="3:9">
      <c r="C83" s="16" t="s">
        <v>592</v>
      </c>
      <c r="E83" s="16" t="s">
        <v>592</v>
      </c>
      <c r="F83" s="16">
        <v>6</v>
      </c>
      <c r="G83" s="16" t="s">
        <v>677</v>
      </c>
    </row>
    <row r="84" spans="3:9">
      <c r="C84" s="16" t="s">
        <v>591</v>
      </c>
      <c r="F84" s="16">
        <v>26.7</v>
      </c>
      <c r="G84" s="16" t="s">
        <v>677</v>
      </c>
    </row>
    <row r="85" spans="3:9">
      <c r="C85" s="16" t="s">
        <v>583</v>
      </c>
      <c r="F85" s="16">
        <v>30</v>
      </c>
      <c r="G85" s="16" t="s">
        <v>677</v>
      </c>
    </row>
    <row r="86" spans="3:9">
      <c r="C86" s="16" t="s">
        <v>590</v>
      </c>
      <c r="E86" s="16" t="s">
        <v>587</v>
      </c>
      <c r="F86" s="16">
        <f>6.19*2</f>
        <v>12.38</v>
      </c>
      <c r="G86" s="16" t="s">
        <v>677</v>
      </c>
    </row>
    <row r="87" spans="3:9">
      <c r="C87" s="16" t="s">
        <v>584</v>
      </c>
      <c r="E87" s="16" t="s">
        <v>716</v>
      </c>
      <c r="F87" s="16">
        <v>3</v>
      </c>
    </row>
    <row r="89" spans="3:9">
      <c r="C89" s="16" t="s">
        <v>650</v>
      </c>
      <c r="E89" s="16" t="s">
        <v>651</v>
      </c>
      <c r="F89" s="16">
        <v>157.80000000000001</v>
      </c>
    </row>
    <row r="94" spans="3:9">
      <c r="F94" s="16">
        <v>91.5</v>
      </c>
      <c r="G94" s="16">
        <v>1.6</v>
      </c>
    </row>
    <row r="95" spans="3:9">
      <c r="F95" s="16">
        <v>90.7</v>
      </c>
      <c r="G95" s="16">
        <v>6.19</v>
      </c>
    </row>
    <row r="96" spans="3:9">
      <c r="F96" s="16">
        <v>93.5</v>
      </c>
      <c r="G96" s="16">
        <v>11.36</v>
      </c>
    </row>
    <row r="97" spans="6:6">
      <c r="F97" s="16">
        <v>94.7</v>
      </c>
    </row>
    <row r="98" spans="6:6">
      <c r="F98" s="16">
        <v>91</v>
      </c>
    </row>
    <row r="99" spans="6:6">
      <c r="F99" s="16">
        <v>92</v>
      </c>
    </row>
    <row r="100" spans="6:6">
      <c r="F100" s="16">
        <v>72</v>
      </c>
    </row>
  </sheetData>
  <autoFilter ref="B3:I69"/>
  <mergeCells count="18">
    <mergeCell ref="B44:B50"/>
    <mergeCell ref="B51:B54"/>
    <mergeCell ref="B55:B62"/>
    <mergeCell ref="B63:B69"/>
    <mergeCell ref="F22:F23"/>
    <mergeCell ref="B28:B33"/>
    <mergeCell ref="B34:B43"/>
    <mergeCell ref="C34:C35"/>
    <mergeCell ref="D34:D35"/>
    <mergeCell ref="E34:E35"/>
    <mergeCell ref="F34:F35"/>
    <mergeCell ref="C39:C40"/>
    <mergeCell ref="E22:E23"/>
    <mergeCell ref="B4:B6"/>
    <mergeCell ref="B7:B17"/>
    <mergeCell ref="B18:B21"/>
    <mergeCell ref="B22:B27"/>
    <mergeCell ref="D22:D23"/>
  </mergeCells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zoomScale="85" zoomScaleNormal="85" workbookViewId="0">
      <selection sqref="A1:K2"/>
    </sheetView>
  </sheetViews>
  <sheetFormatPr defaultColWidth="9" defaultRowHeight="13.5"/>
  <cols>
    <col min="1" max="1" width="11.625" style="88" customWidth="1"/>
    <col min="2" max="2" width="14.625" style="88" customWidth="1"/>
    <col min="3" max="3" width="12.5" style="88" customWidth="1"/>
    <col min="4" max="4" width="15.625" style="88" customWidth="1"/>
    <col min="5" max="5" width="24.625" style="88" customWidth="1"/>
    <col min="6" max="6" width="14.25" style="88" customWidth="1"/>
    <col min="7" max="7" width="9.125" style="88" bestFit="1" customWidth="1"/>
    <col min="8" max="8" width="9" style="88"/>
    <col min="9" max="9" width="9.125" style="88" bestFit="1" customWidth="1"/>
    <col min="10" max="10" width="10.125" style="88" bestFit="1" customWidth="1"/>
    <col min="11" max="11" width="29.625" style="88" customWidth="1"/>
    <col min="12" max="16384" width="9" style="88"/>
  </cols>
  <sheetData>
    <row r="1" spans="1:11" ht="22.15" customHeight="1">
      <c r="A1" s="181" t="s">
        <v>687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22.15" customHeight="1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>
      <c r="A3" s="89" t="s">
        <v>688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</row>
    <row r="4" spans="1:11">
      <c r="A4" s="89" t="s">
        <v>465</v>
      </c>
      <c r="B4" s="89" t="s">
        <v>689</v>
      </c>
      <c r="C4" s="89" t="s">
        <v>690</v>
      </c>
      <c r="D4" s="89" t="s">
        <v>469</v>
      </c>
      <c r="E4" s="89" t="s">
        <v>691</v>
      </c>
      <c r="F4" s="89" t="s">
        <v>692</v>
      </c>
      <c r="G4" s="89" t="s">
        <v>4</v>
      </c>
      <c r="H4" s="89" t="s">
        <v>113</v>
      </c>
      <c r="I4" s="89" t="s">
        <v>5</v>
      </c>
      <c r="J4" s="89" t="s">
        <v>693</v>
      </c>
      <c r="K4" s="89" t="s">
        <v>8</v>
      </c>
    </row>
    <row r="5" spans="1:11">
      <c r="A5" s="89">
        <v>1</v>
      </c>
      <c r="B5" s="90" t="s">
        <v>694</v>
      </c>
      <c r="C5" s="182" t="s">
        <v>695</v>
      </c>
      <c r="D5" s="89" t="s">
        <v>696</v>
      </c>
      <c r="E5" s="91" t="s">
        <v>697</v>
      </c>
      <c r="F5" s="89" t="s">
        <v>698</v>
      </c>
      <c r="G5" s="89">
        <v>1</v>
      </c>
      <c r="H5" s="185" t="s">
        <v>553</v>
      </c>
      <c r="I5" s="92">
        <v>630</v>
      </c>
      <c r="J5" s="92">
        <v>630</v>
      </c>
      <c r="K5" s="185" t="s">
        <v>699</v>
      </c>
    </row>
    <row r="6" spans="1:11">
      <c r="A6" s="89">
        <v>2</v>
      </c>
      <c r="B6" s="90" t="s">
        <v>694</v>
      </c>
      <c r="C6" s="183"/>
      <c r="D6" s="89" t="s">
        <v>696</v>
      </c>
      <c r="E6" s="91" t="s">
        <v>697</v>
      </c>
      <c r="F6" s="89"/>
      <c r="G6" s="89">
        <v>1</v>
      </c>
      <c r="H6" s="186"/>
      <c r="I6" s="92">
        <v>630</v>
      </c>
      <c r="J6" s="92">
        <v>630</v>
      </c>
      <c r="K6" s="186"/>
    </row>
    <row r="7" spans="1:11">
      <c r="A7" s="89">
        <v>3</v>
      </c>
      <c r="B7" s="90" t="s">
        <v>694</v>
      </c>
      <c r="C7" s="183"/>
      <c r="D7" s="89" t="s">
        <v>696</v>
      </c>
      <c r="E7" s="91" t="s">
        <v>700</v>
      </c>
      <c r="F7" s="89"/>
      <c r="G7" s="89">
        <v>1</v>
      </c>
      <c r="H7" s="187"/>
      <c r="I7" s="92">
        <v>630</v>
      </c>
      <c r="J7" s="92">
        <v>630</v>
      </c>
      <c r="K7" s="186"/>
    </row>
    <row r="8" spans="1:11">
      <c r="A8" s="89">
        <v>4</v>
      </c>
      <c r="B8" s="185" t="s">
        <v>701</v>
      </c>
      <c r="C8" s="183"/>
      <c r="D8" s="182" t="s">
        <v>702</v>
      </c>
      <c r="E8" s="90" t="s">
        <v>703</v>
      </c>
      <c r="F8" s="89"/>
      <c r="G8" s="89">
        <v>5.2</v>
      </c>
      <c r="H8" s="92" t="s">
        <v>542</v>
      </c>
      <c r="I8" s="92">
        <v>50</v>
      </c>
      <c r="J8" s="92">
        <v>260</v>
      </c>
      <c r="K8" s="186"/>
    </row>
    <row r="9" spans="1:11">
      <c r="A9" s="89">
        <v>5</v>
      </c>
      <c r="B9" s="186"/>
      <c r="C9" s="183"/>
      <c r="D9" s="183"/>
      <c r="E9" s="90" t="s">
        <v>704</v>
      </c>
      <c r="F9" s="89"/>
      <c r="G9" s="89">
        <v>4.54</v>
      </c>
      <c r="H9" s="92"/>
      <c r="I9" s="92">
        <v>55</v>
      </c>
      <c r="J9" s="92">
        <v>249.7</v>
      </c>
      <c r="K9" s="186"/>
    </row>
    <row r="10" spans="1:11">
      <c r="A10" s="89">
        <v>6</v>
      </c>
      <c r="B10" s="186"/>
      <c r="C10" s="183"/>
      <c r="D10" s="184"/>
      <c r="E10" s="90" t="s">
        <v>705</v>
      </c>
      <c r="F10" s="89"/>
      <c r="G10" s="89">
        <v>4.9400000000000004</v>
      </c>
      <c r="H10" s="92"/>
      <c r="I10" s="92">
        <v>50</v>
      </c>
      <c r="J10" s="92">
        <v>247</v>
      </c>
      <c r="K10" s="186"/>
    </row>
    <row r="11" spans="1:11">
      <c r="A11" s="89">
        <v>7</v>
      </c>
      <c r="B11" s="186"/>
      <c r="C11" s="183"/>
      <c r="D11" s="185" t="s">
        <v>706</v>
      </c>
      <c r="E11" s="90" t="s">
        <v>720</v>
      </c>
      <c r="F11" s="89"/>
      <c r="G11" s="89"/>
      <c r="H11" s="92"/>
      <c r="I11" s="92"/>
      <c r="J11" s="92">
        <v>0</v>
      </c>
      <c r="K11" s="186"/>
    </row>
    <row r="12" spans="1:11">
      <c r="A12" s="89">
        <v>8</v>
      </c>
      <c r="B12" s="187"/>
      <c r="C12" s="184"/>
      <c r="D12" s="187"/>
      <c r="E12" s="90" t="s">
        <v>707</v>
      </c>
      <c r="F12" s="89"/>
      <c r="G12" s="89">
        <v>7.19</v>
      </c>
      <c r="H12" s="92"/>
      <c r="I12" s="92">
        <v>66</v>
      </c>
      <c r="J12" s="92">
        <v>474.54</v>
      </c>
      <c r="K12" s="187"/>
    </row>
    <row r="13" spans="1:11" ht="14.25">
      <c r="A13" s="89">
        <v>9</v>
      </c>
      <c r="B13" s="90"/>
      <c r="C13" s="90"/>
      <c r="D13" s="90"/>
      <c r="E13" s="93"/>
      <c r="F13" s="89"/>
      <c r="G13" s="89"/>
      <c r="H13" s="92"/>
      <c r="I13" s="92"/>
      <c r="J13" s="92">
        <f>SUM(J5:J12)</f>
        <v>3121.24</v>
      </c>
      <c r="K13" s="89"/>
    </row>
    <row r="14" spans="1:11" ht="14.25">
      <c r="A14" s="89"/>
      <c r="B14" s="90"/>
      <c r="C14" s="90"/>
      <c r="D14" s="90"/>
      <c r="E14" s="93"/>
      <c r="F14" s="94"/>
      <c r="G14" s="89"/>
      <c r="H14" s="92"/>
      <c r="I14" s="92"/>
      <c r="J14" s="92"/>
      <c r="K14" s="89"/>
    </row>
    <row r="15" spans="1:11" ht="14.25">
      <c r="A15" s="89">
        <v>10</v>
      </c>
      <c r="B15" s="90"/>
      <c r="C15" s="90"/>
      <c r="D15" s="90"/>
      <c r="E15" s="93"/>
      <c r="F15" s="175"/>
      <c r="G15" s="89"/>
      <c r="H15" s="92"/>
      <c r="I15" s="92"/>
      <c r="J15" s="92"/>
      <c r="K15" s="89"/>
    </row>
    <row r="16" spans="1:11" ht="14.25">
      <c r="A16" s="89">
        <v>11</v>
      </c>
      <c r="B16" s="90"/>
      <c r="C16" s="90"/>
      <c r="D16" s="90"/>
      <c r="E16" s="93"/>
      <c r="F16" s="175"/>
      <c r="G16" s="89"/>
      <c r="H16" s="92"/>
      <c r="I16" s="92"/>
      <c r="J16" s="92"/>
      <c r="K16" s="89"/>
    </row>
    <row r="17" spans="1:11" ht="14.25">
      <c r="A17" s="89">
        <v>12</v>
      </c>
      <c r="B17" s="90"/>
      <c r="C17" s="90"/>
      <c r="D17" s="90"/>
      <c r="E17" s="93"/>
      <c r="F17" s="90"/>
      <c r="G17" s="89"/>
      <c r="H17" s="90"/>
      <c r="I17" s="92"/>
      <c r="J17" s="92"/>
      <c r="K17" s="89"/>
    </row>
    <row r="18" spans="1:11" ht="14.25">
      <c r="A18" s="89">
        <v>13</v>
      </c>
      <c r="B18" s="90"/>
      <c r="C18" s="90"/>
      <c r="D18" s="90"/>
      <c r="E18" s="93"/>
      <c r="F18" s="90"/>
      <c r="G18" s="89"/>
      <c r="H18" s="90"/>
      <c r="I18" s="92"/>
      <c r="J18" s="92"/>
      <c r="K18" s="89"/>
    </row>
    <row r="19" spans="1:11" ht="14.25">
      <c r="A19" s="89">
        <v>14</v>
      </c>
      <c r="B19" s="89"/>
      <c r="C19" s="89"/>
      <c r="D19" s="89"/>
      <c r="E19" s="93"/>
      <c r="F19" s="89"/>
      <c r="G19" s="89"/>
      <c r="H19" s="89"/>
      <c r="I19" s="92"/>
      <c r="J19" s="92"/>
      <c r="K19" s="89"/>
    </row>
    <row r="20" spans="1:11" ht="14.25">
      <c r="A20" s="89">
        <v>15</v>
      </c>
      <c r="B20" s="89"/>
      <c r="C20" s="89"/>
      <c r="D20" s="89"/>
      <c r="E20" s="93"/>
      <c r="F20" s="89"/>
      <c r="G20" s="89"/>
      <c r="H20" s="89"/>
      <c r="I20" s="92"/>
      <c r="J20" s="92"/>
      <c r="K20" s="89"/>
    </row>
    <row r="21" spans="1:11" ht="14.25">
      <c r="A21" s="89">
        <v>16</v>
      </c>
      <c r="B21" s="89"/>
      <c r="C21" s="89"/>
      <c r="D21" s="89"/>
      <c r="E21" s="93"/>
      <c r="F21" s="89"/>
      <c r="G21" s="89"/>
      <c r="H21" s="95"/>
      <c r="I21" s="95"/>
      <c r="J21" s="92"/>
      <c r="K21" s="89"/>
    </row>
    <row r="22" spans="1:11" ht="14.25">
      <c r="A22" s="89">
        <v>17</v>
      </c>
      <c r="B22" s="89"/>
      <c r="C22" s="89"/>
      <c r="D22" s="89"/>
      <c r="E22" s="96"/>
      <c r="F22" s="89"/>
      <c r="G22" s="89"/>
      <c r="H22" s="89"/>
      <c r="I22" s="92"/>
      <c r="J22" s="92"/>
      <c r="K22" s="89"/>
    </row>
    <row r="23" spans="1:11" ht="14.25">
      <c r="A23" s="89">
        <v>18</v>
      </c>
      <c r="B23" s="89"/>
      <c r="C23" s="89"/>
      <c r="D23" s="89"/>
      <c r="E23" s="96"/>
      <c r="F23" s="89"/>
      <c r="G23" s="89"/>
      <c r="H23" s="89"/>
      <c r="I23" s="92"/>
      <c r="J23" s="92"/>
      <c r="K23" s="89"/>
    </row>
    <row r="24" spans="1:11" ht="14.25">
      <c r="A24" s="89">
        <v>19</v>
      </c>
      <c r="B24" s="89"/>
      <c r="C24" s="89"/>
      <c r="D24" s="89"/>
      <c r="E24" s="96"/>
      <c r="F24" s="89"/>
      <c r="G24" s="89"/>
      <c r="H24" s="89"/>
      <c r="I24" s="92"/>
      <c r="J24" s="92"/>
      <c r="K24" s="89"/>
    </row>
    <row r="25" spans="1:11" ht="16.5">
      <c r="A25" s="89" t="s">
        <v>708</v>
      </c>
      <c r="B25" s="176">
        <v>3121</v>
      </c>
      <c r="C25" s="176"/>
      <c r="D25" s="176"/>
      <c r="E25" s="176"/>
      <c r="F25" s="176"/>
      <c r="G25" s="176"/>
      <c r="H25" s="176"/>
      <c r="I25" s="176"/>
      <c r="J25" s="176"/>
      <c r="K25" s="176"/>
    </row>
    <row r="26" spans="1:11" ht="49.9" customHeight="1">
      <c r="A26" s="89" t="s">
        <v>709</v>
      </c>
      <c r="B26" s="97"/>
      <c r="C26" s="97"/>
      <c r="D26" s="97"/>
      <c r="E26" s="89" t="s">
        <v>710</v>
      </c>
      <c r="F26" s="177"/>
      <c r="G26" s="177"/>
      <c r="H26" s="89" t="s">
        <v>711</v>
      </c>
      <c r="I26" s="178"/>
      <c r="J26" s="178"/>
      <c r="K26" s="178"/>
    </row>
    <row r="27" spans="1:11" ht="84" customHeight="1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</row>
    <row r="60" spans="11:11">
      <c r="K60" s="88">
        <v>6616</v>
      </c>
    </row>
    <row r="69" spans="1:14">
      <c r="A69" s="167" t="s">
        <v>687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/>
      <c r="M69"/>
      <c r="N69"/>
    </row>
    <row r="70" spans="1:14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/>
      <c r="M70"/>
      <c r="N70"/>
    </row>
    <row r="71" spans="1:14">
      <c r="A71" s="117" t="s">
        <v>688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/>
      <c r="M71"/>
      <c r="N71"/>
    </row>
    <row r="72" spans="1:14">
      <c r="A72" s="117" t="s">
        <v>465</v>
      </c>
      <c r="B72" s="117" t="s">
        <v>689</v>
      </c>
      <c r="C72" s="117" t="s">
        <v>690</v>
      </c>
      <c r="D72" s="117" t="s">
        <v>469</v>
      </c>
      <c r="E72" s="118" t="s">
        <v>691</v>
      </c>
      <c r="F72" s="117" t="s">
        <v>692</v>
      </c>
      <c r="G72" s="117" t="s">
        <v>4</v>
      </c>
      <c r="H72" s="117" t="s">
        <v>113</v>
      </c>
      <c r="I72" s="117" t="s">
        <v>5</v>
      </c>
      <c r="J72" s="117" t="s">
        <v>693</v>
      </c>
      <c r="K72" s="117" t="s">
        <v>8</v>
      </c>
      <c r="L72"/>
      <c r="M72"/>
      <c r="N72"/>
    </row>
    <row r="73" spans="1:14">
      <c r="A73" s="117">
        <v>1</v>
      </c>
      <c r="B73" s="119" t="s">
        <v>694</v>
      </c>
      <c r="C73" s="169" t="s">
        <v>695</v>
      </c>
      <c r="D73" s="117" t="s">
        <v>696</v>
      </c>
      <c r="E73" s="120" t="s">
        <v>697</v>
      </c>
      <c r="F73" s="117" t="s">
        <v>698</v>
      </c>
      <c r="G73" s="117">
        <v>1</v>
      </c>
      <c r="H73" s="172" t="s">
        <v>553</v>
      </c>
      <c r="I73" s="121">
        <v>630</v>
      </c>
      <c r="J73" s="121">
        <v>630</v>
      </c>
      <c r="K73" s="172" t="s">
        <v>699</v>
      </c>
      <c r="L73"/>
      <c r="M73"/>
      <c r="N73"/>
    </row>
    <row r="74" spans="1:14">
      <c r="A74" s="117">
        <v>2</v>
      </c>
      <c r="B74" s="119" t="s">
        <v>694</v>
      </c>
      <c r="C74" s="170"/>
      <c r="D74" s="117" t="s">
        <v>696</v>
      </c>
      <c r="E74" s="120" t="s">
        <v>697</v>
      </c>
      <c r="F74" s="117"/>
      <c r="G74" s="117">
        <v>1</v>
      </c>
      <c r="H74" s="173"/>
      <c r="I74" s="121">
        <v>630</v>
      </c>
      <c r="J74" s="121">
        <v>630</v>
      </c>
      <c r="K74" s="173"/>
      <c r="L74"/>
      <c r="M74"/>
      <c r="N74"/>
    </row>
    <row r="75" spans="1:14">
      <c r="A75" s="117">
        <v>3</v>
      </c>
      <c r="B75" s="119" t="s">
        <v>694</v>
      </c>
      <c r="C75" s="170"/>
      <c r="D75" s="117" t="s">
        <v>696</v>
      </c>
      <c r="E75" s="120" t="s">
        <v>700</v>
      </c>
      <c r="F75" s="117"/>
      <c r="G75" s="117">
        <v>1</v>
      </c>
      <c r="H75" s="174"/>
      <c r="I75" s="121">
        <v>630</v>
      </c>
      <c r="J75" s="121">
        <v>630</v>
      </c>
      <c r="K75" s="173"/>
      <c r="L75"/>
      <c r="M75"/>
      <c r="N75"/>
    </row>
    <row r="76" spans="1:14">
      <c r="A76" s="117">
        <v>4</v>
      </c>
      <c r="B76" s="172" t="s">
        <v>701</v>
      </c>
      <c r="C76" s="170"/>
      <c r="D76" s="169" t="s">
        <v>702</v>
      </c>
      <c r="E76" s="119" t="s">
        <v>703</v>
      </c>
      <c r="F76" s="117"/>
      <c r="G76" s="117">
        <v>5.2</v>
      </c>
      <c r="H76" s="121" t="s">
        <v>542</v>
      </c>
      <c r="I76" s="121">
        <v>50</v>
      </c>
      <c r="J76" s="121">
        <v>260</v>
      </c>
      <c r="K76" s="173"/>
      <c r="L76"/>
      <c r="M76"/>
      <c r="N76"/>
    </row>
    <row r="77" spans="1:14">
      <c r="A77" s="117">
        <v>5</v>
      </c>
      <c r="B77" s="173"/>
      <c r="C77" s="170"/>
      <c r="D77" s="170"/>
      <c r="E77" s="119" t="s">
        <v>704</v>
      </c>
      <c r="F77" s="117"/>
      <c r="G77" s="117">
        <v>4.54</v>
      </c>
      <c r="H77" s="121"/>
      <c r="I77" s="121">
        <v>55</v>
      </c>
      <c r="J77" s="121">
        <v>249.7</v>
      </c>
      <c r="K77" s="173"/>
      <c r="L77"/>
      <c r="M77"/>
      <c r="N77"/>
    </row>
    <row r="78" spans="1:14">
      <c r="A78" s="117">
        <v>6</v>
      </c>
      <c r="B78" s="173"/>
      <c r="C78" s="170"/>
      <c r="D78" s="171"/>
      <c r="E78" s="119" t="s">
        <v>705</v>
      </c>
      <c r="F78" s="117"/>
      <c r="G78" s="117">
        <v>4.9400000000000004</v>
      </c>
      <c r="H78" s="121"/>
      <c r="I78" s="121">
        <v>50</v>
      </c>
      <c r="J78" s="121">
        <v>247</v>
      </c>
      <c r="K78" s="173"/>
      <c r="L78"/>
      <c r="M78"/>
      <c r="N78"/>
    </row>
    <row r="79" spans="1:14">
      <c r="A79" s="117">
        <v>7</v>
      </c>
      <c r="B79" s="173"/>
      <c r="C79" s="170"/>
      <c r="D79" s="172" t="s">
        <v>706</v>
      </c>
      <c r="E79" s="119"/>
      <c r="F79" s="117"/>
      <c r="G79" s="117"/>
      <c r="H79" s="121"/>
      <c r="I79" s="121"/>
      <c r="J79" s="121">
        <v>0</v>
      </c>
      <c r="K79" s="173"/>
      <c r="L79"/>
      <c r="M79"/>
      <c r="N79"/>
    </row>
    <row r="80" spans="1:14">
      <c r="A80" s="117">
        <v>8</v>
      </c>
      <c r="B80" s="174"/>
      <c r="C80" s="171"/>
      <c r="D80" s="174"/>
      <c r="E80" s="119" t="s">
        <v>707</v>
      </c>
      <c r="F80" s="117"/>
      <c r="G80" s="117">
        <v>7.19</v>
      </c>
      <c r="H80" s="121"/>
      <c r="I80" s="121">
        <v>66</v>
      </c>
      <c r="J80" s="121">
        <v>474.54</v>
      </c>
      <c r="K80" s="174"/>
      <c r="L80"/>
      <c r="M80"/>
      <c r="N80"/>
    </row>
    <row r="81" spans="1:14" ht="14.25">
      <c r="A81" s="117">
        <v>9</v>
      </c>
      <c r="B81" s="119" t="s">
        <v>769</v>
      </c>
      <c r="C81" s="119"/>
      <c r="D81" s="119" t="s">
        <v>702</v>
      </c>
      <c r="E81" s="122" t="s">
        <v>770</v>
      </c>
      <c r="F81" s="117"/>
      <c r="G81" s="117">
        <v>6.01</v>
      </c>
      <c r="H81" s="121"/>
      <c r="I81" s="121">
        <v>50</v>
      </c>
      <c r="J81" s="121">
        <v>300.5</v>
      </c>
      <c r="K81" s="117"/>
      <c r="L81"/>
      <c r="M81"/>
      <c r="N81"/>
    </row>
    <row r="82" spans="1:14" ht="14.25">
      <c r="A82" s="117"/>
      <c r="B82" s="119" t="s">
        <v>771</v>
      </c>
      <c r="C82" s="119"/>
      <c r="D82" s="119"/>
      <c r="E82" s="122" t="s">
        <v>772</v>
      </c>
      <c r="F82" s="123"/>
      <c r="G82" s="117">
        <v>37</v>
      </c>
      <c r="H82" s="121" t="s">
        <v>542</v>
      </c>
      <c r="I82" s="121">
        <v>45</v>
      </c>
      <c r="J82" s="121">
        <v>1665</v>
      </c>
      <c r="K82" s="117"/>
      <c r="L82"/>
      <c r="M82"/>
      <c r="N82"/>
    </row>
    <row r="83" spans="1:14" ht="14.25">
      <c r="A83" s="117">
        <v>10</v>
      </c>
      <c r="B83" s="119"/>
      <c r="C83" s="119"/>
      <c r="D83" s="119"/>
      <c r="E83" s="122"/>
      <c r="F83" s="161"/>
      <c r="G83" s="117"/>
      <c r="H83" s="121"/>
      <c r="I83" s="121"/>
      <c r="J83" s="121">
        <f>SUM(J73:J82)</f>
        <v>5086.74</v>
      </c>
      <c r="K83" s="117"/>
      <c r="L83"/>
      <c r="M83"/>
      <c r="N83"/>
    </row>
    <row r="84" spans="1:14" ht="14.25">
      <c r="A84" s="117">
        <v>11</v>
      </c>
      <c r="B84" s="119"/>
      <c r="C84" s="119"/>
      <c r="D84" s="119"/>
      <c r="E84" s="122"/>
      <c r="F84" s="161"/>
      <c r="G84" s="117"/>
      <c r="H84" s="121"/>
      <c r="I84" s="121"/>
      <c r="J84" s="121"/>
      <c r="K84" s="117"/>
      <c r="L84"/>
      <c r="M84"/>
      <c r="N84"/>
    </row>
    <row r="85" spans="1:14" ht="14.25">
      <c r="A85" s="117">
        <v>12</v>
      </c>
      <c r="B85" s="119"/>
      <c r="C85" s="119"/>
      <c r="D85" s="119"/>
      <c r="E85" s="122"/>
      <c r="F85" s="119"/>
      <c r="G85" s="117"/>
      <c r="H85" s="119"/>
      <c r="I85" s="121"/>
      <c r="J85" s="121"/>
      <c r="K85" s="117"/>
      <c r="L85"/>
      <c r="M85"/>
      <c r="N85"/>
    </row>
    <row r="86" spans="1:14" ht="14.25">
      <c r="A86" s="117">
        <v>13</v>
      </c>
      <c r="B86" s="119"/>
      <c r="C86" s="119"/>
      <c r="D86" s="119"/>
      <c r="E86" s="122"/>
      <c r="F86" s="119"/>
      <c r="G86" s="117"/>
      <c r="H86" s="119"/>
      <c r="I86" s="121"/>
      <c r="J86" s="121"/>
      <c r="K86" s="117"/>
      <c r="L86"/>
      <c r="M86"/>
      <c r="N86"/>
    </row>
    <row r="87" spans="1:14" ht="14.25">
      <c r="A87" s="117">
        <v>14</v>
      </c>
      <c r="B87" s="117"/>
      <c r="C87" s="117"/>
      <c r="D87" s="117"/>
      <c r="E87" s="122"/>
      <c r="F87" s="117"/>
      <c r="G87" s="117"/>
      <c r="H87" s="117"/>
      <c r="I87" s="121"/>
      <c r="J87" s="121"/>
      <c r="K87" s="117"/>
      <c r="L87"/>
      <c r="M87"/>
      <c r="N87"/>
    </row>
    <row r="88" spans="1:14" ht="14.25">
      <c r="A88" s="117">
        <v>15</v>
      </c>
      <c r="B88" s="117"/>
      <c r="C88" s="117"/>
      <c r="D88" s="117"/>
      <c r="E88" s="122"/>
      <c r="F88" s="117"/>
      <c r="G88" s="117"/>
      <c r="H88" s="117"/>
      <c r="I88" s="121"/>
      <c r="J88" s="121"/>
      <c r="K88" s="117"/>
      <c r="L88"/>
      <c r="M88"/>
      <c r="N88"/>
    </row>
    <row r="89" spans="1:14" ht="14.25">
      <c r="A89" s="117">
        <v>16</v>
      </c>
      <c r="B89" s="117"/>
      <c r="C89" s="117"/>
      <c r="D89" s="117"/>
      <c r="E89" s="122"/>
      <c r="F89" s="117"/>
      <c r="G89" s="117"/>
      <c r="H89" s="124"/>
      <c r="I89" s="124"/>
      <c r="J89" s="121"/>
      <c r="K89" s="117"/>
      <c r="L89"/>
      <c r="M89"/>
      <c r="N89"/>
    </row>
    <row r="90" spans="1:14" ht="14.25">
      <c r="A90" s="117">
        <v>17</v>
      </c>
      <c r="B90" s="117"/>
      <c r="C90" s="117"/>
      <c r="D90" s="117"/>
      <c r="E90" s="125"/>
      <c r="F90" s="117"/>
      <c r="G90" s="117"/>
      <c r="H90" s="117"/>
      <c r="I90" s="121"/>
      <c r="J90" s="121"/>
      <c r="K90" s="117"/>
      <c r="L90"/>
      <c r="M90"/>
      <c r="N90"/>
    </row>
    <row r="91" spans="1:14" ht="14.25">
      <c r="A91" s="117">
        <v>18</v>
      </c>
      <c r="B91" s="117"/>
      <c r="C91" s="117"/>
      <c r="D91" s="117"/>
      <c r="E91" s="125"/>
      <c r="F91" s="117"/>
      <c r="G91" s="117"/>
      <c r="H91" s="117"/>
      <c r="I91" s="121"/>
      <c r="J91" s="121"/>
      <c r="K91" s="117"/>
      <c r="L91"/>
      <c r="M91"/>
      <c r="N91"/>
    </row>
    <row r="92" spans="1:14" ht="14.25">
      <c r="A92" s="117">
        <v>19</v>
      </c>
      <c r="B92" s="117"/>
      <c r="C92" s="117"/>
      <c r="D92" s="117"/>
      <c r="E92" s="125"/>
      <c r="F92" s="117"/>
      <c r="G92" s="117"/>
      <c r="H92" s="117"/>
      <c r="I92" s="121"/>
      <c r="J92" s="121"/>
      <c r="K92" s="117"/>
      <c r="L92"/>
      <c r="M92"/>
      <c r="N92"/>
    </row>
    <row r="93" spans="1:14" ht="16.5">
      <c r="A93" s="118" t="s">
        <v>773</v>
      </c>
      <c r="B93" s="162">
        <v>5086</v>
      </c>
      <c r="C93" s="162"/>
      <c r="D93" s="162"/>
      <c r="E93" s="162"/>
      <c r="F93" s="162"/>
      <c r="G93" s="162"/>
      <c r="H93" s="162"/>
      <c r="I93" s="162"/>
      <c r="J93" s="162"/>
      <c r="K93" s="162"/>
      <c r="L93"/>
      <c r="M93"/>
      <c r="N93"/>
    </row>
    <row r="94" spans="1:14" ht="24">
      <c r="A94" s="118" t="s">
        <v>774</v>
      </c>
      <c r="B94" s="126"/>
      <c r="C94" s="126"/>
      <c r="D94" s="126"/>
      <c r="E94" s="118" t="s">
        <v>775</v>
      </c>
      <c r="F94" s="163"/>
      <c r="G94" s="163"/>
      <c r="H94" s="118" t="s">
        <v>776</v>
      </c>
      <c r="I94" s="164"/>
      <c r="J94" s="164"/>
      <c r="K94" s="164"/>
      <c r="L94"/>
      <c r="M94"/>
      <c r="N94"/>
    </row>
    <row r="95" spans="1:14">
      <c r="A95" s="165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102" spans="1:14">
      <c r="K102" s="88">
        <f>11702-45*6</f>
        <v>11432</v>
      </c>
    </row>
  </sheetData>
  <autoFilter ref="A2:K27"/>
  <mergeCells count="26">
    <mergeCell ref="A1:K2"/>
    <mergeCell ref="B3:K3"/>
    <mergeCell ref="C5:C12"/>
    <mergeCell ref="H5:H7"/>
    <mergeCell ref="K5:K12"/>
    <mergeCell ref="B8:B12"/>
    <mergeCell ref="D8:D10"/>
    <mergeCell ref="D11:D12"/>
    <mergeCell ref="F15:F16"/>
    <mergeCell ref="B25:K25"/>
    <mergeCell ref="F26:G26"/>
    <mergeCell ref="I26:K26"/>
    <mergeCell ref="A27:K27"/>
    <mergeCell ref="A69:K70"/>
    <mergeCell ref="B71:K71"/>
    <mergeCell ref="C73:C80"/>
    <mergeCell ref="H73:H75"/>
    <mergeCell ref="K73:K80"/>
    <mergeCell ref="B76:B80"/>
    <mergeCell ref="D76:D78"/>
    <mergeCell ref="D79:D80"/>
    <mergeCell ref="F83:F84"/>
    <mergeCell ref="B93:K93"/>
    <mergeCell ref="F94:G94"/>
    <mergeCell ref="I94:K94"/>
    <mergeCell ref="A95:K95"/>
  </mergeCells>
  <phoneticPr fontId="6" type="noConversion"/>
  <pageMargins left="0.75" right="0.75" top="1" bottom="1" header="0.5" footer="0.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zoomScale="85" zoomScaleNormal="85" workbookViewId="0"/>
  </sheetViews>
  <sheetFormatPr defaultColWidth="9" defaultRowHeight="13.5"/>
  <cols>
    <col min="1" max="16384" width="9" style="79"/>
  </cols>
  <sheetData>
    <row r="2" spans="2:6">
      <c r="B2" s="79" t="s">
        <v>607</v>
      </c>
      <c r="D2" s="79">
        <f>99+4</f>
        <v>103</v>
      </c>
      <c r="F2" s="79" t="s">
        <v>608</v>
      </c>
    </row>
    <row r="3" spans="2:6">
      <c r="B3" s="79" t="s">
        <v>609</v>
      </c>
      <c r="D3" s="79">
        <f>28+95+7+4+203+35</f>
        <v>372</v>
      </c>
      <c r="F3" s="79" t="s">
        <v>610</v>
      </c>
    </row>
    <row r="4" spans="2:6">
      <c r="B4" s="79" t="s">
        <v>611</v>
      </c>
      <c r="D4" s="79">
        <v>44</v>
      </c>
      <c r="F4" s="79" t="s">
        <v>612</v>
      </c>
    </row>
    <row r="8" spans="2:6">
      <c r="B8" s="101" t="s">
        <v>740</v>
      </c>
      <c r="D8" s="79">
        <v>2700</v>
      </c>
    </row>
  </sheetData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zoomScale="85" zoomScaleNormal="85" workbookViewId="0"/>
  </sheetViews>
  <sheetFormatPr defaultColWidth="9" defaultRowHeight="16.5"/>
  <cols>
    <col min="1" max="2" width="9" style="11"/>
    <col min="3" max="3" width="11" style="11" customWidth="1"/>
    <col min="4" max="4" width="13.125" style="11" customWidth="1"/>
    <col min="5" max="5" width="8.75" style="11" customWidth="1"/>
    <col min="6" max="6" width="9.625" style="11" bestFit="1" customWidth="1"/>
    <col min="7" max="7" width="16.125" style="11" customWidth="1"/>
    <col min="8" max="16384" width="9" style="11"/>
  </cols>
  <sheetData>
    <row r="2" spans="2:7">
      <c r="B2" s="11" t="s">
        <v>394</v>
      </c>
      <c r="C2" s="11" t="s">
        <v>395</v>
      </c>
      <c r="D2" s="11" t="s">
        <v>409</v>
      </c>
      <c r="E2" s="11" t="s">
        <v>396</v>
      </c>
      <c r="F2" s="11" t="s">
        <v>397</v>
      </c>
      <c r="G2" s="11" t="s">
        <v>398</v>
      </c>
    </row>
    <row r="3" spans="2:7">
      <c r="D3" s="11" t="s">
        <v>400</v>
      </c>
      <c r="E3" s="11">
        <v>1</v>
      </c>
      <c r="F3" s="11">
        <v>34.299999999999997</v>
      </c>
      <c r="G3" s="11" t="s">
        <v>401</v>
      </c>
    </row>
    <row r="4" spans="2:7">
      <c r="D4" s="11" t="s">
        <v>399</v>
      </c>
      <c r="E4" s="11">
        <v>2</v>
      </c>
      <c r="F4" s="11">
        <v>59</v>
      </c>
      <c r="G4" s="11" t="s">
        <v>444</v>
      </c>
    </row>
    <row r="5" spans="2:7">
      <c r="D5" s="11" t="s">
        <v>443</v>
      </c>
      <c r="E5" s="11">
        <v>1</v>
      </c>
      <c r="F5" s="11">
        <v>28</v>
      </c>
      <c r="G5" s="11" t="s">
        <v>402</v>
      </c>
    </row>
    <row r="7" spans="2:7">
      <c r="B7" s="11" t="s">
        <v>426</v>
      </c>
      <c r="C7" s="11" t="s">
        <v>408</v>
      </c>
    </row>
    <row r="8" spans="2:7">
      <c r="C8" s="11" t="s">
        <v>403</v>
      </c>
      <c r="G8" s="11" t="s">
        <v>419</v>
      </c>
    </row>
    <row r="9" spans="2:7">
      <c r="C9" s="11" t="s">
        <v>404</v>
      </c>
      <c r="G9" s="11" t="s">
        <v>405</v>
      </c>
    </row>
    <row r="10" spans="2:7">
      <c r="C10" s="11" t="s">
        <v>406</v>
      </c>
      <c r="G10" s="11" t="s">
        <v>410</v>
      </c>
    </row>
    <row r="11" spans="2:7">
      <c r="C11" s="11" t="s">
        <v>407</v>
      </c>
      <c r="G11" s="11" t="s">
        <v>405</v>
      </c>
    </row>
    <row r="13" spans="2:7">
      <c r="D13" s="11" t="s">
        <v>411</v>
      </c>
      <c r="E13" s="11" t="s">
        <v>414</v>
      </c>
      <c r="F13" s="11">
        <v>12.9</v>
      </c>
    </row>
    <row r="14" spans="2:7">
      <c r="E14" s="11" t="s">
        <v>412</v>
      </c>
      <c r="F14" s="11">
        <v>16.440000000000001</v>
      </c>
    </row>
    <row r="15" spans="2:7">
      <c r="E15" s="11" t="s">
        <v>413</v>
      </c>
      <c r="F15" s="11">
        <v>32.85</v>
      </c>
    </row>
    <row r="16" spans="2:7">
      <c r="E16" s="11" t="s">
        <v>414</v>
      </c>
      <c r="F16" s="11">
        <v>12.42</v>
      </c>
    </row>
    <row r="17" spans="2:7">
      <c r="E17" s="11" t="s">
        <v>415</v>
      </c>
      <c r="F17" s="11">
        <v>37.25</v>
      </c>
    </row>
    <row r="18" spans="2:7">
      <c r="D18" s="11" t="s">
        <v>417</v>
      </c>
      <c r="E18" s="11" t="s">
        <v>420</v>
      </c>
    </row>
    <row r="19" spans="2:7">
      <c r="G19" s="11" t="s">
        <v>418</v>
      </c>
    </row>
    <row r="20" spans="2:7">
      <c r="G20" s="11" t="s">
        <v>425</v>
      </c>
    </row>
    <row r="21" spans="2:7">
      <c r="G21" s="11" t="s">
        <v>427</v>
      </c>
    </row>
    <row r="23" spans="2:7">
      <c r="B23" s="11" t="s">
        <v>416</v>
      </c>
      <c r="C23" s="11" t="s">
        <v>421</v>
      </c>
      <c r="G23" s="11" t="s">
        <v>422</v>
      </c>
    </row>
    <row r="24" spans="2:7">
      <c r="F24" s="11">
        <v>20.37</v>
      </c>
      <c r="G24" s="11" t="s">
        <v>423</v>
      </c>
    </row>
    <row r="27" spans="2:7">
      <c r="E27" s="11" t="s">
        <v>424</v>
      </c>
      <c r="F27" s="11">
        <f>SUM(F3:F24)</f>
        <v>253.52999999999997</v>
      </c>
    </row>
  </sheetData>
  <phoneticPr fontId="4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85" zoomScaleNormal="85" workbookViewId="0"/>
  </sheetViews>
  <sheetFormatPr defaultColWidth="9" defaultRowHeight="16.5"/>
  <cols>
    <col min="1" max="6" width="14" style="11" customWidth="1"/>
    <col min="7" max="7" width="30" style="11" customWidth="1"/>
    <col min="8" max="26" width="14" style="11" customWidth="1"/>
    <col min="27" max="16384" width="9" style="11"/>
  </cols>
  <sheetData>
    <row r="1" spans="1:2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0"/>
      <c r="B2" s="10"/>
      <c r="C2" s="10"/>
      <c r="D2" s="10"/>
      <c r="E2" s="10"/>
      <c r="F2" s="10"/>
      <c r="G2" s="12" t="s">
        <v>84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0"/>
      <c r="B4" s="10"/>
      <c r="C4" s="10"/>
      <c r="D4" s="10"/>
      <c r="E4" s="10"/>
      <c r="F4" s="10"/>
      <c r="G4" s="13" t="s">
        <v>85</v>
      </c>
      <c r="H4" s="12" t="s">
        <v>86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0"/>
      <c r="B5" s="10"/>
      <c r="C5" s="10"/>
      <c r="D5" s="10"/>
      <c r="E5" s="10"/>
      <c r="F5" s="10"/>
      <c r="G5" s="13" t="s">
        <v>87</v>
      </c>
      <c r="H5" s="12" t="s">
        <v>88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0"/>
      <c r="B7" s="10"/>
      <c r="C7" s="10"/>
      <c r="D7" s="10"/>
      <c r="E7" s="10"/>
      <c r="F7" s="10"/>
      <c r="G7" s="13" t="s">
        <v>89</v>
      </c>
      <c r="H7" s="12">
        <v>50000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0"/>
      <c r="B9" s="10"/>
      <c r="C9" s="10"/>
      <c r="D9" s="10"/>
      <c r="E9" s="10"/>
      <c r="F9" s="10"/>
      <c r="G9" s="13" t="s">
        <v>90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0"/>
      <c r="B32" s="12" t="s">
        <v>352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/>
      <c r="B33" s="12" t="s">
        <v>372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/>
      <c r="B34" s="12" t="s">
        <v>350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/>
      <c r="B35" s="12" t="s">
        <v>373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/>
      <c r="B36" s="12" t="s">
        <v>374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/>
      <c r="B37" s="12" t="s">
        <v>375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/>
      <c r="B38" s="12" t="s">
        <v>91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/>
      <c r="B39" s="12" t="s">
        <v>92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/>
      <c r="B40" s="12" t="s">
        <v>351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/>
      <c r="B44" s="12" t="s">
        <v>376</v>
      </c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/>
      <c r="B45" s="12" t="s">
        <v>377</v>
      </c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/>
      <c r="B46" s="12" t="s">
        <v>378</v>
      </c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/>
      <c r="B47" s="12" t="s">
        <v>379</v>
      </c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/>
      <c r="B48" s="12" t="s">
        <v>380</v>
      </c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整体预算_实际</vt:lpstr>
      <vt:lpstr>总览小项</vt:lpstr>
      <vt:lpstr>橱柜预算</vt:lpstr>
      <vt:lpstr>橱柜五金购买详情</vt:lpstr>
      <vt:lpstr>插座开关一览</vt:lpstr>
      <vt:lpstr>屋门+推拉门</vt:lpstr>
      <vt:lpstr>瓷砖+美缝</vt:lpstr>
      <vt:lpstr>地漏角阀统计</vt:lpstr>
      <vt:lpstr>装修队项目报价</vt:lpstr>
      <vt:lpstr>memo</vt:lpstr>
      <vt:lpstr>Q&amp;A</vt:lpstr>
      <vt:lpstr>流水</vt:lpstr>
      <vt:lpstr>门_bak</vt:lpstr>
      <vt:lpstr>参考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克文</dc:creator>
  <cp:lastModifiedBy>李 克文</cp:lastModifiedBy>
  <dcterms:created xsi:type="dcterms:W3CDTF">2023-03-06T06:25:58Z</dcterms:created>
  <dcterms:modified xsi:type="dcterms:W3CDTF">2023-06-16T09:05:25Z</dcterms:modified>
</cp:coreProperties>
</file>