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.Somiuru\OneDrive - SC Services Pty Ltd\Desktop\"/>
    </mc:Choice>
  </mc:AlternateContent>
  <xr:revisionPtr revIDLastSave="0" documentId="13_ncr:1_{BCD3D7AC-F54F-4FE6-8F63-8812E16FA04C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Crowdfunding" sheetId="1" r:id="rId1"/>
    <sheet name="Crowdfunding data set" sheetId="2" r:id="rId2"/>
    <sheet name="pivot-category " sheetId="4" r:id="rId3"/>
    <sheet name="pivot-sub category" sheetId="6" r:id="rId4"/>
    <sheet name="pivot-date created conversion" sheetId="11" r:id="rId5"/>
    <sheet name="Bonus" sheetId="12" r:id="rId6"/>
    <sheet name="Backers" sheetId="14" r:id="rId7"/>
    <sheet name="Additional" sheetId="15" r:id="rId8"/>
    <sheet name="Percentage" sheetId="16" r:id="rId9"/>
  </sheets>
  <definedNames>
    <definedName name="_xlnm._FilterDatabase" localSheetId="0" hidden="1">Crowdfunding!$E$1:$E$1001</definedName>
    <definedName name="_xlnm._FilterDatabase" localSheetId="1" hidden="1">'Crowdfunding data set'!$A$1:$U$1001</definedName>
    <definedName name="_xlchart.v1.0" hidden="1">Backers!$H$5</definedName>
    <definedName name="_xlchart.v1.1" hidden="1">Backers!$H$6:$H$369</definedName>
    <definedName name="_xlchart.v1.2" hidden="1">Backers!$D$5</definedName>
    <definedName name="_xlchart.v1.3" hidden="1">Backers!$D$6:$D$570</definedName>
    <definedName name="_xlcn.WorksheetConnection_Crowdfunding2AT" hidden="1">'Crowdfunding data set'!$A:$U</definedName>
  </definedNames>
  <calcPr calcId="191029"/>
  <pivotCaches>
    <pivotCache cacheId="0" r:id="rId10"/>
    <pivotCache cacheId="1" r:id="rId11"/>
    <pivotCache cacheId="2" r:id="rId12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 (2)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  <x16:calculatedTimeColumn columnName="Date Created Conversion (Day Index)" columnId="Date Created Conversion (Day Index)" contentType="daysindex" isSelected="1"/>
                <x16:calculatedTimeColumn columnName="Date Created Conversion (Day)" columnId="Date Created Conversion (Day)" contentType="day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G3" i="2"/>
  <c r="E2" i="2" a="1"/>
  <c r="E2" i="2" s="1"/>
  <c r="G6" i="14" l="1" a="1"/>
  <c r="C6" i="14" a="1"/>
  <c r="S12" i="14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 s="1"/>
  <c r="E680" i="2" a="1"/>
  <c r="E680" i="2" s="1"/>
  <c r="E681" i="2" a="1"/>
  <c r="E681" i="2" s="1"/>
  <c r="E682" i="2" a="1"/>
  <c r="E682" i="2" s="1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 s="1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 s="1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 s="1"/>
  <c r="E902" i="2" a="1"/>
  <c r="E902" i="2" s="1"/>
  <c r="E903" i="2" a="1"/>
  <c r="E903" i="2" s="1"/>
  <c r="E904" i="2" a="1"/>
  <c r="E904" i="2" s="1"/>
  <c r="E905" i="2" a="1"/>
  <c r="E905" i="2" s="1"/>
  <c r="E906" i="2" a="1"/>
  <c r="E906" i="2" s="1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 s="1"/>
  <c r="E914" i="2" a="1"/>
  <c r="E914" i="2" s="1"/>
  <c r="E915" i="2" a="1"/>
  <c r="E915" i="2" s="1"/>
  <c r="E916" i="2" a="1"/>
  <c r="E916" i="2" s="1"/>
  <c r="E917" i="2" a="1"/>
  <c r="E917" i="2" s="1"/>
  <c r="E918" i="2" a="1"/>
  <c r="E918" i="2" s="1"/>
  <c r="E919" i="2" a="1"/>
  <c r="E919" i="2" s="1"/>
  <c r="E920" i="2" a="1"/>
  <c r="E920" i="2" s="1"/>
  <c r="E921" i="2" a="1"/>
  <c r="E921" i="2" s="1"/>
  <c r="E922" i="2" a="1"/>
  <c r="E922" i="2" s="1"/>
  <c r="E923" i="2" a="1"/>
  <c r="E923" i="2" s="1"/>
  <c r="E924" i="2" a="1"/>
  <c r="E924" i="2" s="1"/>
  <c r="E925" i="2" a="1"/>
  <c r="E925" i="2" s="1"/>
  <c r="E926" i="2" a="1"/>
  <c r="E926" i="2" s="1"/>
  <c r="E927" i="2" a="1"/>
  <c r="E927" i="2" s="1"/>
  <c r="E928" i="2" a="1"/>
  <c r="E928" i="2" s="1"/>
  <c r="E929" i="2" a="1"/>
  <c r="E929" i="2" s="1"/>
  <c r="E930" i="2" a="1"/>
  <c r="E930" i="2" s="1"/>
  <c r="E931" i="2" a="1"/>
  <c r="E931" i="2" s="1"/>
  <c r="E932" i="2" a="1"/>
  <c r="E932" i="2" s="1"/>
  <c r="E933" i="2" a="1"/>
  <c r="E933" i="2" s="1"/>
  <c r="E934" i="2" a="1"/>
  <c r="E934" i="2" s="1"/>
  <c r="E935" i="2" a="1"/>
  <c r="E935" i="2" s="1"/>
  <c r="E936" i="2" a="1"/>
  <c r="E936" i="2" s="1"/>
  <c r="E937" i="2" a="1"/>
  <c r="E937" i="2" s="1"/>
  <c r="E938" i="2" a="1"/>
  <c r="E938" i="2" s="1"/>
  <c r="E939" i="2" a="1"/>
  <c r="E939" i="2" s="1"/>
  <c r="E940" i="2" a="1"/>
  <c r="E940" i="2" s="1"/>
  <c r="E941" i="2" a="1"/>
  <c r="E941" i="2" s="1"/>
  <c r="E942" i="2" a="1"/>
  <c r="E942" i="2" s="1"/>
  <c r="E943" i="2" a="1"/>
  <c r="E943" i="2" s="1"/>
  <c r="E944" i="2" a="1"/>
  <c r="E944" i="2" s="1"/>
  <c r="E945" i="2" a="1"/>
  <c r="E945" i="2" s="1"/>
  <c r="E946" i="2" a="1"/>
  <c r="E946" i="2" s="1"/>
  <c r="E947" i="2" a="1"/>
  <c r="E947" i="2" s="1"/>
  <c r="E948" i="2" a="1"/>
  <c r="E948" i="2" s="1"/>
  <c r="E949" i="2" a="1"/>
  <c r="E949" i="2" s="1"/>
  <c r="E950" i="2" a="1"/>
  <c r="E950" i="2" s="1"/>
  <c r="E951" i="2" a="1"/>
  <c r="E951" i="2" s="1"/>
  <c r="E952" i="2" a="1"/>
  <c r="E952" i="2" s="1"/>
  <c r="E953" i="2" a="1"/>
  <c r="E953" i="2" s="1"/>
  <c r="E954" i="2" a="1"/>
  <c r="E954" i="2" s="1"/>
  <c r="E955" i="2" a="1"/>
  <c r="E955" i="2" s="1"/>
  <c r="E956" i="2" a="1"/>
  <c r="E956" i="2" s="1"/>
  <c r="E957" i="2" a="1"/>
  <c r="E957" i="2" s="1"/>
  <c r="E958" i="2" a="1"/>
  <c r="E958" i="2" s="1"/>
  <c r="E959" i="2" a="1"/>
  <c r="E959" i="2" s="1"/>
  <c r="E960" i="2" a="1"/>
  <c r="E960" i="2" s="1"/>
  <c r="E961" i="2" a="1"/>
  <c r="E961" i="2" s="1"/>
  <c r="E962" i="2" a="1"/>
  <c r="E962" i="2" s="1"/>
  <c r="E963" i="2" a="1"/>
  <c r="E963" i="2" s="1"/>
  <c r="E964" i="2" a="1"/>
  <c r="E964" i="2" s="1"/>
  <c r="E965" i="2" a="1"/>
  <c r="E965" i="2" s="1"/>
  <c r="E966" i="2" a="1"/>
  <c r="E966" i="2" s="1"/>
  <c r="E967" i="2" a="1"/>
  <c r="E967" i="2" s="1"/>
  <c r="E968" i="2" a="1"/>
  <c r="E968" i="2" s="1"/>
  <c r="E969" i="2" a="1"/>
  <c r="E969" i="2" s="1"/>
  <c r="E970" i="2" a="1"/>
  <c r="E970" i="2" s="1"/>
  <c r="E971" i="2" a="1"/>
  <c r="E971" i="2" s="1"/>
  <c r="E972" i="2" a="1"/>
  <c r="E972" i="2" s="1"/>
  <c r="E973" i="2" a="1"/>
  <c r="E973" i="2" s="1"/>
  <c r="E974" i="2" a="1"/>
  <c r="E974" i="2" s="1"/>
  <c r="E975" i="2" a="1"/>
  <c r="E975" i="2" s="1"/>
  <c r="E976" i="2" a="1"/>
  <c r="E976" i="2" s="1"/>
  <c r="E977" i="2" a="1"/>
  <c r="E977" i="2" s="1"/>
  <c r="E978" i="2" a="1"/>
  <c r="E978" i="2" s="1"/>
  <c r="E979" i="2" a="1"/>
  <c r="E979" i="2" s="1"/>
  <c r="E980" i="2" a="1"/>
  <c r="E980" i="2" s="1"/>
  <c r="E981" i="2" a="1"/>
  <c r="E981" i="2" s="1"/>
  <c r="E982" i="2" a="1"/>
  <c r="E982" i="2" s="1"/>
  <c r="E983" i="2" a="1"/>
  <c r="E983" i="2" s="1"/>
  <c r="E984" i="2" a="1"/>
  <c r="E984" i="2" s="1"/>
  <c r="E985" i="2" a="1"/>
  <c r="E985" i="2" s="1"/>
  <c r="E986" i="2" a="1"/>
  <c r="E986" i="2" s="1"/>
  <c r="E987" i="2" a="1"/>
  <c r="E987" i="2" s="1"/>
  <c r="E988" i="2" a="1"/>
  <c r="E988" i="2" s="1"/>
  <c r="E989" i="2" a="1"/>
  <c r="E989" i="2" s="1"/>
  <c r="E990" i="2" a="1"/>
  <c r="E990" i="2" s="1"/>
  <c r="E991" i="2" a="1"/>
  <c r="E991" i="2" s="1"/>
  <c r="E992" i="2" a="1"/>
  <c r="E992" i="2" s="1"/>
  <c r="E993" i="2" a="1"/>
  <c r="E993" i="2" s="1"/>
  <c r="E994" i="2" a="1"/>
  <c r="E994" i="2" s="1"/>
  <c r="E995" i="2" a="1"/>
  <c r="E995" i="2" s="1"/>
  <c r="E996" i="2" a="1"/>
  <c r="E996" i="2" s="1"/>
  <c r="E997" i="2" a="1"/>
  <c r="E997" i="2" s="1"/>
  <c r="E998" i="2" a="1"/>
  <c r="E998" i="2" s="1"/>
  <c r="E999" i="2" a="1"/>
  <c r="E999" i="2" s="1"/>
  <c r="E1000" i="2" a="1"/>
  <c r="E1000" i="2" s="1"/>
  <c r="E1001" i="2" a="1"/>
  <c r="E1001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T15" i="2" a="1"/>
  <c r="T15" i="2" s="1"/>
  <c r="T2" i="2" a="1"/>
  <c r="T2" i="2" s="1"/>
  <c r="T812" i="2" a="1"/>
  <c r="T812" i="2" s="1"/>
  <c r="T813" i="2" a="1"/>
  <c r="T813" i="2" s="1"/>
  <c r="T814" i="2" a="1"/>
  <c r="T814" i="2" s="1"/>
  <c r="T815" i="2" a="1"/>
  <c r="T815" i="2" s="1"/>
  <c r="T816" i="2" a="1"/>
  <c r="T816" i="2" s="1"/>
  <c r="T817" i="2" a="1"/>
  <c r="T817" i="2" s="1"/>
  <c r="T818" i="2" a="1"/>
  <c r="T818" i="2" s="1"/>
  <c r="T819" i="2" a="1"/>
  <c r="T819" i="2" s="1"/>
  <c r="T820" i="2" a="1"/>
  <c r="T820" i="2" s="1"/>
  <c r="T821" i="2" a="1"/>
  <c r="T821" i="2" s="1"/>
  <c r="T822" i="2" a="1"/>
  <c r="T822" i="2" s="1"/>
  <c r="T823" i="2" a="1"/>
  <c r="T823" i="2" s="1"/>
  <c r="T824" i="2" a="1"/>
  <c r="T824" i="2" s="1"/>
  <c r="T825" i="2" a="1"/>
  <c r="T825" i="2" s="1"/>
  <c r="T826" i="2" a="1"/>
  <c r="T826" i="2" s="1"/>
  <c r="T827" i="2" a="1"/>
  <c r="T827" i="2" s="1"/>
  <c r="T828" i="2" a="1"/>
  <c r="T828" i="2" s="1"/>
  <c r="T829" i="2" a="1"/>
  <c r="T829" i="2" s="1"/>
  <c r="T830" i="2" a="1"/>
  <c r="T830" i="2" s="1"/>
  <c r="T831" i="2" a="1"/>
  <c r="T831" i="2" s="1"/>
  <c r="T832" i="2" a="1"/>
  <c r="T832" i="2" s="1"/>
  <c r="T833" i="2" a="1"/>
  <c r="T833" i="2" s="1"/>
  <c r="T834" i="2" a="1"/>
  <c r="T834" i="2" s="1"/>
  <c r="T835" i="2" a="1"/>
  <c r="T835" i="2" s="1"/>
  <c r="T836" i="2" a="1"/>
  <c r="T836" i="2" s="1"/>
  <c r="T837" i="2" a="1"/>
  <c r="T837" i="2" s="1"/>
  <c r="T838" i="2" a="1"/>
  <c r="T838" i="2" s="1"/>
  <c r="T839" i="2" a="1"/>
  <c r="T839" i="2" s="1"/>
  <c r="T840" i="2" a="1"/>
  <c r="T840" i="2" s="1"/>
  <c r="T841" i="2" a="1"/>
  <c r="T841" i="2" s="1"/>
  <c r="T842" i="2" a="1"/>
  <c r="T842" i="2" s="1"/>
  <c r="T843" i="2" a="1"/>
  <c r="T843" i="2" s="1"/>
  <c r="T844" i="2" a="1"/>
  <c r="T844" i="2" s="1"/>
  <c r="T845" i="2" a="1"/>
  <c r="T845" i="2" s="1"/>
  <c r="T846" i="2" a="1"/>
  <c r="T846" i="2" s="1"/>
  <c r="T847" i="2" a="1"/>
  <c r="T847" i="2" s="1"/>
  <c r="T848" i="2" a="1"/>
  <c r="T848" i="2" s="1"/>
  <c r="T849" i="2" a="1"/>
  <c r="T849" i="2" s="1"/>
  <c r="T850" i="2" a="1"/>
  <c r="T850" i="2" s="1"/>
  <c r="T851" i="2" a="1"/>
  <c r="T851" i="2" s="1"/>
  <c r="T852" i="2" a="1"/>
  <c r="T852" i="2" s="1"/>
  <c r="T853" i="2" a="1"/>
  <c r="T853" i="2" s="1"/>
  <c r="T854" i="2" a="1"/>
  <c r="T854" i="2" s="1"/>
  <c r="T855" i="2" a="1"/>
  <c r="T855" i="2" s="1"/>
  <c r="T856" i="2" a="1"/>
  <c r="T856" i="2" s="1"/>
  <c r="T857" i="2" a="1"/>
  <c r="T857" i="2" s="1"/>
  <c r="T858" i="2" a="1"/>
  <c r="T858" i="2" s="1"/>
  <c r="T859" i="2" a="1"/>
  <c r="T859" i="2" s="1"/>
  <c r="T860" i="2" a="1"/>
  <c r="T860" i="2" s="1"/>
  <c r="T861" i="2" a="1"/>
  <c r="T861" i="2" s="1"/>
  <c r="T862" i="2" a="1"/>
  <c r="T862" i="2" s="1"/>
  <c r="T863" i="2" a="1"/>
  <c r="T863" i="2" s="1"/>
  <c r="T864" i="2" a="1"/>
  <c r="T864" i="2" s="1"/>
  <c r="T865" i="2" a="1"/>
  <c r="T865" i="2" s="1"/>
  <c r="T866" i="2" a="1"/>
  <c r="T866" i="2" s="1"/>
  <c r="T867" i="2" a="1"/>
  <c r="T867" i="2" s="1"/>
  <c r="T868" i="2" a="1"/>
  <c r="T868" i="2" s="1"/>
  <c r="T869" i="2" a="1"/>
  <c r="T869" i="2" s="1"/>
  <c r="T870" i="2" a="1"/>
  <c r="T870" i="2" s="1"/>
  <c r="T871" i="2" a="1"/>
  <c r="T871" i="2" s="1"/>
  <c r="T872" i="2" a="1"/>
  <c r="T872" i="2" s="1"/>
  <c r="T873" i="2" a="1"/>
  <c r="T873" i="2" s="1"/>
  <c r="T874" i="2" a="1"/>
  <c r="T874" i="2" s="1"/>
  <c r="T875" i="2" a="1"/>
  <c r="T875" i="2" s="1"/>
  <c r="T876" i="2" a="1"/>
  <c r="T876" i="2" s="1"/>
  <c r="T877" i="2" a="1"/>
  <c r="T877" i="2" s="1"/>
  <c r="T878" i="2" a="1"/>
  <c r="T878" i="2" s="1"/>
  <c r="T879" i="2" a="1"/>
  <c r="T879" i="2" s="1"/>
  <c r="T880" i="2" a="1"/>
  <c r="T880" i="2" s="1"/>
  <c r="T881" i="2" a="1"/>
  <c r="T881" i="2" s="1"/>
  <c r="T882" i="2" a="1"/>
  <c r="T882" i="2" s="1"/>
  <c r="T883" i="2" a="1"/>
  <c r="T883" i="2" s="1"/>
  <c r="T884" i="2" a="1"/>
  <c r="T884" i="2" s="1"/>
  <c r="T885" i="2" a="1"/>
  <c r="T885" i="2" s="1"/>
  <c r="T886" i="2" a="1"/>
  <c r="T886" i="2" s="1"/>
  <c r="T887" i="2" a="1"/>
  <c r="T887" i="2" s="1"/>
  <c r="T888" i="2" a="1"/>
  <c r="T888" i="2" s="1"/>
  <c r="T889" i="2" a="1"/>
  <c r="T889" i="2" s="1"/>
  <c r="T890" i="2" a="1"/>
  <c r="T890" i="2" s="1"/>
  <c r="T891" i="2" a="1"/>
  <c r="T891" i="2" s="1"/>
  <c r="T892" i="2" a="1"/>
  <c r="T892" i="2" s="1"/>
  <c r="T893" i="2" a="1"/>
  <c r="T893" i="2" s="1"/>
  <c r="T894" i="2" a="1"/>
  <c r="T894" i="2" s="1"/>
  <c r="T895" i="2" a="1"/>
  <c r="T895" i="2" s="1"/>
  <c r="T896" i="2" a="1"/>
  <c r="T896" i="2" s="1"/>
  <c r="T897" i="2" a="1"/>
  <c r="T897" i="2" s="1"/>
  <c r="T898" i="2" a="1"/>
  <c r="T898" i="2" s="1"/>
  <c r="T899" i="2" a="1"/>
  <c r="T899" i="2" s="1"/>
  <c r="T900" i="2" a="1"/>
  <c r="T900" i="2" s="1"/>
  <c r="T901" i="2" a="1"/>
  <c r="T901" i="2" s="1"/>
  <c r="T902" i="2" a="1"/>
  <c r="T902" i="2" s="1"/>
  <c r="T903" i="2" a="1"/>
  <c r="T903" i="2" s="1"/>
  <c r="T904" i="2" a="1"/>
  <c r="T904" i="2" s="1"/>
  <c r="T905" i="2" a="1"/>
  <c r="T905" i="2" s="1"/>
  <c r="T906" i="2" a="1"/>
  <c r="T906" i="2" s="1"/>
  <c r="T907" i="2" a="1"/>
  <c r="T907" i="2" s="1"/>
  <c r="T908" i="2" a="1"/>
  <c r="T908" i="2" s="1"/>
  <c r="T909" i="2" a="1"/>
  <c r="T909" i="2" s="1"/>
  <c r="T910" i="2" a="1"/>
  <c r="T910" i="2" s="1"/>
  <c r="T911" i="2" a="1"/>
  <c r="T911" i="2" s="1"/>
  <c r="T912" i="2" a="1"/>
  <c r="T912" i="2" s="1"/>
  <c r="T913" i="2" a="1"/>
  <c r="T913" i="2" s="1"/>
  <c r="T914" i="2" a="1"/>
  <c r="T914" i="2" s="1"/>
  <c r="T915" i="2" a="1"/>
  <c r="T915" i="2" s="1"/>
  <c r="T916" i="2" a="1"/>
  <c r="T916" i="2" s="1"/>
  <c r="T917" i="2" a="1"/>
  <c r="T917" i="2" s="1"/>
  <c r="T918" i="2" a="1"/>
  <c r="T918" i="2" s="1"/>
  <c r="T919" i="2" a="1"/>
  <c r="T919" i="2" s="1"/>
  <c r="T920" i="2" a="1"/>
  <c r="T920" i="2" s="1"/>
  <c r="T921" i="2" a="1"/>
  <c r="T921" i="2" s="1"/>
  <c r="T922" i="2" a="1"/>
  <c r="T922" i="2" s="1"/>
  <c r="T923" i="2" a="1"/>
  <c r="T923" i="2" s="1"/>
  <c r="T924" i="2" a="1"/>
  <c r="T924" i="2" s="1"/>
  <c r="T925" i="2" a="1"/>
  <c r="T925" i="2" s="1"/>
  <c r="T926" i="2" a="1"/>
  <c r="T926" i="2" s="1"/>
  <c r="T927" i="2" a="1"/>
  <c r="T927" i="2" s="1"/>
  <c r="T928" i="2" a="1"/>
  <c r="T928" i="2" s="1"/>
  <c r="T929" i="2" a="1"/>
  <c r="T929" i="2" s="1"/>
  <c r="T930" i="2" a="1"/>
  <c r="T930" i="2" s="1"/>
  <c r="T931" i="2" a="1"/>
  <c r="T931" i="2" s="1"/>
  <c r="T932" i="2" a="1"/>
  <c r="T932" i="2" s="1"/>
  <c r="T933" i="2" a="1"/>
  <c r="T933" i="2" s="1"/>
  <c r="T934" i="2" a="1"/>
  <c r="T934" i="2" s="1"/>
  <c r="T935" i="2" a="1"/>
  <c r="T935" i="2" s="1"/>
  <c r="T936" i="2" a="1"/>
  <c r="T936" i="2" s="1"/>
  <c r="T937" i="2" a="1"/>
  <c r="T937" i="2" s="1"/>
  <c r="T938" i="2" a="1"/>
  <c r="T938" i="2" s="1"/>
  <c r="T939" i="2" a="1"/>
  <c r="T939" i="2" s="1"/>
  <c r="T940" i="2" a="1"/>
  <c r="T940" i="2" s="1"/>
  <c r="T941" i="2" a="1"/>
  <c r="T941" i="2" s="1"/>
  <c r="T942" i="2" a="1"/>
  <c r="T942" i="2" s="1"/>
  <c r="T943" i="2" a="1"/>
  <c r="T943" i="2" s="1"/>
  <c r="T944" i="2" a="1"/>
  <c r="T944" i="2" s="1"/>
  <c r="T945" i="2" a="1"/>
  <c r="T945" i="2" s="1"/>
  <c r="T946" i="2" a="1"/>
  <c r="T946" i="2" s="1"/>
  <c r="T947" i="2" a="1"/>
  <c r="T947" i="2" s="1"/>
  <c r="T948" i="2" a="1"/>
  <c r="T948" i="2" s="1"/>
  <c r="T949" i="2" a="1"/>
  <c r="T949" i="2" s="1"/>
  <c r="T950" i="2" a="1"/>
  <c r="T950" i="2" s="1"/>
  <c r="T951" i="2" a="1"/>
  <c r="T951" i="2" s="1"/>
  <c r="T952" i="2" a="1"/>
  <c r="T952" i="2" s="1"/>
  <c r="T953" i="2" a="1"/>
  <c r="T953" i="2" s="1"/>
  <c r="T954" i="2" a="1"/>
  <c r="T954" i="2" s="1"/>
  <c r="T955" i="2" a="1"/>
  <c r="T955" i="2" s="1"/>
  <c r="T956" i="2" a="1"/>
  <c r="T956" i="2" s="1"/>
  <c r="T957" i="2" a="1"/>
  <c r="T957" i="2" s="1"/>
  <c r="T958" i="2" a="1"/>
  <c r="T958" i="2" s="1"/>
  <c r="T959" i="2" a="1"/>
  <c r="T959" i="2" s="1"/>
  <c r="T960" i="2" a="1"/>
  <c r="T960" i="2" s="1"/>
  <c r="T961" i="2" a="1"/>
  <c r="T961" i="2" s="1"/>
  <c r="T962" i="2" a="1"/>
  <c r="T962" i="2" s="1"/>
  <c r="T963" i="2" a="1"/>
  <c r="T963" i="2" s="1"/>
  <c r="T964" i="2" a="1"/>
  <c r="T964" i="2" s="1"/>
  <c r="T965" i="2" a="1"/>
  <c r="T965" i="2" s="1"/>
  <c r="T966" i="2" a="1"/>
  <c r="T966" i="2" s="1"/>
  <c r="T967" i="2" a="1"/>
  <c r="T967" i="2" s="1"/>
  <c r="T968" i="2" a="1"/>
  <c r="T968" i="2" s="1"/>
  <c r="T969" i="2" a="1"/>
  <c r="T969" i="2" s="1"/>
  <c r="T970" i="2" a="1"/>
  <c r="T970" i="2" s="1"/>
  <c r="T971" i="2" a="1"/>
  <c r="T971" i="2" s="1"/>
  <c r="T972" i="2" a="1"/>
  <c r="T972" i="2" s="1"/>
  <c r="T973" i="2" a="1"/>
  <c r="T973" i="2" s="1"/>
  <c r="T974" i="2" a="1"/>
  <c r="T974" i="2" s="1"/>
  <c r="T975" i="2" a="1"/>
  <c r="T975" i="2" s="1"/>
  <c r="T976" i="2" a="1"/>
  <c r="T976" i="2" s="1"/>
  <c r="T977" i="2" a="1"/>
  <c r="T977" i="2" s="1"/>
  <c r="T978" i="2" a="1"/>
  <c r="T978" i="2" s="1"/>
  <c r="T979" i="2" a="1"/>
  <c r="T979" i="2" s="1"/>
  <c r="T980" i="2" a="1"/>
  <c r="T980" i="2" s="1"/>
  <c r="T981" i="2" a="1"/>
  <c r="T981" i="2" s="1"/>
  <c r="T982" i="2" a="1"/>
  <c r="T982" i="2" s="1"/>
  <c r="T983" i="2" a="1"/>
  <c r="T983" i="2" s="1"/>
  <c r="T984" i="2" a="1"/>
  <c r="T984" i="2" s="1"/>
  <c r="T985" i="2" a="1"/>
  <c r="T985" i="2" s="1"/>
  <c r="T986" i="2" a="1"/>
  <c r="T986" i="2" s="1"/>
  <c r="T987" i="2" a="1"/>
  <c r="T987" i="2" s="1"/>
  <c r="T988" i="2" a="1"/>
  <c r="T988" i="2" s="1"/>
  <c r="T989" i="2" a="1"/>
  <c r="T989" i="2" s="1"/>
  <c r="T990" i="2" a="1"/>
  <c r="T990" i="2" s="1"/>
  <c r="T991" i="2" a="1"/>
  <c r="T991" i="2" s="1"/>
  <c r="T992" i="2" a="1"/>
  <c r="T992" i="2" s="1"/>
  <c r="T993" i="2" a="1"/>
  <c r="T993" i="2" s="1"/>
  <c r="T994" i="2" a="1"/>
  <c r="T994" i="2" s="1"/>
  <c r="T995" i="2" a="1"/>
  <c r="T995" i="2" s="1"/>
  <c r="T996" i="2" a="1"/>
  <c r="T996" i="2" s="1"/>
  <c r="T997" i="2" a="1"/>
  <c r="T997" i="2" s="1"/>
  <c r="T998" i="2" a="1"/>
  <c r="T998" i="2" s="1"/>
  <c r="T999" i="2" a="1"/>
  <c r="T999" i="2" s="1"/>
  <c r="T1000" i="2" a="1"/>
  <c r="T1000" i="2" s="1"/>
  <c r="T1001" i="2" a="1"/>
  <c r="T1001" i="2" s="1"/>
  <c r="T703" i="2" a="1"/>
  <c r="T703" i="2" s="1"/>
  <c r="T704" i="2" a="1"/>
  <c r="T704" i="2" s="1"/>
  <c r="T705" i="2" a="1"/>
  <c r="T705" i="2" s="1"/>
  <c r="T706" i="2" a="1"/>
  <c r="T706" i="2" s="1"/>
  <c r="T707" i="2" a="1"/>
  <c r="T707" i="2" s="1"/>
  <c r="T708" i="2" a="1"/>
  <c r="T708" i="2" s="1"/>
  <c r="T709" i="2" a="1"/>
  <c r="T709" i="2" s="1"/>
  <c r="T710" i="2" a="1"/>
  <c r="T710" i="2" s="1"/>
  <c r="T711" i="2" a="1"/>
  <c r="T711" i="2" s="1"/>
  <c r="T712" i="2" a="1"/>
  <c r="T712" i="2" s="1"/>
  <c r="T713" i="2" a="1"/>
  <c r="T713" i="2" s="1"/>
  <c r="T714" i="2" a="1"/>
  <c r="T714" i="2" s="1"/>
  <c r="T715" i="2" a="1"/>
  <c r="T715" i="2" s="1"/>
  <c r="T716" i="2" a="1"/>
  <c r="T716" i="2" s="1"/>
  <c r="T717" i="2" a="1"/>
  <c r="T717" i="2" s="1"/>
  <c r="T718" i="2" a="1"/>
  <c r="T718" i="2" s="1"/>
  <c r="T719" i="2" a="1"/>
  <c r="T719" i="2" s="1"/>
  <c r="T720" i="2" a="1"/>
  <c r="T720" i="2" s="1"/>
  <c r="T721" i="2" a="1"/>
  <c r="T721" i="2" s="1"/>
  <c r="T722" i="2" a="1"/>
  <c r="T722" i="2" s="1"/>
  <c r="T723" i="2" a="1"/>
  <c r="T723" i="2" s="1"/>
  <c r="T724" i="2" a="1"/>
  <c r="T724" i="2" s="1"/>
  <c r="T725" i="2" a="1"/>
  <c r="T725" i="2" s="1"/>
  <c r="T726" i="2" a="1"/>
  <c r="T726" i="2" s="1"/>
  <c r="T727" i="2" a="1"/>
  <c r="T727" i="2" s="1"/>
  <c r="T728" i="2" a="1"/>
  <c r="T728" i="2" s="1"/>
  <c r="T729" i="2" a="1"/>
  <c r="T729" i="2" s="1"/>
  <c r="T730" i="2" a="1"/>
  <c r="T730" i="2" s="1"/>
  <c r="T731" i="2" a="1"/>
  <c r="T731" i="2" s="1"/>
  <c r="T732" i="2" a="1"/>
  <c r="T732" i="2" s="1"/>
  <c r="T733" i="2" a="1"/>
  <c r="T733" i="2" s="1"/>
  <c r="T734" i="2" a="1"/>
  <c r="T734" i="2" s="1"/>
  <c r="T735" i="2" a="1"/>
  <c r="T735" i="2" s="1"/>
  <c r="T736" i="2" a="1"/>
  <c r="T736" i="2" s="1"/>
  <c r="T737" i="2" a="1"/>
  <c r="T737" i="2" s="1"/>
  <c r="T738" i="2" a="1"/>
  <c r="T738" i="2" s="1"/>
  <c r="T739" i="2" a="1"/>
  <c r="T739" i="2" s="1"/>
  <c r="T740" i="2" a="1"/>
  <c r="T740" i="2" s="1"/>
  <c r="T741" i="2" a="1"/>
  <c r="T741" i="2" s="1"/>
  <c r="T742" i="2" a="1"/>
  <c r="T742" i="2" s="1"/>
  <c r="T743" i="2" a="1"/>
  <c r="T743" i="2" s="1"/>
  <c r="T744" i="2" a="1"/>
  <c r="T744" i="2" s="1"/>
  <c r="T745" i="2" a="1"/>
  <c r="T745" i="2" s="1"/>
  <c r="T746" i="2" a="1"/>
  <c r="T746" i="2" s="1"/>
  <c r="T747" i="2" a="1"/>
  <c r="T747" i="2" s="1"/>
  <c r="T748" i="2" a="1"/>
  <c r="T748" i="2" s="1"/>
  <c r="T749" i="2" a="1"/>
  <c r="T749" i="2" s="1"/>
  <c r="T750" i="2" a="1"/>
  <c r="T750" i="2" s="1"/>
  <c r="T751" i="2" a="1"/>
  <c r="T751" i="2" s="1"/>
  <c r="T752" i="2" a="1"/>
  <c r="T752" i="2" s="1"/>
  <c r="T753" i="2" a="1"/>
  <c r="T753" i="2" s="1"/>
  <c r="T754" i="2" a="1"/>
  <c r="T754" i="2" s="1"/>
  <c r="T755" i="2" a="1"/>
  <c r="T755" i="2" s="1"/>
  <c r="T756" i="2" a="1"/>
  <c r="T756" i="2" s="1"/>
  <c r="T757" i="2" a="1"/>
  <c r="T757" i="2" s="1"/>
  <c r="T758" i="2" a="1"/>
  <c r="T758" i="2" s="1"/>
  <c r="T759" i="2" a="1"/>
  <c r="T759" i="2" s="1"/>
  <c r="T760" i="2" a="1"/>
  <c r="T760" i="2" s="1"/>
  <c r="T761" i="2" a="1"/>
  <c r="T761" i="2" s="1"/>
  <c r="T762" i="2" a="1"/>
  <c r="T762" i="2" s="1"/>
  <c r="T763" i="2" a="1"/>
  <c r="T763" i="2" s="1"/>
  <c r="T764" i="2" a="1"/>
  <c r="T764" i="2" s="1"/>
  <c r="T765" i="2" a="1"/>
  <c r="T765" i="2" s="1"/>
  <c r="T766" i="2" a="1"/>
  <c r="T766" i="2" s="1"/>
  <c r="T767" i="2" a="1"/>
  <c r="T767" i="2" s="1"/>
  <c r="T768" i="2" a="1"/>
  <c r="T768" i="2" s="1"/>
  <c r="T769" i="2" a="1"/>
  <c r="T769" i="2" s="1"/>
  <c r="T770" i="2" a="1"/>
  <c r="T770" i="2" s="1"/>
  <c r="T771" i="2" a="1"/>
  <c r="T771" i="2" s="1"/>
  <c r="T772" i="2" a="1"/>
  <c r="T772" i="2" s="1"/>
  <c r="T773" i="2" a="1"/>
  <c r="T773" i="2" s="1"/>
  <c r="T774" i="2" a="1"/>
  <c r="T774" i="2" s="1"/>
  <c r="T775" i="2" a="1"/>
  <c r="T775" i="2" s="1"/>
  <c r="T776" i="2" a="1"/>
  <c r="T776" i="2" s="1"/>
  <c r="T777" i="2" a="1"/>
  <c r="T777" i="2" s="1"/>
  <c r="T778" i="2" a="1"/>
  <c r="T778" i="2" s="1"/>
  <c r="T779" i="2" a="1"/>
  <c r="T779" i="2" s="1"/>
  <c r="T780" i="2" a="1"/>
  <c r="T780" i="2" s="1"/>
  <c r="T781" i="2" a="1"/>
  <c r="T781" i="2" s="1"/>
  <c r="T782" i="2" a="1"/>
  <c r="T782" i="2" s="1"/>
  <c r="T783" i="2" a="1"/>
  <c r="T783" i="2" s="1"/>
  <c r="T784" i="2" a="1"/>
  <c r="T784" i="2" s="1"/>
  <c r="T785" i="2" a="1"/>
  <c r="T785" i="2" s="1"/>
  <c r="T786" i="2" a="1"/>
  <c r="T786" i="2" s="1"/>
  <c r="T787" i="2" a="1"/>
  <c r="T787" i="2" s="1"/>
  <c r="T788" i="2" a="1"/>
  <c r="T788" i="2" s="1"/>
  <c r="T789" i="2" a="1"/>
  <c r="T789" i="2" s="1"/>
  <c r="T790" i="2" a="1"/>
  <c r="T790" i="2" s="1"/>
  <c r="T791" i="2" a="1"/>
  <c r="T791" i="2" s="1"/>
  <c r="T792" i="2" a="1"/>
  <c r="T792" i="2" s="1"/>
  <c r="T793" i="2" a="1"/>
  <c r="T793" i="2" s="1"/>
  <c r="T794" i="2" a="1"/>
  <c r="T794" i="2" s="1"/>
  <c r="T795" i="2" a="1"/>
  <c r="T795" i="2" s="1"/>
  <c r="T796" i="2" a="1"/>
  <c r="T796" i="2" s="1"/>
  <c r="T797" i="2" a="1"/>
  <c r="T797" i="2" s="1"/>
  <c r="T798" i="2" a="1"/>
  <c r="T798" i="2" s="1"/>
  <c r="T799" i="2" a="1"/>
  <c r="T799" i="2" s="1"/>
  <c r="T800" i="2" a="1"/>
  <c r="T800" i="2" s="1"/>
  <c r="T801" i="2" a="1"/>
  <c r="T801" i="2" s="1"/>
  <c r="T802" i="2" a="1"/>
  <c r="T802" i="2" s="1"/>
  <c r="T803" i="2" a="1"/>
  <c r="T803" i="2" s="1"/>
  <c r="T804" i="2" a="1"/>
  <c r="T804" i="2" s="1"/>
  <c r="T805" i="2" a="1"/>
  <c r="T805" i="2" s="1"/>
  <c r="T806" i="2" a="1"/>
  <c r="T806" i="2" s="1"/>
  <c r="T807" i="2" a="1"/>
  <c r="T807" i="2" s="1"/>
  <c r="T808" i="2" a="1"/>
  <c r="T808" i="2" s="1"/>
  <c r="T809" i="2" a="1"/>
  <c r="T809" i="2" s="1"/>
  <c r="T810" i="2" a="1"/>
  <c r="T810" i="2" s="1"/>
  <c r="T811" i="2" a="1"/>
  <c r="T811" i="2" s="1"/>
  <c r="T619" i="2" a="1"/>
  <c r="T619" i="2" s="1"/>
  <c r="T620" i="2" a="1"/>
  <c r="T620" i="2" s="1"/>
  <c r="T621" i="2" a="1"/>
  <c r="T621" i="2" s="1"/>
  <c r="T622" i="2" a="1"/>
  <c r="T622" i="2" s="1"/>
  <c r="T623" i="2" a="1"/>
  <c r="T623" i="2" s="1"/>
  <c r="T624" i="2" a="1"/>
  <c r="T624" i="2" s="1"/>
  <c r="T625" i="2" a="1"/>
  <c r="T625" i="2" s="1"/>
  <c r="T626" i="2" a="1"/>
  <c r="T626" i="2" s="1"/>
  <c r="T627" i="2" a="1"/>
  <c r="T627" i="2" s="1"/>
  <c r="T628" i="2" a="1"/>
  <c r="T628" i="2" s="1"/>
  <c r="T629" i="2" a="1"/>
  <c r="T629" i="2" s="1"/>
  <c r="T630" i="2" a="1"/>
  <c r="T630" i="2" s="1"/>
  <c r="T631" i="2" a="1"/>
  <c r="T631" i="2" s="1"/>
  <c r="T632" i="2" a="1"/>
  <c r="T632" i="2" s="1"/>
  <c r="T633" i="2" a="1"/>
  <c r="T633" i="2" s="1"/>
  <c r="T634" i="2" a="1"/>
  <c r="T634" i="2" s="1"/>
  <c r="T635" i="2" a="1"/>
  <c r="T635" i="2" s="1"/>
  <c r="T636" i="2" a="1"/>
  <c r="T636" i="2" s="1"/>
  <c r="T637" i="2" a="1"/>
  <c r="T637" i="2" s="1"/>
  <c r="T638" i="2" a="1"/>
  <c r="T638" i="2" s="1"/>
  <c r="T639" i="2" a="1"/>
  <c r="T639" i="2" s="1"/>
  <c r="T640" i="2" a="1"/>
  <c r="T640" i="2" s="1"/>
  <c r="T641" i="2" a="1"/>
  <c r="T641" i="2" s="1"/>
  <c r="T642" i="2" a="1"/>
  <c r="T642" i="2" s="1"/>
  <c r="T643" i="2" a="1"/>
  <c r="T643" i="2" s="1"/>
  <c r="T644" i="2" a="1"/>
  <c r="T644" i="2" s="1"/>
  <c r="T645" i="2" a="1"/>
  <c r="T645" i="2" s="1"/>
  <c r="T646" i="2" a="1"/>
  <c r="T646" i="2" s="1"/>
  <c r="T647" i="2" a="1"/>
  <c r="T647" i="2" s="1"/>
  <c r="T648" i="2" a="1"/>
  <c r="T648" i="2" s="1"/>
  <c r="T649" i="2" a="1"/>
  <c r="T649" i="2" s="1"/>
  <c r="T650" i="2" a="1"/>
  <c r="T650" i="2" s="1"/>
  <c r="T651" i="2" a="1"/>
  <c r="T651" i="2" s="1"/>
  <c r="T652" i="2" a="1"/>
  <c r="T652" i="2" s="1"/>
  <c r="T653" i="2" a="1"/>
  <c r="T653" i="2" s="1"/>
  <c r="T654" i="2" a="1"/>
  <c r="T654" i="2" s="1"/>
  <c r="T655" i="2" a="1"/>
  <c r="T655" i="2" s="1"/>
  <c r="T656" i="2" a="1"/>
  <c r="T656" i="2" s="1"/>
  <c r="T657" i="2" a="1"/>
  <c r="T657" i="2" s="1"/>
  <c r="T658" i="2" a="1"/>
  <c r="T658" i="2" s="1"/>
  <c r="T659" i="2" a="1"/>
  <c r="T659" i="2" s="1"/>
  <c r="T660" i="2" a="1"/>
  <c r="T660" i="2" s="1"/>
  <c r="T661" i="2" a="1"/>
  <c r="T661" i="2" s="1"/>
  <c r="T662" i="2" a="1"/>
  <c r="T662" i="2" s="1"/>
  <c r="T663" i="2" a="1"/>
  <c r="T663" i="2" s="1"/>
  <c r="T664" i="2" a="1"/>
  <c r="T664" i="2" s="1"/>
  <c r="T665" i="2" a="1"/>
  <c r="T665" i="2" s="1"/>
  <c r="T666" i="2" a="1"/>
  <c r="T666" i="2" s="1"/>
  <c r="T667" i="2" a="1"/>
  <c r="T667" i="2" s="1"/>
  <c r="T668" i="2" a="1"/>
  <c r="T668" i="2" s="1"/>
  <c r="T669" i="2" a="1"/>
  <c r="T669" i="2" s="1"/>
  <c r="T670" i="2" a="1"/>
  <c r="T670" i="2" s="1"/>
  <c r="T671" i="2" a="1"/>
  <c r="T671" i="2" s="1"/>
  <c r="T672" i="2" a="1"/>
  <c r="T672" i="2" s="1"/>
  <c r="T673" i="2" a="1"/>
  <c r="T673" i="2" s="1"/>
  <c r="T674" i="2" a="1"/>
  <c r="T674" i="2" s="1"/>
  <c r="T675" i="2" a="1"/>
  <c r="T675" i="2" s="1"/>
  <c r="T676" i="2" a="1"/>
  <c r="T676" i="2" s="1"/>
  <c r="T677" i="2" a="1"/>
  <c r="T677" i="2" s="1"/>
  <c r="T678" i="2" a="1"/>
  <c r="T678" i="2" s="1"/>
  <c r="T679" i="2" a="1"/>
  <c r="T679" i="2" s="1"/>
  <c r="T680" i="2" a="1"/>
  <c r="T680" i="2" s="1"/>
  <c r="T681" i="2" a="1"/>
  <c r="T681" i="2" s="1"/>
  <c r="T682" i="2" a="1"/>
  <c r="T682" i="2" s="1"/>
  <c r="T683" i="2" a="1"/>
  <c r="T683" i="2" s="1"/>
  <c r="T684" i="2" a="1"/>
  <c r="T684" i="2" s="1"/>
  <c r="T685" i="2" a="1"/>
  <c r="T685" i="2" s="1"/>
  <c r="T686" i="2" a="1"/>
  <c r="T686" i="2" s="1"/>
  <c r="T687" i="2" a="1"/>
  <c r="T687" i="2" s="1"/>
  <c r="T688" i="2" a="1"/>
  <c r="T688" i="2" s="1"/>
  <c r="T689" i="2" a="1"/>
  <c r="T689" i="2" s="1"/>
  <c r="T690" i="2" a="1"/>
  <c r="T690" i="2" s="1"/>
  <c r="T691" i="2" a="1"/>
  <c r="T691" i="2" s="1"/>
  <c r="T692" i="2" a="1"/>
  <c r="T692" i="2" s="1"/>
  <c r="T693" i="2" a="1"/>
  <c r="T693" i="2" s="1"/>
  <c r="T694" i="2" a="1"/>
  <c r="T694" i="2" s="1"/>
  <c r="T695" i="2" a="1"/>
  <c r="T695" i="2" s="1"/>
  <c r="T696" i="2" a="1"/>
  <c r="T696" i="2" s="1"/>
  <c r="T697" i="2" a="1"/>
  <c r="T697" i="2" s="1"/>
  <c r="T698" i="2" a="1"/>
  <c r="T698" i="2" s="1"/>
  <c r="T699" i="2" a="1"/>
  <c r="T699" i="2" s="1"/>
  <c r="T700" i="2" a="1"/>
  <c r="T700" i="2" s="1"/>
  <c r="T701" i="2" a="1"/>
  <c r="T701" i="2" s="1"/>
  <c r="T702" i="2" a="1"/>
  <c r="T702" i="2" s="1"/>
  <c r="T536" i="2" a="1"/>
  <c r="T536" i="2" s="1"/>
  <c r="T537" i="2" a="1"/>
  <c r="T537" i="2" s="1"/>
  <c r="T538" i="2" a="1"/>
  <c r="T538" i="2" s="1"/>
  <c r="T539" i="2" a="1"/>
  <c r="T539" i="2" s="1"/>
  <c r="T540" i="2" a="1"/>
  <c r="T540" i="2" s="1"/>
  <c r="T541" i="2" a="1"/>
  <c r="T541" i="2" s="1"/>
  <c r="T542" i="2" a="1"/>
  <c r="T542" i="2" s="1"/>
  <c r="T543" i="2" a="1"/>
  <c r="T543" i="2" s="1"/>
  <c r="T544" i="2" a="1"/>
  <c r="T544" i="2" s="1"/>
  <c r="T545" i="2" a="1"/>
  <c r="T545" i="2" s="1"/>
  <c r="T546" i="2" a="1"/>
  <c r="T546" i="2" s="1"/>
  <c r="T547" i="2" a="1"/>
  <c r="T547" i="2" s="1"/>
  <c r="T548" i="2" a="1"/>
  <c r="T548" i="2" s="1"/>
  <c r="T549" i="2" a="1"/>
  <c r="T549" i="2" s="1"/>
  <c r="T550" i="2" a="1"/>
  <c r="T550" i="2" s="1"/>
  <c r="T551" i="2" a="1"/>
  <c r="T551" i="2" s="1"/>
  <c r="T552" i="2" a="1"/>
  <c r="T552" i="2" s="1"/>
  <c r="T553" i="2" a="1"/>
  <c r="T553" i="2" s="1"/>
  <c r="T554" i="2" a="1"/>
  <c r="T554" i="2" s="1"/>
  <c r="T555" i="2" a="1"/>
  <c r="T555" i="2" s="1"/>
  <c r="T556" i="2" a="1"/>
  <c r="T556" i="2" s="1"/>
  <c r="T557" i="2" a="1"/>
  <c r="T557" i="2" s="1"/>
  <c r="T558" i="2" a="1"/>
  <c r="T558" i="2" s="1"/>
  <c r="T559" i="2" a="1"/>
  <c r="T559" i="2" s="1"/>
  <c r="T560" i="2" a="1"/>
  <c r="T560" i="2" s="1"/>
  <c r="T561" i="2" a="1"/>
  <c r="T561" i="2" s="1"/>
  <c r="T562" i="2" a="1"/>
  <c r="T562" i="2" s="1"/>
  <c r="T563" i="2" a="1"/>
  <c r="T563" i="2" s="1"/>
  <c r="T564" i="2" a="1"/>
  <c r="T564" i="2" s="1"/>
  <c r="T565" i="2" a="1"/>
  <c r="T565" i="2" s="1"/>
  <c r="T566" i="2" a="1"/>
  <c r="T566" i="2" s="1"/>
  <c r="T567" i="2" a="1"/>
  <c r="T567" i="2" s="1"/>
  <c r="T568" i="2" a="1"/>
  <c r="T568" i="2" s="1"/>
  <c r="T569" i="2" a="1"/>
  <c r="T569" i="2" s="1"/>
  <c r="T570" i="2" a="1"/>
  <c r="T570" i="2" s="1"/>
  <c r="T571" i="2" a="1"/>
  <c r="T571" i="2" s="1"/>
  <c r="T572" i="2" a="1"/>
  <c r="T572" i="2" s="1"/>
  <c r="T573" i="2" a="1"/>
  <c r="T573" i="2" s="1"/>
  <c r="T574" i="2" a="1"/>
  <c r="T574" i="2" s="1"/>
  <c r="T575" i="2" a="1"/>
  <c r="T575" i="2" s="1"/>
  <c r="T576" i="2" a="1"/>
  <c r="T576" i="2" s="1"/>
  <c r="T577" i="2" a="1"/>
  <c r="T577" i="2" s="1"/>
  <c r="T578" i="2" a="1"/>
  <c r="T578" i="2" s="1"/>
  <c r="T579" i="2" a="1"/>
  <c r="T579" i="2" s="1"/>
  <c r="T580" i="2" a="1"/>
  <c r="T580" i="2" s="1"/>
  <c r="T581" i="2" a="1"/>
  <c r="T581" i="2" s="1"/>
  <c r="T582" i="2" a="1"/>
  <c r="T582" i="2" s="1"/>
  <c r="T583" i="2" a="1"/>
  <c r="T583" i="2" s="1"/>
  <c r="T584" i="2" a="1"/>
  <c r="T584" i="2" s="1"/>
  <c r="T585" i="2" a="1"/>
  <c r="T585" i="2" s="1"/>
  <c r="T586" i="2" a="1"/>
  <c r="T586" i="2" s="1"/>
  <c r="T587" i="2" a="1"/>
  <c r="T587" i="2" s="1"/>
  <c r="T588" i="2" a="1"/>
  <c r="T588" i="2" s="1"/>
  <c r="T589" i="2" a="1"/>
  <c r="T589" i="2" s="1"/>
  <c r="T590" i="2" a="1"/>
  <c r="T590" i="2" s="1"/>
  <c r="T591" i="2" a="1"/>
  <c r="T591" i="2" s="1"/>
  <c r="T592" i="2" a="1"/>
  <c r="T592" i="2" s="1"/>
  <c r="T593" i="2" a="1"/>
  <c r="T593" i="2" s="1"/>
  <c r="T594" i="2" a="1"/>
  <c r="T594" i="2" s="1"/>
  <c r="T595" i="2" a="1"/>
  <c r="T595" i="2" s="1"/>
  <c r="T596" i="2" a="1"/>
  <c r="T596" i="2" s="1"/>
  <c r="T597" i="2" a="1"/>
  <c r="T597" i="2" s="1"/>
  <c r="T598" i="2" a="1"/>
  <c r="T598" i="2" s="1"/>
  <c r="T599" i="2" a="1"/>
  <c r="T599" i="2" s="1"/>
  <c r="T600" i="2" a="1"/>
  <c r="T600" i="2" s="1"/>
  <c r="T601" i="2" a="1"/>
  <c r="T601" i="2" s="1"/>
  <c r="T602" i="2" a="1"/>
  <c r="T602" i="2" s="1"/>
  <c r="T603" i="2" a="1"/>
  <c r="T603" i="2" s="1"/>
  <c r="T604" i="2" a="1"/>
  <c r="T604" i="2" s="1"/>
  <c r="T605" i="2" a="1"/>
  <c r="T605" i="2" s="1"/>
  <c r="T606" i="2" a="1"/>
  <c r="T606" i="2" s="1"/>
  <c r="T607" i="2" a="1"/>
  <c r="T607" i="2" s="1"/>
  <c r="T608" i="2" a="1"/>
  <c r="T608" i="2" s="1"/>
  <c r="T609" i="2" a="1"/>
  <c r="T609" i="2" s="1"/>
  <c r="T610" i="2" a="1"/>
  <c r="T610" i="2" s="1"/>
  <c r="T611" i="2" a="1"/>
  <c r="T611" i="2" s="1"/>
  <c r="T612" i="2" a="1"/>
  <c r="T612" i="2" s="1"/>
  <c r="T613" i="2" a="1"/>
  <c r="T613" i="2" s="1"/>
  <c r="T614" i="2" a="1"/>
  <c r="T614" i="2" s="1"/>
  <c r="T615" i="2" a="1"/>
  <c r="T615" i="2" s="1"/>
  <c r="T616" i="2" a="1"/>
  <c r="T616" i="2" s="1"/>
  <c r="T617" i="2" a="1"/>
  <c r="T617" i="2" s="1"/>
  <c r="T618" i="2" a="1"/>
  <c r="T618" i="2" s="1"/>
  <c r="T455" i="2" a="1"/>
  <c r="T455" i="2" s="1"/>
  <c r="T456" i="2" a="1"/>
  <c r="T456" i="2" s="1"/>
  <c r="T457" i="2" a="1"/>
  <c r="T457" i="2" s="1"/>
  <c r="T458" i="2" a="1"/>
  <c r="T458" i="2" s="1"/>
  <c r="T459" i="2" a="1"/>
  <c r="T459" i="2" s="1"/>
  <c r="T460" i="2" a="1"/>
  <c r="T460" i="2" s="1"/>
  <c r="T461" i="2" a="1"/>
  <c r="T461" i="2" s="1"/>
  <c r="T462" i="2" a="1"/>
  <c r="T462" i="2" s="1"/>
  <c r="T463" i="2" a="1"/>
  <c r="T463" i="2" s="1"/>
  <c r="T464" i="2" a="1"/>
  <c r="T464" i="2" s="1"/>
  <c r="T465" i="2" a="1"/>
  <c r="T465" i="2" s="1"/>
  <c r="T466" i="2" a="1"/>
  <c r="T466" i="2" s="1"/>
  <c r="T467" i="2" a="1"/>
  <c r="T467" i="2" s="1"/>
  <c r="T468" i="2" a="1"/>
  <c r="T468" i="2" s="1"/>
  <c r="T469" i="2" a="1"/>
  <c r="T469" i="2" s="1"/>
  <c r="T470" i="2" a="1"/>
  <c r="T470" i="2" s="1"/>
  <c r="T471" i="2" a="1"/>
  <c r="T471" i="2" s="1"/>
  <c r="T472" i="2" a="1"/>
  <c r="T472" i="2" s="1"/>
  <c r="T473" i="2" a="1"/>
  <c r="T473" i="2" s="1"/>
  <c r="T474" i="2" a="1"/>
  <c r="T474" i="2" s="1"/>
  <c r="T475" i="2" a="1"/>
  <c r="T475" i="2" s="1"/>
  <c r="T476" i="2" a="1"/>
  <c r="T476" i="2" s="1"/>
  <c r="T477" i="2" a="1"/>
  <c r="T477" i="2" s="1"/>
  <c r="T478" i="2" a="1"/>
  <c r="T478" i="2" s="1"/>
  <c r="T479" i="2" a="1"/>
  <c r="T479" i="2" s="1"/>
  <c r="T480" i="2" a="1"/>
  <c r="T480" i="2" s="1"/>
  <c r="T481" i="2" a="1"/>
  <c r="T481" i="2" s="1"/>
  <c r="T482" i="2" a="1"/>
  <c r="T482" i="2" s="1"/>
  <c r="T483" i="2" a="1"/>
  <c r="T483" i="2" s="1"/>
  <c r="T484" i="2" a="1"/>
  <c r="T484" i="2" s="1"/>
  <c r="T485" i="2" a="1"/>
  <c r="T485" i="2" s="1"/>
  <c r="T486" i="2" a="1"/>
  <c r="T486" i="2" s="1"/>
  <c r="T487" i="2" a="1"/>
  <c r="T487" i="2" s="1"/>
  <c r="T488" i="2" a="1"/>
  <c r="T488" i="2" s="1"/>
  <c r="T489" i="2" a="1"/>
  <c r="T489" i="2" s="1"/>
  <c r="T490" i="2" a="1"/>
  <c r="T490" i="2" s="1"/>
  <c r="T491" i="2" a="1"/>
  <c r="T491" i="2" s="1"/>
  <c r="T492" i="2" a="1"/>
  <c r="T492" i="2" s="1"/>
  <c r="T493" i="2" a="1"/>
  <c r="T493" i="2" s="1"/>
  <c r="T494" i="2" a="1"/>
  <c r="T494" i="2" s="1"/>
  <c r="T495" i="2" a="1"/>
  <c r="T495" i="2" s="1"/>
  <c r="T496" i="2" a="1"/>
  <c r="T496" i="2" s="1"/>
  <c r="T497" i="2" a="1"/>
  <c r="T497" i="2" s="1"/>
  <c r="T498" i="2" a="1"/>
  <c r="T498" i="2" s="1"/>
  <c r="T499" i="2" a="1"/>
  <c r="T499" i="2" s="1"/>
  <c r="T500" i="2" a="1"/>
  <c r="T500" i="2" s="1"/>
  <c r="T501" i="2" a="1"/>
  <c r="T501" i="2" s="1"/>
  <c r="T502" i="2" a="1"/>
  <c r="T502" i="2" s="1"/>
  <c r="T503" i="2" a="1"/>
  <c r="T503" i="2" s="1"/>
  <c r="T504" i="2" a="1"/>
  <c r="T504" i="2" s="1"/>
  <c r="T505" i="2" a="1"/>
  <c r="T505" i="2" s="1"/>
  <c r="T506" i="2" a="1"/>
  <c r="T506" i="2" s="1"/>
  <c r="T507" i="2" a="1"/>
  <c r="T507" i="2" s="1"/>
  <c r="T508" i="2" a="1"/>
  <c r="T508" i="2" s="1"/>
  <c r="T509" i="2" a="1"/>
  <c r="T509" i="2" s="1"/>
  <c r="T510" i="2" a="1"/>
  <c r="T510" i="2" s="1"/>
  <c r="T511" i="2" a="1"/>
  <c r="T511" i="2" s="1"/>
  <c r="T512" i="2" a="1"/>
  <c r="T512" i="2" s="1"/>
  <c r="T513" i="2" a="1"/>
  <c r="T513" i="2" s="1"/>
  <c r="T514" i="2" a="1"/>
  <c r="T514" i="2" s="1"/>
  <c r="T515" i="2" a="1"/>
  <c r="T515" i="2" s="1"/>
  <c r="T516" i="2" a="1"/>
  <c r="T516" i="2" s="1"/>
  <c r="T517" i="2" a="1"/>
  <c r="T517" i="2" s="1"/>
  <c r="T518" i="2" a="1"/>
  <c r="T518" i="2" s="1"/>
  <c r="T519" i="2" a="1"/>
  <c r="T519" i="2" s="1"/>
  <c r="T520" i="2" a="1"/>
  <c r="T520" i="2" s="1"/>
  <c r="T521" i="2" a="1"/>
  <c r="T521" i="2" s="1"/>
  <c r="T522" i="2" a="1"/>
  <c r="T522" i="2" s="1"/>
  <c r="T523" i="2" a="1"/>
  <c r="T523" i="2" s="1"/>
  <c r="T524" i="2" a="1"/>
  <c r="T524" i="2" s="1"/>
  <c r="T525" i="2" a="1"/>
  <c r="T525" i="2" s="1"/>
  <c r="T526" i="2" a="1"/>
  <c r="T526" i="2" s="1"/>
  <c r="T527" i="2" a="1"/>
  <c r="T527" i="2" s="1"/>
  <c r="T528" i="2" a="1"/>
  <c r="T528" i="2" s="1"/>
  <c r="T529" i="2" a="1"/>
  <c r="T529" i="2" s="1"/>
  <c r="T530" i="2" a="1"/>
  <c r="T530" i="2" s="1"/>
  <c r="T531" i="2" a="1"/>
  <c r="T531" i="2" s="1"/>
  <c r="T532" i="2" a="1"/>
  <c r="T532" i="2" s="1"/>
  <c r="T533" i="2" a="1"/>
  <c r="T533" i="2" s="1"/>
  <c r="T534" i="2" a="1"/>
  <c r="T534" i="2" s="1"/>
  <c r="T535" i="2" a="1"/>
  <c r="T535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 s="1"/>
  <c r="T350" i="2" a="1"/>
  <c r="T350" i="2" s="1"/>
  <c r="T351" i="2" a="1"/>
  <c r="T351" i="2" s="1"/>
  <c r="T352" i="2" a="1"/>
  <c r="T352" i="2" s="1"/>
  <c r="T353" i="2" a="1"/>
  <c r="T353" i="2" s="1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 s="1"/>
  <c r="T362" i="2" a="1"/>
  <c r="T362" i="2" s="1"/>
  <c r="T363" i="2" a="1"/>
  <c r="T363" i="2" s="1"/>
  <c r="T364" i="2" a="1"/>
  <c r="T364" i="2" s="1"/>
  <c r="T365" i="2" a="1"/>
  <c r="T365" i="2" s="1"/>
  <c r="T366" i="2" a="1"/>
  <c r="T366" i="2" s="1"/>
  <c r="T367" i="2" a="1"/>
  <c r="T367" i="2" s="1"/>
  <c r="T368" i="2" a="1"/>
  <c r="T368" i="2" s="1"/>
  <c r="T369" i="2" a="1"/>
  <c r="T369" i="2" s="1"/>
  <c r="T370" i="2" a="1"/>
  <c r="T370" i="2" s="1"/>
  <c r="T371" i="2" a="1"/>
  <c r="T371" i="2" s="1"/>
  <c r="T372" i="2" a="1"/>
  <c r="T372" i="2" s="1"/>
  <c r="T373" i="2" a="1"/>
  <c r="T373" i="2" s="1"/>
  <c r="T374" i="2" a="1"/>
  <c r="T374" i="2" s="1"/>
  <c r="T375" i="2" a="1"/>
  <c r="T375" i="2" s="1"/>
  <c r="T376" i="2" a="1"/>
  <c r="T376" i="2" s="1"/>
  <c r="T377" i="2" a="1"/>
  <c r="T377" i="2" s="1"/>
  <c r="T378" i="2" a="1"/>
  <c r="T378" i="2" s="1"/>
  <c r="T379" i="2" a="1"/>
  <c r="T379" i="2" s="1"/>
  <c r="T380" i="2" a="1"/>
  <c r="T380" i="2" s="1"/>
  <c r="T381" i="2" a="1"/>
  <c r="T381" i="2" s="1"/>
  <c r="T382" i="2" a="1"/>
  <c r="T382" i="2" s="1"/>
  <c r="T383" i="2" a="1"/>
  <c r="T383" i="2" s="1"/>
  <c r="T384" i="2" a="1"/>
  <c r="T384" i="2" s="1"/>
  <c r="T385" i="2" a="1"/>
  <c r="T385" i="2" s="1"/>
  <c r="T386" i="2" a="1"/>
  <c r="T386" i="2" s="1"/>
  <c r="T387" i="2" a="1"/>
  <c r="T387" i="2" s="1"/>
  <c r="T388" i="2" a="1"/>
  <c r="T388" i="2" s="1"/>
  <c r="T389" i="2" a="1"/>
  <c r="T389" i="2" s="1"/>
  <c r="T390" i="2" a="1"/>
  <c r="T390" i="2" s="1"/>
  <c r="T391" i="2" a="1"/>
  <c r="T391" i="2" s="1"/>
  <c r="T392" i="2" a="1"/>
  <c r="T392" i="2" s="1"/>
  <c r="T393" i="2" a="1"/>
  <c r="T393" i="2" s="1"/>
  <c r="T394" i="2" a="1"/>
  <c r="T394" i="2" s="1"/>
  <c r="T395" i="2" a="1"/>
  <c r="T395" i="2" s="1"/>
  <c r="T396" i="2" a="1"/>
  <c r="T396" i="2" s="1"/>
  <c r="T397" i="2" a="1"/>
  <c r="T397" i="2" s="1"/>
  <c r="T398" i="2" a="1"/>
  <c r="T398" i="2" s="1"/>
  <c r="T399" i="2" a="1"/>
  <c r="T399" i="2" s="1"/>
  <c r="T400" i="2" a="1"/>
  <c r="T400" i="2" s="1"/>
  <c r="T401" i="2" a="1"/>
  <c r="T401" i="2" s="1"/>
  <c r="T402" i="2" a="1"/>
  <c r="T402" i="2" s="1"/>
  <c r="T403" i="2" a="1"/>
  <c r="T403" i="2" s="1"/>
  <c r="T404" i="2" a="1"/>
  <c r="T404" i="2" s="1"/>
  <c r="T405" i="2" a="1"/>
  <c r="T405" i="2" s="1"/>
  <c r="T406" i="2" a="1"/>
  <c r="T406" i="2" s="1"/>
  <c r="T407" i="2" a="1"/>
  <c r="T407" i="2" s="1"/>
  <c r="T408" i="2" a="1"/>
  <c r="T408" i="2" s="1"/>
  <c r="T409" i="2" a="1"/>
  <c r="T409" i="2" s="1"/>
  <c r="T410" i="2" a="1"/>
  <c r="T410" i="2" s="1"/>
  <c r="T411" i="2" a="1"/>
  <c r="T411" i="2" s="1"/>
  <c r="T412" i="2" a="1"/>
  <c r="T412" i="2" s="1"/>
  <c r="T413" i="2" a="1"/>
  <c r="T413" i="2" s="1"/>
  <c r="T414" i="2" a="1"/>
  <c r="T414" i="2" s="1"/>
  <c r="T415" i="2" a="1"/>
  <c r="T415" i="2" s="1"/>
  <c r="T416" i="2" a="1"/>
  <c r="T416" i="2" s="1"/>
  <c r="T417" i="2" a="1"/>
  <c r="T417" i="2" s="1"/>
  <c r="T418" i="2" a="1"/>
  <c r="T418" i="2" s="1"/>
  <c r="T419" i="2" a="1"/>
  <c r="T419" i="2" s="1"/>
  <c r="T420" i="2" a="1"/>
  <c r="T420" i="2" s="1"/>
  <c r="T421" i="2" a="1"/>
  <c r="T421" i="2" s="1"/>
  <c r="T422" i="2" a="1"/>
  <c r="T422" i="2" s="1"/>
  <c r="T423" i="2" a="1"/>
  <c r="T423" i="2" s="1"/>
  <c r="T424" i="2" a="1"/>
  <c r="T424" i="2" s="1"/>
  <c r="T425" i="2" a="1"/>
  <c r="T425" i="2" s="1"/>
  <c r="T426" i="2" a="1"/>
  <c r="T426" i="2" s="1"/>
  <c r="T427" i="2" a="1"/>
  <c r="T427" i="2" s="1"/>
  <c r="T428" i="2" a="1"/>
  <c r="T428" i="2" s="1"/>
  <c r="T429" i="2" a="1"/>
  <c r="T429" i="2" s="1"/>
  <c r="T430" i="2" a="1"/>
  <c r="T430" i="2" s="1"/>
  <c r="T431" i="2" a="1"/>
  <c r="T431" i="2" s="1"/>
  <c r="T432" i="2" a="1"/>
  <c r="T432" i="2" s="1"/>
  <c r="T433" i="2" a="1"/>
  <c r="T433" i="2" s="1"/>
  <c r="T434" i="2" a="1"/>
  <c r="T434" i="2" s="1"/>
  <c r="T435" i="2" a="1"/>
  <c r="T435" i="2" s="1"/>
  <c r="T436" i="2" a="1"/>
  <c r="T436" i="2" s="1"/>
  <c r="T437" i="2" a="1"/>
  <c r="T437" i="2" s="1"/>
  <c r="T438" i="2" a="1"/>
  <c r="T438" i="2" s="1"/>
  <c r="T439" i="2" a="1"/>
  <c r="T439" i="2" s="1"/>
  <c r="T440" i="2" a="1"/>
  <c r="T440" i="2" s="1"/>
  <c r="T441" i="2" a="1"/>
  <c r="T441" i="2" s="1"/>
  <c r="T442" i="2" a="1"/>
  <c r="T442" i="2" s="1"/>
  <c r="T443" i="2" a="1"/>
  <c r="T443" i="2" s="1"/>
  <c r="T444" i="2" a="1"/>
  <c r="T444" i="2" s="1"/>
  <c r="T445" i="2" a="1"/>
  <c r="T445" i="2" s="1"/>
  <c r="T446" i="2" a="1"/>
  <c r="T446" i="2" s="1"/>
  <c r="T447" i="2" a="1"/>
  <c r="T447" i="2" s="1"/>
  <c r="T448" i="2" a="1"/>
  <c r="T448" i="2" s="1"/>
  <c r="T449" i="2" a="1"/>
  <c r="T449" i="2" s="1"/>
  <c r="T450" i="2" a="1"/>
  <c r="T450" i="2" s="1"/>
  <c r="T451" i="2" a="1"/>
  <c r="T451" i="2" s="1"/>
  <c r="T452" i="2" a="1"/>
  <c r="T452" i="2" s="1"/>
  <c r="T453" i="2" a="1"/>
  <c r="T453" i="2" s="1"/>
  <c r="T454" i="2" a="1"/>
  <c r="T454" i="2" s="1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 s="1"/>
  <c r="T291" i="2" a="1"/>
  <c r="T291" i="2" s="1"/>
  <c r="T292" i="2" a="1"/>
  <c r="T292" i="2" s="1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 s="1"/>
  <c r="T302" i="2" a="1"/>
  <c r="T302" i="2" s="1"/>
  <c r="T303" i="2" a="1"/>
  <c r="T303" i="2" s="1"/>
  <c r="T304" i="2" a="1"/>
  <c r="T304" i="2" s="1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 s="1"/>
  <c r="T314" i="2" a="1"/>
  <c r="T314" i="2" s="1"/>
  <c r="T315" i="2" a="1"/>
  <c r="T315" i="2" s="1"/>
  <c r="T316" i="2" a="1"/>
  <c r="T316" i="2" s="1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 s="1"/>
  <c r="T326" i="2" a="1"/>
  <c r="T326" i="2" s="1"/>
  <c r="T327" i="2" a="1"/>
  <c r="T327" i="2" s="1"/>
  <c r="T328" i="2" a="1"/>
  <c r="T328" i="2" s="1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 s="1"/>
  <c r="T339" i="2" a="1"/>
  <c r="T339" i="2" s="1"/>
  <c r="T340" i="2" a="1"/>
  <c r="T340" i="2" s="1"/>
  <c r="T341" i="2" a="1"/>
  <c r="T341" i="2" s="1"/>
  <c r="T342" i="2" a="1"/>
  <c r="T342" i="2" s="1"/>
  <c r="T343" i="2" a="1"/>
  <c r="T343" i="2" s="1"/>
  <c r="T344" i="2" a="1"/>
  <c r="T344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 s="1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 s="1"/>
  <c r="T243" i="2" a="1"/>
  <c r="T243" i="2" s="1"/>
  <c r="T244" i="2" a="1"/>
  <c r="T244" i="2" s="1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 s="1"/>
  <c r="T255" i="2" a="1"/>
  <c r="T255" i="2" s="1"/>
  <c r="T256" i="2" a="1"/>
  <c r="T256" i="2" s="1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 s="1"/>
  <c r="T267" i="2" a="1"/>
  <c r="T267" i="2" s="1"/>
  <c r="T268" i="2" a="1"/>
  <c r="T268" i="2" s="1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 s="1"/>
  <c r="T279" i="2" a="1"/>
  <c r="T279" i="2" s="1"/>
  <c r="T280" i="2" a="1"/>
  <c r="T280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 s="1"/>
  <c r="T219" i="2" a="1"/>
  <c r="T219" i="2" s="1"/>
  <c r="T220" i="2" a="1"/>
  <c r="T220" i="2" s="1"/>
  <c r="T221" i="2" a="1"/>
  <c r="T221" i="2" s="1"/>
  <c r="T222" i="2" a="1"/>
  <c r="T222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 s="1"/>
  <c r="T159" i="2" a="1"/>
  <c r="T159" i="2" s="1"/>
  <c r="T160" i="2" a="1"/>
  <c r="T160" i="2" s="1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 s="1"/>
  <c r="T171" i="2" a="1"/>
  <c r="T171" i="2" s="1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 s="1"/>
  <c r="T183" i="2" a="1"/>
  <c r="T183" i="2" s="1"/>
  <c r="T184" i="2" a="1"/>
  <c r="T184" i="2" s="1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 s="1"/>
  <c r="T195" i="2" a="1"/>
  <c r="T195" i="2" s="1"/>
  <c r="T196" i="2" a="1"/>
  <c r="T196" i="2" s="1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 s="1"/>
  <c r="T207" i="2" a="1"/>
  <c r="T207" i="2" s="1"/>
  <c r="T208" i="2" a="1"/>
  <c r="T208" i="2" s="1"/>
  <c r="T209" i="2" a="1"/>
  <c r="T209" i="2" s="1"/>
  <c r="T210" i="2" a="1"/>
  <c r="T210" i="2" s="1"/>
  <c r="T211" i="2" a="1"/>
  <c r="T211" i="2" s="1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 s="1"/>
  <c r="T111" i="2" a="1"/>
  <c r="T111" i="2" s="1"/>
  <c r="T112" i="2" a="1"/>
  <c r="T112" i="2" s="1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 s="1"/>
  <c r="T123" i="2" a="1"/>
  <c r="T123" i="2" s="1"/>
  <c r="T124" i="2" a="1"/>
  <c r="T124" i="2" s="1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 s="1"/>
  <c r="T135" i="2" a="1"/>
  <c r="T135" i="2" s="1"/>
  <c r="T136" i="2" a="1"/>
  <c r="T136" i="2" s="1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 s="1"/>
  <c r="T147" i="2" a="1"/>
  <c r="T147" i="2" s="1"/>
  <c r="T148" i="2" a="1"/>
  <c r="T148" i="2" s="1"/>
  <c r="T86" i="2" a="1"/>
  <c r="T86" i="2" s="1"/>
  <c r="T87" i="2" a="1"/>
  <c r="T87" i="2" s="1"/>
  <c r="T88" i="2" a="1"/>
  <c r="T88" i="2" s="1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 s="1"/>
  <c r="T99" i="2" a="1"/>
  <c r="T99" i="2" s="1"/>
  <c r="T100" i="2" a="1"/>
  <c r="T100" i="2" s="1"/>
  <c r="T72" i="2" a="1"/>
  <c r="T72" i="2" s="1"/>
  <c r="T73" i="2" a="1"/>
  <c r="T73" i="2" s="1"/>
  <c r="T74" i="2" a="1"/>
  <c r="T74" i="2" s="1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59" i="2" a="1"/>
  <c r="T59" i="2" s="1"/>
  <c r="T60" i="2" a="1"/>
  <c r="T60" i="2" s="1"/>
  <c r="T61" i="2" a="1"/>
  <c r="T61" i="2" s="1"/>
  <c r="T62" i="2" a="1"/>
  <c r="T62" i="2" s="1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25" i="2" a="1"/>
  <c r="T25" i="2" s="1"/>
  <c r="T26" i="2" a="1"/>
  <c r="T26" i="2" s="1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 s="1"/>
  <c r="T37" i="2" a="1"/>
  <c r="T37" i="2" s="1"/>
  <c r="T38" i="2" a="1"/>
  <c r="T38" i="2" s="1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 s="1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 s="1"/>
  <c r="E10" i="12" l="1"/>
  <c r="C3" i="12"/>
  <c r="C9" i="12"/>
  <c r="D13" i="12"/>
  <c r="C6" i="14"/>
  <c r="M12" i="14"/>
  <c r="M11" i="14"/>
  <c r="M7" i="14"/>
  <c r="M8" i="14"/>
  <c r="G6" i="14"/>
  <c r="Q12" i="14"/>
  <c r="Q11" i="14"/>
  <c r="E6" i="12"/>
  <c r="C6" i="12"/>
  <c r="C8" i="12"/>
  <c r="E9" i="12"/>
  <c r="D10" i="12"/>
  <c r="D5" i="12"/>
  <c r="D12" i="12"/>
  <c r="D4" i="12"/>
  <c r="E8" i="12"/>
  <c r="C7" i="12"/>
  <c r="D11" i="12"/>
  <c r="E3" i="12"/>
  <c r="E7" i="12"/>
  <c r="M9" i="14"/>
  <c r="C14" i="12"/>
  <c r="E14" i="12"/>
  <c r="M10" i="14"/>
  <c r="C13" i="12"/>
  <c r="C5" i="12"/>
  <c r="D9" i="12"/>
  <c r="F9" i="12" s="1"/>
  <c r="G9" i="12" s="1"/>
  <c r="E13" i="12"/>
  <c r="E5" i="12"/>
  <c r="Q7" i="14"/>
  <c r="C12" i="12"/>
  <c r="C4" i="12"/>
  <c r="D8" i="12"/>
  <c r="E12" i="12"/>
  <c r="E4" i="12"/>
  <c r="Q8" i="14"/>
  <c r="C11" i="12"/>
  <c r="D3" i="12"/>
  <c r="D7" i="12"/>
  <c r="E11" i="12"/>
  <c r="Q9" i="14"/>
  <c r="C10" i="12"/>
  <c r="D14" i="12"/>
  <c r="D6" i="12"/>
  <c r="Q10" i="14"/>
  <c r="F7" i="12" l="1"/>
  <c r="H7" i="12" s="1"/>
  <c r="F10" i="12"/>
  <c r="H10" i="12" s="1"/>
  <c r="F3" i="12"/>
  <c r="G3" i="12" s="1"/>
  <c r="F4" i="12"/>
  <c r="H4" i="12" s="1"/>
  <c r="F13" i="12"/>
  <c r="G13" i="12" s="1"/>
  <c r="F6" i="12"/>
  <c r="I6" i="12" s="1"/>
  <c r="F5" i="12"/>
  <c r="H5" i="12" s="1"/>
  <c r="F12" i="12"/>
  <c r="I12" i="12" s="1"/>
  <c r="F11" i="12"/>
  <c r="I11" i="12" s="1"/>
  <c r="F14" i="12"/>
  <c r="H14" i="12" s="1"/>
  <c r="F8" i="12"/>
  <c r="H8" i="12" s="1"/>
  <c r="I7" i="12"/>
  <c r="H9" i="12"/>
  <c r="I9" i="1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2" i="2"/>
  <c r="G7" i="12" l="1"/>
  <c r="I10" i="12"/>
  <c r="G10" i="12"/>
  <c r="I13" i="12"/>
  <c r="H13" i="12"/>
  <c r="H3" i="12"/>
  <c r="I8" i="12"/>
  <c r="I4" i="12"/>
  <c r="G14" i="12"/>
  <c r="G6" i="12"/>
  <c r="G4" i="12"/>
  <c r="G12" i="12"/>
  <c r="I3" i="12"/>
  <c r="H12" i="12"/>
  <c r="G8" i="12"/>
  <c r="H6" i="12"/>
  <c r="I5" i="12"/>
  <c r="G5" i="12"/>
  <c r="H11" i="12"/>
  <c r="G11" i="12"/>
  <c r="I14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72748-2F5F-4358-A4A9-96ECC7A26BC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B25276-BA3D-4FA4-A6DB-5B9BB0C29276}" name="WorksheetConnection_Crowdfunding (2)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2AT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e].[Parent Category].[All]}"/>
    <s v="{[Range].[Date Created Conversion (Year)].[All]}"/>
    <s v="{[Range].[outcome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<sst xmlns="http://schemas.openxmlformats.org/spreadsheetml/2006/main" count="12247" uniqueCount="2145">
  <si>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</si>
  <si>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</si>
  <si>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</si>
  <si>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</si>
  <si>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</si>
  <si>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</si>
  <si>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</si>
  <si>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</si>
  <si>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</si>
  <si>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</si>
  <si>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</si>
  <si>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</si>
  <si>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</si>
  <si>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</si>
  <si>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</si>
  <si>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</si>
  <si>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</si>
  <si>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</si>
  <si>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</si>
  <si>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</si>
  <si>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</si>
  <si>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</si>
  <si>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</si>
  <si>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</si>
  <si>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</si>
  <si>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</si>
  <si>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</si>
  <si>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</si>
  <si>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</si>
  <si>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</si>
  <si>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</si>
  <si>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</si>
  <si>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</si>
  <si>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</si>
  <si>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</si>
  <si>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</si>
  <si>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</si>
  <si>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</si>
  <si>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</si>
  <si>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</si>
  <si>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</si>
  <si>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</si>
  <si>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</si>
  <si>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</si>
  <si>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</si>
  <si>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</si>
  <si>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</si>
  <si>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</si>
  <si>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</si>
  <si>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</si>
  <si>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</si>
  <si>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</si>
  <si>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</si>
  <si>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</si>
  <si>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</si>
  <si>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</si>
  <si>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</si>
  <si>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</si>
  <si>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</si>
  <si>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</si>
  <si>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</si>
  <si>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</si>
  <si>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</si>
  <si>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</si>
  <si>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</si>
  <si>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</si>
  <si>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</si>
  <si>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</si>
  <si>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</si>
  <si>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</si>
  <si>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</si>
  <si>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</si>
  <si>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</si>
  <si>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</si>
  <si>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</si>
  <si>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</si>
  <si>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</si>
  <si>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</si>
  <si>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</si>
  <si>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</si>
  <si>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</si>
  <si>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</si>
  <si>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</si>
  <si>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</si>
  <si>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</si>
  <si>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</si>
  <si>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</si>
  <si>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</si>
  <si>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</si>
  <si>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</si>
  <si>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</si>
  <si>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</si>
  <si>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</si>
  <si>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</si>
  <si>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</si>
  <si>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</si>
  <si>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</si>
  <si>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</si>
  <si>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</si>
  <si>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</si>
  <si>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</si>
  <si>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</si>
  <si>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</si>
  <si>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</si>
  <si>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</si>
  <si>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</si>
  <si>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</si>
  <si>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</si>
  <si>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</si>
  <si>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</si>
  <si>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</si>
  <si>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</si>
  <si>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</si>
  <si>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</si>
  <si>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</si>
  <si>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</si>
  <si>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</si>
  <si>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</si>
  <si>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</si>
  <si>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</si>
  <si>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</si>
  <si>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</si>
  <si>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</si>
  <si>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</si>
  <si>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</si>
  <si>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</si>
  <si>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</si>
  <si>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</si>
  <si>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</si>
  <si>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</si>
  <si>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</si>
  <si>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</si>
  <si>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</si>
  <si>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</si>
  <si>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</si>
  <si>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</si>
  <si>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</si>
  <si>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</si>
  <si>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</si>
  <si>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</si>
  <si>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</si>
  <si>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</si>
  <si>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</si>
  <si>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</si>
  <si>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</si>
  <si>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</si>
  <si>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</si>
  <si>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</si>
  <si>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</si>
  <si>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</si>
  <si>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</si>
  <si>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</si>
  <si>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</si>
  <si>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</si>
  <si>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</si>
  <si>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</si>
  <si>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</si>
  <si>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</si>
  <si>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</si>
  <si>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</si>
  <si>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</si>
  <si>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</si>
  <si>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</si>
  <si>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</si>
  <si>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</si>
  <si>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</si>
  <si>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</si>
  <si>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</si>
  <si>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</si>
  <si>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</si>
  <si>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</si>
  <si>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</si>
  <si>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</si>
  <si>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</si>
  <si>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</si>
  <si>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</si>
  <si>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</si>
  <si>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</si>
  <si>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</si>
  <si>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</si>
  <si>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</si>
  <si>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</si>
  <si>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</si>
  <si>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</si>
  <si>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</si>
  <si>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</si>
  <si>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</si>
  <si>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</si>
  <si>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</si>
  <si>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</si>
  <si>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</si>
  <si>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</si>
  <si>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</si>
  <si>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</si>
  <si>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</si>
  <si>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</si>
  <si>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</si>
  <si>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</si>
  <si>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</si>
  <si>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</si>
  <si>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</si>
  <si>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</si>
  <si>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</si>
  <si>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</si>
  <si>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</si>
  <si>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</si>
  <si>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</si>
  <si>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</si>
  <si>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</si>
  <si>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</si>
  <si>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</si>
  <si>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</si>
  <si>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</si>
  <si>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</si>
  <si>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</si>
  <si>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</si>
  <si>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</si>
  <si>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</si>
  <si>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</si>
  <si>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</si>
  <si>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</si>
  <si>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</si>
  <si>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</si>
  <si>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</si>
  <si>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</si>
  <si>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</si>
  <si>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</si>
  <si>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</si>
  <si>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</si>
  <si>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</si>
  <si>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</si>
  <si>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</si>
  <si>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</si>
  <si>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</si>
  <si>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</si>
  <si>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</si>
  <si>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</si>
  <si>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</si>
  <si>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</si>
  <si>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</si>
  <si>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</si>
  <si>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</si>
  <si>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</si>
  <si>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</si>
  <si>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</si>
  <si>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</si>
  <si>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</si>
  <si>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</si>
  <si>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</si>
  <si>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</si>
  <si>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</si>
  <si>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</si>
  <si>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</si>
  <si>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</si>
  <si>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</si>
  <si>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</si>
  <si>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</si>
  <si>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</si>
  <si>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</si>
  <si>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</si>
  <si>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</si>
  <si>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</si>
  <si>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</si>
  <si>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</si>
  <si>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</si>
  <si>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</si>
  <si>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</si>
  <si>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</si>
  <si>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</si>
  <si>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</si>
  <si>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</si>
  <si>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</si>
  <si>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</si>
  <si>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</si>
  <si>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</si>
  <si>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</si>
  <si>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</si>
  <si>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</si>
  <si>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</si>
  <si>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</si>
  <si>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</si>
  <si>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</si>
  <si>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</si>
  <si>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</si>
  <si>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</si>
  <si>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</si>
  <si>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</si>
  <si>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</si>
  <si>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</si>
  <si>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</si>
  <si>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</si>
  <si>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</si>
  <si>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</si>
  <si>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</si>
  <si>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</si>
  <si>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</si>
  <si>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</si>
  <si>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</si>
  <si>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</si>
  <si>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</si>
  <si>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</si>
  <si>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</si>
  <si>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</si>
  <si>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</si>
  <si>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</si>
  <si>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</si>
  <si>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</si>
  <si>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</si>
  <si>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</si>
  <si>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</si>
  <si>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</si>
  <si>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</si>
  <si>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</si>
  <si>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</si>
  <si>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</si>
  <si>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</si>
  <si>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</si>
  <si>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</si>
  <si>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</si>
  <si>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</si>
  <si>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</si>
  <si>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</si>
  <si>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</si>
  <si>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</si>
  <si>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</si>
  <si>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</si>
  <si>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</si>
  <si>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</si>
  <si>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</si>
  <si>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</si>
  <si>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</si>
  <si>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</si>
  <si>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</si>
  <si>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</si>
  <si>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</si>
  <si>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</si>
  <si>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</si>
  <si>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</si>
  <si>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</si>
  <si>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</si>
  <si>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</si>
  <si>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</si>
  <si>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</si>
  <si>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</si>
  <si>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</si>
  <si>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</si>
  <si>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</si>
  <si>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</si>
  <si>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</si>
  <si>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</si>
  <si>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</si>
  <si>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</si>
  <si>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</si>
  <si>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</si>
  <si>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</si>
  <si>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</si>
  <si>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</si>
  <si>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</si>
  <si>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</si>
  <si>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</si>
  <si>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</si>
  <si>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</si>
  <si>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</si>
  <si>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</si>
  <si>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</si>
  <si>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</si>
  <si>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</si>
  <si>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</si>
  <si>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</si>
  <si>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</si>
  <si>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</si>
  <si>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</si>
  <si>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</si>
  <si>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</si>
  <si>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</si>
  <si>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</si>
  <si>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</si>
  <si>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</si>
  <si>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</si>
  <si>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</si>
  <si>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</si>
  <si>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</si>
  <si>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</si>
  <si>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</si>
  <si>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</si>
  <si>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</si>
  <si>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</si>
  <si>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</si>
  <si>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</si>
  <si>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</si>
  <si>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</si>
  <si>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</si>
  <si>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</si>
  <si>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</si>
  <si>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</si>
  <si>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</si>
  <si>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</si>
  <si>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</si>
  <si>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</si>
  <si>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</si>
  <si>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</si>
  <si>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</si>
  <si>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</si>
  <si>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</si>
  <si>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</si>
  <si>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</si>
  <si>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</si>
  <si>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</si>
  <si>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</si>
  <si>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</si>
  <si>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</si>
  <si>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</si>
  <si>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</si>
  <si>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</si>
  <si>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</si>
  <si>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</si>
  <si>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</si>
  <si>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</si>
  <si>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</si>
  <si>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</si>
  <si>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</si>
  <si>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</si>
  <si>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</si>
  <si>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</si>
  <si>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</si>
  <si>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</si>
  <si>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</si>
  <si>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</si>
  <si>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</si>
  <si>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</si>
  <si>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</si>
  <si>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</si>
  <si>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</si>
  <si>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</si>
  <si>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</si>
  <si>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</si>
  <si>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</si>
  <si>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</si>
  <si>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</si>
  <si>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</si>
  <si>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</si>
  <si>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</si>
  <si>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</si>
  <si>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</si>
  <si>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</si>
  <si>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</si>
  <si>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</si>
  <si>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</si>
  <si>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</si>
  <si>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</si>
  <si>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</si>
  <si>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</si>
  <si>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</si>
  <si>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</si>
  <si>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</si>
  <si>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</si>
  <si>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</si>
  <si>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</si>
  <si>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</si>
  <si>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</si>
  <si>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</si>
  <si>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</si>
  <si>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</si>
  <si>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</si>
  <si>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</si>
  <si>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</si>
  <si>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</si>
  <si>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</si>
  <si>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</si>
  <si>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</si>
  <si>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</si>
  <si>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</si>
  <si>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</si>
  <si>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</si>
  <si>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</si>
  <si>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</si>
  <si>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</si>
  <si>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</si>
  <si>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</si>
  <si>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</si>
  <si>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</si>
  <si>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</si>
  <si>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</si>
  <si>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</si>
  <si>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</si>
  <si>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</si>
  <si>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</si>
  <si>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</si>
  <si>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</si>
  <si>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</si>
  <si>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</si>
  <si>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</si>
  <si>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</si>
  <si>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</si>
  <si>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</si>
  <si>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</si>
  <si>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</si>
  <si>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</si>
  <si>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</si>
  <si>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</si>
  <si>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</si>
  <si>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</si>
  <si>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</si>
  <si>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</si>
  <si>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</si>
  <si>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</si>
  <si>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</si>
  <si>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</si>
  <si>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</si>
  <si>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</si>
  <si>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</si>
  <si>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</si>
  <si>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</si>
  <si>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</si>
  <si>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</si>
  <si>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</si>
  <si>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</si>
  <si>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</si>
  <si>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</si>
  <si>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</si>
  <si>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</si>
  <si>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</si>
  <si>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</si>
  <si>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</si>
  <si>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</si>
  <si>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</si>
  <si>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</si>
  <si>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</si>
  <si>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</si>
  <si>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</si>
  <si>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</si>
  <si>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</si>
  <si>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</si>
  <si>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</si>
  <si>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</si>
  <si>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</si>
  <si>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</si>
  <si>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</si>
  <si>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</si>
  <si>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</si>
  <si>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</si>
  <si>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</si>
  <si>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</si>
  <si>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</si>
  <si>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</si>
  <si>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</si>
  <si>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</si>
  <si>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</si>
  <si>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</si>
  <si>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</si>
  <si>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</si>
  <si>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</si>
  <si>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</si>
  <si>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</si>
  <si>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</si>
  <si>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</si>
  <si>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</si>
  <si>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</si>
  <si>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</si>
  <si>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</si>
  <si>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</si>
  <si>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</si>
  <si>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</si>
  <si>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</si>
  <si>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</si>
  <si>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</si>
  <si>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</si>
  <si>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</si>
  <si>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</si>
  <si>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</si>
  <si>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</si>
  <si>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</si>
  <si>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</si>
  <si>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</si>
  <si>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</si>
  <si>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</si>
  <si>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</si>
  <si>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</si>
  <si>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</si>
  <si>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</si>
  <si>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</si>
  <si>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</si>
  <si>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</si>
  <si>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</si>
  <si>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</si>
  <si>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</si>
  <si>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</si>
  <si>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</si>
  <si>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</si>
  <si>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</si>
  <si>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</si>
  <si>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</si>
  <si>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</si>
  <si>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</si>
  <si>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</si>
  <si>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</si>
  <si>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</si>
  <si>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</si>
  <si>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</si>
  <si>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</si>
  <si>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</si>
  <si>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</si>
  <si>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</si>
  <si>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</si>
  <si>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</si>
  <si>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</si>
  <si>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</si>
  <si>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</si>
  <si>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</si>
  <si>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</si>
  <si>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</si>
  <si>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</si>
  <si>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</si>
  <si>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</si>
  <si>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</si>
  <si>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</si>
  <si>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</si>
  <si>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</si>
  <si>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</si>
  <si>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</si>
  <si>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</si>
  <si>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</si>
  <si>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</si>
  <si>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</si>
  <si>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</si>
  <si>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</si>
  <si>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</si>
  <si>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</si>
  <si>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</si>
  <si>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</si>
  <si>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</si>
  <si>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</si>
  <si>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</si>
  <si>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</si>
  <si>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</si>
  <si>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</si>
  <si>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</si>
  <si>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</si>
  <si>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</si>
  <si>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</si>
  <si>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</si>
  <si>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</si>
  <si>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</si>
  <si>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</si>
  <si>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</si>
  <si>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</si>
  <si>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</si>
  <si>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</si>
  <si>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</si>
  <si>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</si>
  <si>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</si>
  <si>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</si>
  <si>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</si>
  <si>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</si>
  <si>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</si>
  <si>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</si>
  <si>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</si>
  <si>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</si>
  <si>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</si>
  <si>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</si>
  <si>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</si>
  <si>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</si>
  <si>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</si>
  <si>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</si>
  <si>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</si>
  <si>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</si>
  <si>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</si>
  <si>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</si>
  <si>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</si>
  <si>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</si>
  <si>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</si>
  <si>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</si>
  <si>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</si>
  <si>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</si>
  <si>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</si>
  <si>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</si>
  <si>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</si>
  <si>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</si>
  <si>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</si>
  <si>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</si>
  <si>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</si>
  <si>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</si>
  <si>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</si>
  <si>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</si>
  <si>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</si>
  <si>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</si>
  <si>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</si>
  <si>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</si>
  <si>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</si>
  <si>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</si>
  <si>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</si>
  <si>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</si>
  <si>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</si>
  <si>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</si>
  <si>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</si>
  <si>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</si>
  <si>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</si>
  <si>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</si>
  <si>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</si>
  <si>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</si>
  <si>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</si>
  <si>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</si>
  <si>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</si>
  <si>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</si>
  <si>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</si>
  <si>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</si>
  <si>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</si>
  <si>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</si>
  <si>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</si>
  <si>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</si>
  <si>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</si>
  <si>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</si>
  <si>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</si>
  <si>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</si>
  <si>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</si>
  <si>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</si>
  <si>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</si>
  <si>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</si>
  <si>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</si>
  <si>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</si>
  <si>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</si>
  <si>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</si>
  <si>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</si>
  <si>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</si>
  <si>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</si>
  <si>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</si>
  <si>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</si>
  <si>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</si>
  <si>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</si>
  <si>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</si>
  <si>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</si>
  <si>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</si>
  <si>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</si>
  <si>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</si>
  <si>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</si>
  <si>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</si>
  <si>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</si>
  <si>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</si>
  <si>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</si>
  <si>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</si>
  <si>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</si>
  <si>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</si>
  <si>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</si>
  <si>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</si>
  <si>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</si>
  <si>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</si>
  <si>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</si>
  <si>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</si>
  <si>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</si>
  <si>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</si>
  <si>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</si>
  <si>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</si>
  <si>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</si>
  <si>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</si>
  <si>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</si>
  <si>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</si>
  <si>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</si>
  <si>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</si>
  <si>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</si>
  <si>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</si>
  <si>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</si>
  <si>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</si>
  <si>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</si>
  <si>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</si>
  <si>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</si>
  <si>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</si>
  <si>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</si>
  <si>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</si>
  <si>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</si>
  <si>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</si>
  <si>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</si>
  <si>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</si>
  <si>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</si>
  <si>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</si>
  <si>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</si>
  <si>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</si>
  <si>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</si>
  <si>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</si>
  <si>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</si>
  <si>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</si>
  <si>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</si>
  <si>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</si>
  <si>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</si>
  <si>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</si>
  <si>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</si>
  <si>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</si>
  <si>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</si>
  <si>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</si>
  <si>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</si>
  <si>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</si>
  <si>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</si>
  <si>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</si>
  <si>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</si>
  <si>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</si>
  <si>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</si>
  <si>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</si>
  <si>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</si>
  <si>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</si>
  <si>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</si>
  <si>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</si>
  <si>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</si>
  <si>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</si>
  <si>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</si>
  <si>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</si>
  <si>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</si>
  <si>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</si>
  <si>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</si>
  <si>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</si>
  <si>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</si>
  <si>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</si>
  <si>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</si>
  <si>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</si>
  <si>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</si>
  <si>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</si>
  <si>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</si>
  <si>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</si>
  <si>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</si>
  <si>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</si>
  <si>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</si>
  <si>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</si>
  <si>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</si>
  <si>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</si>
  <si>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</si>
  <si>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</si>
  <si>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</si>
  <si>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</si>
  <si>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</si>
  <si>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</si>
  <si>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</si>
  <si>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</si>
  <si>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</si>
  <si>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</si>
  <si>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</si>
  <si>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</si>
  <si>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</si>
  <si>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</si>
  <si>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</si>
  <si>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</si>
  <si>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</si>
  <si>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</si>
  <si>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</si>
  <si>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</si>
  <si>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</si>
  <si>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</si>
  <si>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</si>
  <si>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</si>
  <si>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</si>
  <si>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</si>
  <si>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</si>
  <si>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</si>
  <si>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</si>
  <si>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</si>
  <si>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</si>
  <si>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</si>
  <si>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</si>
  <si>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</si>
  <si>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</si>
  <si>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</si>
  <si>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</si>
  <si>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</si>
  <si>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</si>
  <si>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</si>
  <si>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</si>
  <si>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</si>
  <si>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</si>
  <si>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</si>
  <si>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</si>
  <si>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</si>
  <si>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</si>
  <si>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</si>
  <si>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</si>
  <si>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</si>
  <si>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</si>
  <si>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</si>
  <si>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</si>
  <si>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</si>
  <si>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</si>
  <si>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</si>
  <si>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</si>
  <si>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</si>
  <si>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</si>
  <si>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</si>
  <si>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</si>
  <si>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</si>
  <si>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</si>
  <si>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</si>
  <si>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</si>
  <si>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</si>
  <si>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</si>
  <si>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</si>
  <si>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</si>
  <si>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</si>
  <si>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</si>
  <si>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</si>
  <si>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</si>
  <si>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</si>
  <si>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</si>
  <si>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</si>
  <si>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</si>
  <si>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</si>
  <si>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</si>
  <si>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</si>
  <si>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</si>
  <si>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</si>
  <si>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</si>
  <si>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</si>
  <si>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</si>
  <si>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</si>
  <si>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</si>
  <si>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</si>
  <si>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</si>
  <si>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</si>
  <si>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</si>
  <si>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</si>
  <si>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</si>
  <si>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</si>
  <si>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</si>
  <si>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</si>
  <si>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</si>
  <si>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</si>
  <si>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</si>
  <si>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</si>
  <si>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</si>
  <si>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</si>
  <si>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</si>
  <si>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</si>
  <si>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</si>
  <si>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</si>
  <si>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</si>
  <si>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</si>
  <si>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</si>
  <si>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</si>
  <si>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</si>
  <si>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</si>
  <si>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</si>
  <si>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</si>
  <si>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</si>
  <si>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</si>
  <si>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</si>
  <si>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</si>
  <si>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</si>
  <si>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</si>
  <si>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</si>
  <si>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</si>
  <si>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</si>
  <si>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</si>
  <si>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</si>
  <si>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</si>
  <si>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</si>
  <si>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</si>
  <si>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</si>
  <si>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</si>
  <si>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</si>
  <si>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</si>
  <si>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</si>
  <si>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</si>
  <si>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</si>
  <si>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</si>
  <si>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</si>
  <si>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</si>
  <si>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</si>
  <si>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</si>
  <si>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</si>
  <si>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</si>
  <si>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</si>
  <si>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</si>
  <si>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</si>
  <si>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</si>
  <si>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</si>
  <si>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</si>
  <si>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</si>
  <si>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</si>
  <si>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</si>
  <si>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</si>
  <si>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</si>
  <si>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</si>
  <si>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</si>
  <si>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</si>
  <si>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</si>
  <si>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</si>
  <si>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</si>
  <si>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</si>
  <si>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</si>
  <si>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</si>
  <si>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</si>
  <si>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</si>
  <si>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</si>
  <si>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</si>
  <si>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</si>
  <si>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</si>
  <si>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</si>
  <si>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</si>
  <si>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</si>
  <si>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</si>
  <si>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</si>
  <si>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</si>
  <si>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</si>
  <si>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</si>
  <si>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</si>
  <si>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</si>
  <si>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</si>
  <si>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</si>
  <si>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</si>
  <si>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</si>
  <si>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</si>
  <si>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</si>
  <si>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</si>
  <si>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</si>
  <si>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</si>
  <si>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</si>
  <si>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</si>
  <si>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</si>
  <si>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</si>
  <si>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</si>
  <si>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</si>
  <si>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</si>
  <si>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</si>
  <si>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</si>
  <si>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</si>
  <si>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</si>
  <si>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</si>
  <si>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</si>
  <si>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</si>
  <si>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</si>
  <si>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</si>
  <si>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</si>
  <si>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</si>
  <si>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</si>
  <si>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</si>
  <si>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</si>
  <si>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</si>
  <si>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</si>
  <si>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</si>
  <si>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</si>
  <si>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</si>
  <si>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</si>
  <si>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</si>
  <si>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</si>
  <si>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</si>
  <si>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</si>
  <si>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</si>
  <si>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</si>
  <si>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</si>
  <si>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</si>
  <si>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</si>
  <si>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</si>
  <si>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</si>
  <si>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</si>
  <si>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</si>
  <si>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</si>
  <si>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</si>
  <si>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</si>
  <si>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</si>
  <si>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</si>
  <si>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</si>
  <si>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</si>
  <si>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</si>
  <si>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</si>
  <si>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</si>
  <si>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</si>
  <si>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</si>
  <si>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</si>
  <si>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</si>
  <si>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</si>
  <si>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</si>
  <si>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</si>
  <si>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</si>
  <si>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</si>
  <si>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</si>
  <si>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</si>
  <si>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</si>
  <si>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</si>
  <si>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</si>
  <si>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</si>
  <si>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</si>
  <si>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</si>
  <si>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</si>
  <si>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</si>
  <si>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</si>
  <si>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</si>
  <si>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</si>
  <si>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</si>
  <si>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</si>
  <si>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</si>
  <si>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</si>
  <si>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</si>
  <si>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</si>
  <si>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</si>
  <si>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</si>
  <si>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</si>
  <si>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</si>
  <si>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</si>
  <si>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</si>
  <si>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</si>
  <si>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</si>
  <si>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</si>
  <si>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</si>
  <si>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</si>
  <si>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</si>
  <si>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</si>
  <si>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</si>
  <si>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</si>
  <si>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</si>
  <si>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</si>
  <si>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</si>
  <si>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</si>
  <si>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</si>
  <si>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</si>
  <si>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</si>
  <si>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</si>
  <si>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</si>
  <si>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</si>
  <si>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</si>
  <si>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</si>
  <si>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</si>
  <si>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</si>
  <si>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</si>
  <si>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</si>
  <si>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</si>
  <si>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</si>
  <si>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</si>
  <si>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</si>
  <si>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</si>
  <si>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</si>
  <si>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</si>
  <si>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</si>
  <si>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</si>
  <si>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</si>
  <si>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</si>
  <si>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</si>
  <si>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</si>
  <si>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</si>
  <si>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</si>
  <si>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</si>
  <si>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</si>
  <si>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</si>
  <si>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</si>
  <si>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</si>
  <si>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</si>
  <si>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</si>
  <si>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</si>
  <si>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</si>
  <si>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</si>
  <si>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</si>
  <si>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</si>
  <si>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</si>
  <si>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</si>
  <si>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</si>
  <si>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</si>
  <si>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</si>
  <si>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</si>
  <si>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</si>
  <si>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</si>
  <si>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</si>
  <si>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</si>
  <si>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</si>
  <si>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</si>
  <si>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</si>
  <si>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</si>
  <si>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</si>
  <si>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</si>
  <si>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</si>
  <si>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</si>
  <si>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</si>
  <si>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</si>
  <si>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</si>
  <si>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</si>
  <si>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</si>
  <si>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</si>
  <si>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</si>
  <si>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</si>
  <si>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</si>
  <si>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</si>
  <si>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</si>
  <si>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</si>
  <si>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</si>
  <si>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</si>
  <si>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</si>
  <si>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</si>
  <si>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</si>
  <si>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</si>
  <si>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</si>
  <si>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</si>
  <si>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</si>
  <si>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</si>
  <si>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</si>
  <si>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</si>
  <si>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</si>
  <si>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</si>
  <si>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</si>
  <si>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</si>
  <si>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</si>
  <si>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</si>
  <si>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</si>
  <si>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</si>
  <si>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</si>
  <si>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</si>
  <si>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</si>
  <si>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</si>
  <si>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</si>
  <si>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</si>
  <si>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</si>
  <si>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</si>
  <si>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</si>
  <si>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</si>
  <si>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</si>
  <si>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</si>
  <si>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</si>
  <si>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</si>
  <si>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</si>
  <si>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</si>
  <si>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</si>
  <si>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</si>
  <si>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</si>
  <si>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</si>
  <si>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</si>
  <si>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</si>
  <si>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</si>
  <si>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</si>
  <si>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</si>
  <si>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</si>
  <si>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</si>
  <si>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</si>
  <si>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</si>
  <si>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</si>
  <si>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</si>
  <si>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</si>
  <si>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</si>
  <si>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</si>
  <si>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</si>
  <si>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</si>
  <si>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</si>
  <si>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</si>
  <si>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</si>
  <si>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</si>
  <si>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</si>
  <si>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</si>
  <si>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</si>
  <si>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</si>
  <si>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</si>
  <si>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</si>
  <si>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</si>
  <si>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</si>
  <si>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</si>
  <si>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</si>
  <si>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</si>
  <si>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</si>
  <si>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</si>
  <si>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</si>
  <si>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</si>
  <si>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</si>
  <si>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</si>
  <si>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</si>
  <si>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</si>
  <si>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</si>
  <si>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</si>
  <si>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</si>
  <si>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</si>
  <si>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</si>
  <si>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</si>
  <si>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</si>
  <si>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</si>
  <si>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</si>
  <si>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</si>
  <si>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</si>
  <si>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</si>
  <si>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</si>
  <si>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</si>
  <si>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</si>
  <si>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</si>
  <si>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</si>
  <si>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</si>
  <si>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</si>
  <si>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</si>
  <si>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</si>
  <si>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</si>
  <si>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</si>
  <si>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</si>
  <si>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</si>
  <si>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</si>
  <si>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</si>
  <si>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</si>
  <si>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</si>
  <si>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</si>
  <si>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</si>
  <si>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</si>
  <si>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</si>
  <si>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</si>
  <si>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</si>
  <si>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</si>
  <si>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</si>
  <si>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</si>
  <si>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</si>
  <si>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</si>
  <si>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</si>
  <si>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</si>
  <si>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</si>
  <si>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</si>
  <si>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</si>
  <si>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</si>
  <si>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</si>
  <si>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</si>
  <si>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</si>
  <si>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</si>
  <si>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</si>
  <si>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</si>
  <si>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</si>
  <si>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</si>
  <si>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</si>
  <si>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</si>
  <si>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</si>
  <si>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</si>
  <si>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</si>
  <si>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</si>
  <si>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</si>
  <si>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</si>
  <si>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</si>
  <si>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</si>
  <si>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</si>
  <si>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</si>
  <si>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</si>
  <si>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</si>
  <si>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</si>
  <si>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</si>
  <si>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</si>
  <si>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</si>
  <si>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</si>
  <si>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</si>
  <si>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</si>
  <si>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</si>
  <si>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</si>
  <si>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</si>
  <si>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</si>
  <si>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</si>
  <si>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</si>
  <si>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</si>
  <si>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</si>
  <si>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</si>
  <si>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</si>
  <si>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</si>
  <si>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</si>
  <si>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</si>
  <si>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</si>
  <si>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</si>
  <si>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</si>
  <si>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</si>
  <si>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</si>
  <si>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</si>
  <si>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</si>
  <si>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</si>
  <si>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</si>
  <si>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</si>
  <si>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</si>
  <si>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</si>
  <si>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</si>
  <si>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</si>
  <si>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</si>
  <si>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</si>
  <si>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</si>
  <si>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</si>
  <si>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</si>
  <si>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</si>
  <si>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</si>
  <si>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</si>
  <si>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</si>
  <si>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</si>
  <si>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</si>
  <si>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</si>
  <si>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</si>
  <si>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</si>
  <si>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</si>
  <si>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</si>
  <si>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</si>
  <si>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</si>
  <si>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</si>
  <si>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</si>
  <si>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</si>
  <si>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</si>
  <si>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</si>
  <si>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</si>
  <si>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</si>
  <si>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</si>
  <si>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</si>
  <si>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</si>
  <si>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</si>
  <si>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</si>
  <si>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</si>
  <si>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</si>
  <si>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</si>
  <si>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</si>
  <si>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</si>
  <si>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</si>
  <si>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</si>
  <si>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</si>
  <si>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</si>
  <si>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</si>
  <si>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</si>
  <si>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</si>
  <si>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</si>
  <si>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</si>
  <si>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</si>
  <si>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</si>
  <si>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</si>
  <si>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</si>
  <si>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</si>
  <si>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</si>
  <si>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</si>
  <si>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</si>
  <si>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</si>
  <si>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</si>
  <si>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</si>
  <si>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</si>
  <si>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</si>
  <si>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</si>
  <si>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</si>
  <si>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</si>
  <si>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</si>
  <si>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</si>
  <si>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</si>
  <si>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</si>
  <si>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</si>
  <si>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</si>
  <si>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</si>
  <si>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</si>
  <si>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</si>
  <si>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</si>
  <si>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</si>
  <si>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</si>
  <si>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</si>
  <si>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</si>
  <si>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</si>
  <si>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</si>
  <si>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</si>
  <si>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</si>
  <si>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</si>
  <si>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</si>
  <si>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</si>
  <si>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</si>
  <si>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</si>
  <si>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</si>
  <si>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</si>
  <si>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</si>
  <si>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</si>
  <si>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</si>
  <si>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</si>
  <si>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</si>
  <si>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</si>
  <si>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</si>
  <si>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</si>
  <si>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</si>
  <si>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</si>
  <si>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</si>
  <si>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</si>
  <si>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</si>
  <si>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</si>
  <si>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</si>
  <si>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</si>
  <si>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</si>
  <si>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</si>
  <si>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</si>
  <si>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</si>
  <si>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</si>
  <si>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</si>
  <si>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</si>
  <si>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</si>
  <si>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</si>
  <si>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</si>
  <si>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</si>
  <si>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</si>
  <si>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</si>
  <si>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</si>
  <si>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</si>
  <si>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</si>
  <si>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</si>
  <si>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</si>
  <si>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</si>
  <si>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</si>
  <si>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</si>
  <si>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</si>
  <si>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</si>
  <si>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</si>
  <si>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</si>
  <si>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</si>
  <si>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</si>
  <si>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</si>
  <si>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</si>
  <si>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</si>
  <si>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</si>
  <si>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</si>
  <si>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</si>
  <si>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</si>
  <si>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</si>
  <si>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</si>
  <si>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</si>
  <si>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</si>
  <si>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</si>
  <si>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</si>
  <si>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</si>
  <si>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</si>
  <si>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</si>
  <si>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</si>
  <si>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</si>
  <si>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</si>
  <si>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</si>
  <si>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</si>
  <si>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</si>
  <si>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</si>
  <si>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</si>
  <si>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</si>
  <si>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</si>
  <si>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</si>
  <si>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</si>
  <si>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</si>
  <si>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</si>
  <si>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</si>
  <si>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</si>
  <si>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</si>
  <si>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</si>
  <si>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</si>
  <si>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</si>
  <si>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</si>
  <si>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</si>
  <si>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</si>
  <si>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</si>
  <si>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</si>
  <si>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</si>
  <si>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</si>
  <si>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</si>
  <si>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</si>
  <si>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</si>
  <si>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</si>
  <si>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</si>
  <si>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</si>
  <si>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</si>
  <si>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</si>
  <si>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</si>
  <si>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</si>
  <si>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</si>
  <si>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</si>
  <si>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</si>
  <si>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</si>
  <si>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</si>
  <si>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</si>
  <si>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</si>
  <si>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</si>
  <si>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</si>
  <si>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</si>
  <si>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</si>
  <si>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</si>
  <si>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</si>
  <si>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</si>
  <si>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</si>
  <si>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</si>
  <si>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</si>
  <si>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</si>
  <si>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</si>
  <si>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</si>
  <si>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</si>
  <si>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</si>
  <si>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</si>
  <si>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</si>
  <si>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</si>
  <si>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</si>
  <si>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</si>
  <si>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</si>
  <si>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</si>
  <si>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</si>
  <si>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</si>
  <si>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</si>
  <si>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</si>
  <si>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</si>
  <si>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</si>
  <si>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</si>
  <si>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</si>
  <si>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</si>
  <si>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</si>
  <si>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</si>
  <si>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</si>
  <si>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</si>
  <si>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</si>
  <si>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</si>
  <si>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</si>
  <si>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</si>
  <si>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</si>
  <si>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</si>
  <si>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</si>
  <si>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</si>
  <si>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</si>
  <si>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</si>
  <si>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</si>
  <si>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</si>
  <si>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</si>
  <si>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</si>
  <si>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</si>
  <si>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</si>
  <si>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</si>
  <si>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</si>
  <si>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</si>
  <si>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</si>
  <si>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</si>
  <si>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</si>
  <si>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</si>
  <si>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</si>
  <si>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</si>
  <si>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</si>
  <si>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</si>
  <si>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</si>
  <si>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</si>
  <si>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</si>
  <si>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</si>
  <si>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</si>
  <si>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</si>
  <si>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</si>
  <si>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</si>
  <si>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</si>
  <si>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</si>
  <si>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</si>
  <si>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</si>
  <si>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</si>
  <si>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</si>
  <si>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</si>
  <si>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</si>
  <si>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</si>
  <si>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</si>
  <si>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</si>
  <si>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</si>
  <si>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</si>
  <si>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</si>
  <si>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</si>
  <si>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</si>
  <si>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</si>
  <si>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</si>
  <si>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</si>
  <si>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</si>
  <si>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</si>
  <si>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</si>
  <si>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</si>
  <si>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</si>
  <si>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</si>
  <si>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</si>
  <si>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</si>
  <si>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</si>
  <si>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</si>
  <si>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</si>
  <si>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</si>
  <si>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</si>
  <si>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</si>
  <si>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</si>
  <si>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</si>
  <si>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</si>
  <si>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</si>
  <si>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</si>
  <si>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</si>
  <si>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</si>
  <si>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</si>
  <si>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</si>
  <si>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</si>
  <si>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</si>
  <si>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</si>
  <si>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</si>
  <si>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</si>
  <si>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</si>
  <si>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</si>
  <si>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</si>
  <si>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</si>
  <si>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</si>
  <si>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</si>
  <si>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</si>
  <si>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</si>
  <si>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</si>
  <si>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</si>
  <si>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</si>
  <si>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</si>
  <si>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</si>
  <si>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</si>
  <si>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</si>
  <si>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</si>
  <si>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</si>
  <si>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</si>
  <si>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</si>
  <si>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</si>
  <si>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</si>
  <si>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</si>
  <si>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</si>
  <si>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</si>
  <si>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</si>
  <si>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</si>
  <si>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</si>
  <si>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</si>
  <si>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</si>
  <si>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</si>
  <si>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</si>
  <si>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</si>
  <si>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</si>
  <si>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</si>
  <si>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</si>
  <si>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</si>
  <si>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</si>
  <si>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</si>
  <si>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</si>
  <si>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</si>
  <si>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</si>
  <si>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</si>
  <si>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</si>
  <si>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</si>
  <si>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</si>
  <si>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</si>
  <si>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</si>
  <si>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</si>
  <si>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</si>
  <si>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</si>
  <si>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</si>
  <si>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</si>
  <si>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</si>
  <si>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</si>
  <si>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</si>
  <si>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</si>
  <si>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</si>
  <si>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</si>
  <si>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</si>
  <si>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</si>
  <si>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</si>
  <si>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</si>
  <si>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</si>
  <si>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</si>
  <si>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</si>
  <si>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</si>
  <si>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</si>
  <si>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</si>
  <si>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</si>
  <si>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</si>
  <si>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</si>
  <si>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</si>
  <si>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</si>
  <si>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</si>
  <si>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</si>
  <si>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</si>
  <si>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</si>
  <si>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</si>
  <si>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</si>
  <si>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</si>
  <si>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</si>
  <si>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</si>
  <si>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</si>
  <si>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</si>
  <si>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</si>
  <si>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</si>
  <si>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</si>
  <si>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</si>
  <si>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</si>
  <si>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</si>
  <si>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</si>
  <si>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</si>
  <si>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</si>
  <si>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</si>
  <si>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</si>
  <si>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</si>
  <si>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</si>
  <si>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</si>
  <si>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</si>
  <si>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</si>
  <si>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</si>
  <si>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</si>
  <si>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</si>
  <si>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</si>
  <si>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</si>
  <si>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</si>
  <si>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</si>
  <si>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</si>
  <si>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</si>
  <si>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</si>
  <si>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</si>
  <si>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</si>
  <si>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</si>
  <si>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</si>
  <si>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</si>
  <si>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</si>
  <si>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</si>
  <si>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</si>
  <si>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</si>
  <si>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</si>
  <si>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</si>
  <si>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</si>
  <si>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</si>
  <si>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</si>
  <si>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</si>
  <si>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</si>
  <si>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</si>
  <si>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</si>
  <si>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</si>
  <si>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</si>
  <si>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</si>
  <si>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</si>
  <si>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</si>
  <si>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</si>
  <si>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</si>
  <si>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</si>
  <si>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</si>
  <si>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</si>
  <si>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</si>
  <si>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</si>
  <si>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</si>
  <si>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</si>
  <si>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</si>
  <si>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</si>
  <si>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</si>
  <si>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</si>
  <si>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</si>
  <si>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</si>
  <si>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</si>
  <si>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</si>
  <si>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</si>
  <si>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</si>
  <si>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</si>
  <si>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</si>
  <si>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</si>
  <si>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</si>
  <si>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</si>
  <si>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</si>
  <si>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</si>
  <si>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</si>
  <si>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</si>
  <si>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</si>
  <si>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</si>
  <si>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</si>
  <si>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</si>
  <si>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</si>
  <si>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</si>
  <si>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</si>
  <si>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</si>
  <si>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</si>
  <si>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</si>
  <si>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</si>
  <si>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</si>
  <si>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</si>
  <si>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</si>
  <si>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</si>
  <si>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</si>
  <si>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</si>
  <si>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</si>
  <si>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</si>
  <si>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</si>
  <si>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</si>
  <si>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</si>
  <si>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</si>
  <si>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</si>
  <si>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</si>
  <si>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</si>
  <si>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</si>
  <si>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</si>
  <si>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</si>
  <si>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</si>
  <si>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</si>
  <si>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</si>
  <si>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</si>
  <si>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</si>
  <si>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</si>
  <si>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</si>
  <si>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</si>
  <si>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</si>
  <si>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</si>
  <si>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</si>
  <si>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</si>
  <si>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</si>
  <si>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</si>
  <si>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</si>
  <si>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</si>
  <si>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</si>
  <si>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</si>
  <si>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</si>
  <si>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</si>
  <si>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</si>
  <si>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</si>
  <si>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</si>
  <si>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</si>
  <si>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</si>
  <si>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</si>
  <si>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</si>
  <si>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</si>
  <si>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</si>
  <si>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</si>
  <si>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</si>
  <si>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</si>
  <si>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</si>
  <si>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</si>
  <si>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</si>
  <si>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</si>
  <si>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</si>
  <si>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</si>
  <si>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</si>
  <si>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</si>
  <si>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</si>
  <si>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</si>
  <si>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</si>
  <si>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</si>
  <si>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</si>
  <si>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</si>
  <si>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</si>
  <si>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</si>
  <si>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</si>
  <si>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</si>
  <si>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</si>
  <si>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</si>
  <si>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</si>
  <si>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</si>
  <si>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</si>
  <si>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</si>
  <si>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</si>
  <si>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</si>
  <si>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</si>
  <si>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</si>
  <si>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</si>
  <si>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</si>
  <si>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</si>
  <si>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</si>
  <si>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</si>
  <si>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</si>
  <si>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</si>
  <si>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</si>
  <si>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</si>
  <si>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</si>
  <si>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</si>
  <si>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</si>
  <si>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</si>
  <si>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</si>
  <si>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</si>
  <si>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</si>
  <si>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</si>
  <si>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</si>
  <si>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</si>
  <si>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</si>
  <si>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</si>
  <si>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</si>
  <si>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</si>
  <si>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</si>
  <si>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</si>
  <si>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</si>
  <si>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</si>
  <si>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</si>
  <si>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</si>
  <si>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</si>
  <si>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</si>
  <si>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</si>
  <si>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</si>
  <si>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</si>
  <si>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</si>
  <si>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</si>
  <si>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</si>
  <si>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</si>
  <si>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</si>
  <si>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</si>
  <si>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</si>
  <si>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</si>
  <si>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</si>
  <si>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</si>
  <si>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</si>
  <si>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</si>
  <si>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</si>
  <si>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</si>
  <si>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</si>
  <si>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</si>
  <si>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</si>
  <si>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</si>
  <si>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</si>
  <si>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</si>
  <si>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</si>
  <si>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</si>
  <si>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</si>
  <si>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</si>
  <si>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</si>
  <si>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</si>
  <si>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</si>
  <si>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</si>
  <si>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</si>
  <si>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</si>
  <si>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</si>
  <si>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</si>
  <si>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</si>
  <si>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</si>
  <si>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</si>
  <si>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</si>
  <si>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</si>
  <si>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</si>
  <si>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</si>
  <si>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</si>
  <si>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</si>
  <si>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</si>
  <si>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</si>
  <si>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</si>
  <si>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</si>
  <si>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</si>
  <si>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</si>
  <si>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</si>
  <si>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</si>
  <si>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</si>
  <si>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</si>
  <si>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</si>
  <si>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</si>
  <si>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</si>
  <si>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</si>
  <si>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</si>
  <si>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</si>
  <si>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</si>
  <si>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</si>
  <si>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</si>
  <si>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</si>
  <si>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</si>
  <si>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</si>
  <si>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</si>
  <si>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</si>
  <si>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</si>
  <si>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</si>
  <si>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</si>
  <si>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</si>
  <si>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</si>
  <si>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</si>
  <si>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</si>
  <si>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</si>
  <si>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</si>
  <si>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</si>
  <si>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</si>
  <si>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</si>
  <si>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</si>
  <si>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</si>
  <si>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</si>
  <si>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</si>
  <si>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</si>
  <si>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</si>
  <si>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</si>
  <si>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Funded(%)</t>
  </si>
  <si>
    <t>Average Donation</t>
  </si>
  <si>
    <t>Sub-Category</t>
  </si>
  <si>
    <t>Parent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</si>
  <si>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</si>
  <si>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</si>
  <si>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</si>
  <si>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</si>
  <si>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</si>
  <si>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</si>
  <si>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</si>
  <si>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</si>
  <si>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</si>
  <si>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</si>
  <si>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</si>
  <si>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</si>
  <si>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</si>
  <si>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</si>
  <si>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</si>
  <si>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</si>
  <si>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</si>
  <si>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</si>
  <si>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</si>
  <si>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</si>
  <si>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</si>
  <si>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</si>
  <si>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</si>
  <si>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</si>
  <si>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</si>
  <si>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</si>
  <si>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</si>
  <si>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</si>
  <si>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</si>
  <si>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</si>
  <si>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</si>
  <si>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</si>
  <si>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</si>
  <si>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</si>
  <si>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</si>
  <si>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</si>
  <si>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</si>
  <si>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</si>
  <si>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</si>
  <si>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</si>
  <si>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</si>
  <si>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</si>
  <si>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</si>
  <si>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</si>
  <si>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</si>
  <si>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</si>
  <si>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</si>
  <si>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</si>
  <si>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</si>
  <si>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</si>
  <si>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</si>
  <si>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</si>
  <si>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</si>
  <si>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</si>
  <si>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</si>
  <si>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</si>
  <si>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</si>
  <si>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Faild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</si>
  <si>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</si>
  <si>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</si>
  <si>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</si>
  <si>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</si>
  <si>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</si>
  <si>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</si>
  <si>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</si>
  <si>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</si>
  <si>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</si>
  <si>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</si>
  <si>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</si>
  <si>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</si>
  <si>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</si>
  <si>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</si>
  <si>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</si>
  <si>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</si>
  <si>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</si>
  <si>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Range for goal</t>
  </si>
  <si>
    <t>Outcome</t>
  </si>
  <si>
    <t>Backers_count</t>
  </si>
  <si>
    <t>Successful Campaign</t>
  </si>
  <si>
    <t>Mean</t>
  </si>
  <si>
    <t>Median</t>
  </si>
  <si>
    <t>Minimun</t>
  </si>
  <si>
    <t>Maximum</t>
  </si>
  <si>
    <t>Unsuccessful Campaign</t>
  </si>
  <si>
    <t>Variance</t>
  </si>
  <si>
    <t>SD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</si>
  <si>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</si>
  <si>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</si>
  <si>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</si>
  <si>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</si>
  <si>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</si>
  <si>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</si>
  <si>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</si>
  <si>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</si>
  <si>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Sum</t>
  </si>
  <si>
    <t>Count</t>
  </si>
  <si>
    <t>Largest(1)</t>
  </si>
  <si>
    <t>Smallest(1)</t>
  </si>
  <si>
    <t>Confidence Level(95.0%)</t>
  </si>
  <si>
    <t>When following descriptive statistics and box plots indicate that the data set is skewed. </t>
  </si>
  <si>
    <r>
      <rPr>
        <sz val="12"/>
        <color theme="1"/>
        <rFont val="Calibri"/>
        <family val="2"/>
        <scheme val="minor"/>
      </rPr>
      <t>The mean is typically better when the data follow a symmetric distribution</t>
    </r>
    <r>
      <rPr>
        <sz val="12"/>
        <color theme="1"/>
        <rFont val="Calibri"/>
        <family val="2"/>
        <scheme val="minor"/>
      </rPr>
      <t>. When the data are skewed, the median is more useful because the mean will be distorted by outliers.</t>
    </r>
  </si>
  <si>
    <t>The standard deviation (SD) is a single number that summarizes the variability in a dataset. It represents the typical distance between each data point and the mean. Smaller values indicate that the data points cluster closer to the mean—the values in the dataset are relatively consistent.</t>
  </si>
  <si>
    <t xml:space="preserve">In this case high SD indicates data are more spread out. </t>
  </si>
  <si>
    <t>Successful</t>
  </si>
  <si>
    <t>Unsuccessful</t>
  </si>
  <si>
    <t>T test</t>
  </si>
  <si>
    <t>FALSE</t>
  </si>
  <si>
    <t>TRUE</t>
  </si>
  <si>
    <t>Count of Parent Category</t>
  </si>
  <si>
    <t>How many campaign gain access to the spotlight</t>
  </si>
  <si>
    <t xml:space="preserve">percentage of each category by the outcome </t>
  </si>
  <si>
    <t>The p-value is less than 0.05. Therefore, there is a significant difference between the two groups successful and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</si>
</sst>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8" fillId="0" borderId="0" xfId="0" applyNumberFormat="1" applyFont="1" applyAlignment="1">
      <alignment horizontal="center"/>
    </xf>
    <xf numFmtId="0" fontId="16" fillId="0" borderId="0" xfId="0" applyFont="1"/>
    <xf numFmtId="0" fontId="0" fillId="0" borderId="10" xfId="0" applyBorder="1"/>
    <xf numFmtId="9" fontId="0" fillId="0" borderId="10" xfId="42" applyFont="1" applyBorder="1"/>
    <xf numFmtId="0" fontId="16" fillId="0" borderId="10" xfId="0" applyFont="1" applyBorder="1"/>
    <xf numFmtId="0" fontId="18" fillId="0" borderId="10" xfId="0" applyFont="1" applyBorder="1"/>
    <xf numFmtId="2" fontId="18" fillId="0" borderId="10" xfId="0" applyNumberFormat="1" applyFont="1" applyBorder="1"/>
    <xf numFmtId="165" fontId="0" fillId="0" borderId="10" xfId="43" applyNumberFormat="1" applyFont="1" applyBorder="1"/>
    <xf numFmtId="0" fontId="0" fillId="0" borderId="13" xfId="0" applyBorder="1"/>
    <xf numFmtId="0" fontId="19" fillId="0" borderId="14" xfId="0" applyFont="1" applyBorder="1" applyAlignment="1">
      <alignment horizontal="centerContinuous"/>
    </xf>
    <xf numFmtId="0" fontId="20" fillId="0" borderId="10" xfId="0" applyFont="1" applyBorder="1" applyAlignment="1">
      <alignment horizontal="center"/>
    </xf>
    <xf numFmtId="9" fontId="0" fillId="0" borderId="0" xfId="42" applyFont="1"/>
    <xf numFmtId="9" fontId="0" fillId="0" borderId="0" xfId="0" applyNumberFormat="1"/>
    <xf numFmtId="10" fontId="0" fillId="0" borderId="0" xfId="0" applyNumberFormat="1"/>
    <xf numFmtId="0" fontId="14" fillId="0" borderId="0" xfId="0" applyFont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numFmt numFmtId="13" formatCode="0%"/>
    </dxf>
  </dxfs>
  <tableStyles count="0" defaultTableStyle="TableStyleMedium2" defaultPivotStyle="PivotStyleLight16"/>
  <colors>
    <mruColors>
      <color rgb="FF44B0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Challenge.xlsx]pivot-category 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rgbClr val="7030A0"/>
                </a:solidFill>
              </a:rPr>
              <a:t>Comparison of outcome with category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'pivot-category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'pivot-category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'pivot-category 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9-46B9-B829-871FFDFA1868}"/>
            </c:ext>
          </c:extLst>
        </c:ser>
        <c:ser>
          <c:idx val="1"/>
          <c:order val="1"/>
          <c:tx>
            <c:strRef>
              <c:f>'pivot-category 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'pivot-category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'pivot-category 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79-46B9-B829-871FFDFA1868}"/>
            </c:ext>
          </c:extLst>
        </c:ser>
        <c:ser>
          <c:idx val="2"/>
          <c:order val="2"/>
          <c:tx>
            <c:strRef>
              <c:f>'pivot-category 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'pivot-category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'pivot-category 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D79-46B9-B829-871FFDFA1868}"/>
            </c:ext>
          </c:extLst>
        </c:ser>
        <c:ser>
          <c:idx val="3"/>
          <c:order val="3"/>
          <c:tx>
            <c:strRef>
              <c:f>'pivot-category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'pivot-category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'pivot-category 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D79-46B9-B829-871FFDFA1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2881144"/>
        <c:axId val="662885464"/>
      </c:barChart>
      <c:catAx>
        <c:axId val="662881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Parent</a:t>
                </a:r>
                <a:r>
                  <a:rPr lang="en-AU" b="1" baseline="0"/>
                  <a:t> Category</a:t>
                </a:r>
                <a:endParaRPr lang="en-A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r="5400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85464"/>
        <c:crosses val="autoZero"/>
        <c:auto val="1"/>
        <c:lblAlgn val="ctr"/>
        <c:lblOffset val="100"/>
        <c:noMultiLvlLbl val="0"/>
      </c:catAx>
      <c:valAx>
        <c:axId val="66288546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81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Challenge.xlsx]pivot-sub category!PivotTable3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rgbClr val="7030A0"/>
                </a:solidFill>
              </a:rPr>
              <a:t>Comparison of Outcome with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'pivot-sub 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'pivot-sub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 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F-4B47-8B2E-A62AD5463D17}"/>
            </c:ext>
          </c:extLst>
        </c:ser>
        <c:ser>
          <c:idx val="1"/>
          <c:order val="1"/>
          <c:tx>
            <c:strRef>
              <c:f>'pivot-sub 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'pivot-sub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 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F-4B47-8B2E-A62AD5463D17}"/>
            </c:ext>
          </c:extLst>
        </c:ser>
        <c:ser>
          <c:idx val="2"/>
          <c:order val="2"/>
          <c:tx>
            <c:strRef>
              <c:f>'pivot-sub 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'pivot-sub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 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4F-4B47-8B2E-A62AD5463D17}"/>
            </c:ext>
          </c:extLst>
        </c:ser>
        <c:ser>
          <c:idx val="3"/>
          <c:order val="3"/>
          <c:tx>
            <c:strRef>
              <c:f>'pivot-sub 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'pivot-sub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 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4F-4B47-8B2E-A62AD5463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2782504"/>
        <c:axId val="662776384"/>
      </c:barChart>
      <c:catAx>
        <c:axId val="662782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76384"/>
        <c:crosses val="autoZero"/>
        <c:auto val="1"/>
        <c:lblAlgn val="ctr"/>
        <c:lblOffset val="100"/>
        <c:noMultiLvlLbl val="0"/>
      </c:catAx>
      <c:valAx>
        <c:axId val="66277638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8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Challenge.xlsx]pivot-date created conversion!PivotTable8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'pivot-date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'pivot-date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'pivot-date created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4-4ED2-B882-D132EF48929E}"/>
            </c:ext>
          </c:extLst>
        </c:ser>
        <c:ser>
          <c:idx val="1"/>
          <c:order val="1"/>
          <c:tx>
            <c:strRef>
              <c:f>'pivot-date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'pivot-date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'pivot-date created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A4-4ED2-B882-D132EF48929E}"/>
            </c:ext>
          </c:extLst>
        </c:ser>
        <c:ser>
          <c:idx val="2"/>
          <c:order val="2"/>
          <c:tx>
            <c:strRef>
              <c:f>'pivot-date created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'pivot-date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'pivot-date created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A4-4ED2-B882-D132EF489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094456"/>
        <c:axId val="977097696"/>
      </c:lineChart>
      <c:catAx>
        <c:axId val="97709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97696"/>
        <c:crosses val="autoZero"/>
        <c:auto val="1"/>
        <c:lblAlgn val="ctr"/>
        <c:lblOffset val="100"/>
        <c:noMultiLvlLbl val="0"/>
      </c:catAx>
      <c:valAx>
        <c:axId val="97709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94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chemeClr val="accent2">
                    <a:lumMod val="50000"/>
                  </a:schemeClr>
                </a:solidFill>
              </a:rPr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Bonus!$G$2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Bonus!$B$3:$B$14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E3-45F5-9548-2B3876C81844}"/>
            </c:ext>
          </c:extLst>
        </c:ser>
        <c:ser>
          <c:idx val="5"/>
          <c:order val="1"/>
          <c:tx>
            <c:strRef>
              <c:f>Bonus!$H$2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Bonus!$B$3:$B$14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E3-45F5-9548-2B3876C81844}"/>
            </c:ext>
          </c:extLst>
        </c:ser>
        <c:ser>
          <c:idx val="6"/>
          <c:order val="2"/>
          <c:tx>
            <c:strRef>
              <c:f>Bonus!$I$2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Bonus!$B$3:$B$14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E3-45F5-9548-2B3876C81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013440"/>
        <c:axId val="848014160"/>
      </c:lineChart>
      <c:catAx>
        <c:axId val="84801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14160"/>
        <c:crosses val="autoZero"/>
        <c:auto val="1"/>
        <c:lblAlgn val="ctr"/>
        <c:lblOffset val="100"/>
        <c:noMultiLvlLbl val="0"/>
      </c:catAx>
      <c:valAx>
        <c:axId val="8480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Challenge.xlsx]Additional!PivotTable1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Overall</a:t>
            </a:r>
            <a:r>
              <a:rPr lang="en-US" b="1" baseline="0"/>
              <a:t> Percentage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Additional!$B$4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Additional!$A$5:$A$9</c:f>
              <c:strCache>
                <c:ptCount val="4"/>
                <c:pt idx="0">
                  <c:v>successful</c:v>
                </c:pt>
                <c:pt idx="1">
                  <c:v>failed</c:v>
                </c:pt>
                <c:pt idx="2">
                  <c:v>canceled</c:v>
                </c:pt>
                <c:pt idx="3">
                  <c:v>live</c:v>
                </c:pt>
              </c:strCache>
            </c:strRef>
          </c:cat>
          <c:val>
            <c:numRef>
              <c:f>Additional!$B$5:$B$9</c:f>
              <c:numCache>
                <c:formatCode>0%</c:formatCode>
                <c:ptCount val="4"/>
                <c:pt idx="0">
                  <c:v>0.56499999999999995</c:v>
                </c:pt>
                <c:pt idx="1">
                  <c:v>0.36399999999999999</c:v>
                </c:pt>
                <c:pt idx="2">
                  <c:v>5.7000000000000002E-2</c:v>
                </c:pt>
                <c:pt idx="3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9-452C-A3EB-B232E5B5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959736"/>
        <c:axId val="701957216"/>
      </c:barChart>
      <c:catAx>
        <c:axId val="70195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57216"/>
        <c:crosses val="autoZero"/>
        <c:auto val="1"/>
        <c:lblAlgn val="ctr"/>
        <c:lblOffset val="100"/>
        <c:noMultiLvlLbl val="0"/>
      </c:catAx>
      <c:valAx>
        <c:axId val="7019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5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</a:t>
          </a:r>
        </a:p>
      </cx:txPr>
    </cx:title>
    <cx:plotArea>
      <cx:plotAreaRegion>
        <cx:series layoutId="boxWhisker" uniqueId="{4FE14141-FD01-48D9-88F5-1EB83E839A4A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9456DE1E-A6C2-4281-BCCB-59124218EB3B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320992</xdr:colOff>
      <xdr:row>2</xdr:row>
      <xdr:rowOff>100965</xdr:rowOff>
    </xdr:from>
    <xdr:to>
      <xdr:col>16</xdr:col>
      <xdr:colOff>457200</xdr:colOff>
      <xdr:row>27</xdr:row>
      <xdr:rowOff>59055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D1906E-B437-6B04-4FDB-D5CA2BE12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230505</xdr:colOff>
      <xdr:row>4</xdr:row>
      <xdr:rowOff>97153</xdr:rowOff>
    </xdr:from>
    <xdr:to>
      <xdr:col>17</xdr:col>
      <xdr:colOff>476249</xdr:colOff>
      <xdr:row>29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65F7AE-9469-A2C8-E253-36B718780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140970</xdr:colOff>
      <xdr:row>2</xdr:row>
      <xdr:rowOff>64770</xdr:rowOff>
    </xdr:from>
    <xdr:to>
      <xdr:col>13</xdr:col>
      <xdr:colOff>243840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F0418-771C-09FD-F2CA-4D20E269B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778191</xdr:colOff>
      <xdr:row>16</xdr:row>
      <xdr:rowOff>59055</xdr:rowOff>
    </xdr:from>
    <xdr:to>
      <xdr:col>7</xdr:col>
      <xdr:colOff>523875</xdr:colOff>
      <xdr:row>35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3D6DAA-7C35-456E-1E59-2F3246D89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</xdr:colOff>
      <xdr:row>35</xdr:row>
      <xdr:rowOff>49530</xdr:rowOff>
    </xdr:from>
    <xdr:to>
      <xdr:col>15</xdr:col>
      <xdr:colOff>27622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E9910D-1462-42F0-6376-9276275358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19937" y="6998970"/>
              <a:ext cx="5259705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454342</xdr:colOff>
      <xdr:row>34</xdr:row>
      <xdr:rowOff>169545</xdr:rowOff>
    </xdr:from>
    <xdr:to>
      <xdr:col>20</xdr:col>
      <xdr:colOff>574357</xdr:colOff>
      <xdr:row>48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397C2B-B0DD-96E2-F919-3B08812C7F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6362" y="6920865"/>
              <a:ext cx="4608195" cy="2718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</xdr:colOff>
      <xdr:row>9</xdr:row>
      <xdr:rowOff>28575</xdr:rowOff>
    </xdr:from>
    <xdr:to>
      <xdr:col>3</xdr:col>
      <xdr:colOff>1724977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9DC20B-FF7F-D708-FD16-A34E4B2CF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Somiuru" refreshedDate="45128.51968784722" createdVersion="8" refreshedVersion="8" minRefreshableVersion="3" recordCount="1002" xr:uid="{C5D2DE8B-CFE1-46B2-A41C-6DBFB07824CC}">
  <cacheSource type="worksheet">
    <worksheetSource ref="A1:U1048576" sheet="Crowdfunding data set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(%)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700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y Somiuru" refreshedDate="45129.769113194445" backgroundQuery="1" createdVersion="8" refreshedVersion="8" minRefreshableVersion="3" recordCount="0" supportSubquery="1" supportAdvancedDrill="1" xr:uid="{12D7BD96-8C23-4D36-96B0-C60E5BE4C8D3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27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1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9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(%)]" caption="Percent Funded(%)" attribute="1" defaultMemberUniqueName="[Range].[Percent Funded(%)].[All]" allUniqueName="[Range].[Percent Funded(%)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Day)]" caption="Date Created Conversion (Day)" attribute="1" defaultMemberUniqueName="[Range].[Date Created Conversion (Day)].[All]" allUniqueName="[Range].[Date Created Conversion (Day)].[All]" dimensionUniqueName="[Range]" displayFolder="" count="0" memberValueDatatype="130" unbalanced="0"/>
    <cacheHierarchy uniqueName="[Range].[Date Created Conversion (Day Index)]" caption="Date Created Conversion (Day Index)" attribute="1" defaultMemberUniqueName="[Range].[Date Created Conversion (Day Index)].[All]" allUniqueName="[Range].[Date Created Conversion (Day Index)].[All]" dimensionUniqueName="[Range]" displayFolder="" count="0" memberValueDatatype="5" unbalanced="0" hidden="1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ent Category]" caption="Count of Parent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y Somiuru" refreshedDate="45131.070926851855" backgroundQuery="1" createdVersion="8" refreshedVersion="8" minRefreshableVersion="3" recordCount="0" supportSubquery="1" supportAdvancedDrill="1" xr:uid="{E35DFF9B-361D-4831-A499-518C515A521B}">
  <cacheSource type="external" connectionId="1"/>
  <cacheFields count="4">
    <cacheField name="[Range].[Parent Category].[Parent Category]" caption="Parent Category" numFmtId="0" hierarchy="18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spotlight].[spotlight]" caption="spotlight" numFmtId="0" hierarchy="16" level="1">
      <sharedItems count="2">
        <b v="0"/>
        <b v="1"/>
      </sharedItems>
    </cacheField>
    <cacheField name="[Measures].[Count of Parent Category]" caption="Count of Parent Category" numFmtId="0" hierarchy="28" level="32767"/>
    <cacheField name="[Range].[outcome].[outcome]" caption="outcome" numFmtId="0" hierarchy="6" level="1">
      <sharedItems containsSemiMixedTypes="0" containsNonDate="0" containsString="0"/>
    </cacheField>
  </cacheFields>
  <cacheHierarchies count="29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(%)]" caption="Percent Funded(%)" attribute="1" defaultMemberUniqueName="[Range].[Percent Funded(%)].[All]" allUniqueName="[Range].[Percent Funded(%)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3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2" memberValueDatatype="11" unbalanced="0">
      <fieldsUsage count="2">
        <fieldUsage x="-1"/>
        <fieldUsage x="1"/>
      </fieldsUsage>
    </cacheHierarchy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Day)]" caption="Date Created Conversion (Day)" attribute="1" defaultMemberUniqueName="[Range].[Date Created Conversion (Day)].[All]" allUniqueName="[Range].[Date Created Conversion (Day)].[All]" dimensionUniqueName="[Range]" displayFolder="" count="0" memberValueDatatype="130" unbalanced="0"/>
    <cacheHierarchy uniqueName="[Range].[Date Created Conversion (Day Index)]" caption="Date Created Conversion (Day Index)" attribute="1" defaultMemberUniqueName="[Range].[Date Created Conversion (Day Index)].[All]" allUniqueName="[Range].[Date Created Conversion (Day Index)].[All]" dimensionUniqueName="[Range]" displayFolder="" count="0" memberValueDatatype="5" unbalanced="0" hidden="1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ent Category]" caption="Count of Parent Category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n v="727005"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2EFCEB-7360-4BD8-8CE0-E85F74585A6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3725D2-C809-454A-8979-D3CCCBBEC1B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F4B69A-99BE-431C-9DA2-20F4DDB319A1}" name="PivotTable8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>
      <members count="4" level="1">
        <member name="[Range].[outcome].&amp;"/>
        <member name="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 (2)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DEA50-2500-4789-82C4-18FD38012415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N7" firstHeaderRow="1" firstDataRow="2" firstDataCol="1" rowPageCount="1" colPageCount="1"/>
  <pivotFields count="4">
    <pivotField axis="axisCol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3" hier="6" name="[Range].[outcome].[All]" cap="All"/>
  </pageFields>
  <dataFields count="1">
    <dataField name="Count of Parent Category" fld="2" subtotal="count" baseField="0" baseItem="0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 (2)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AAE40-3765-46D2-9BDA-0B519642D8B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B9" firstHeaderRow="1" firstDataRow="1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6">
        <item h="1" x="4"/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6"/>
  </rowFields>
  <rowItems count="5">
    <i>
      <x v="1"/>
    </i>
    <i>
      <x v="3"/>
    </i>
    <i>
      <x v="4"/>
    </i>
    <i>
      <x v="2"/>
    </i>
    <i t="grand">
      <x/>
    </i>
  </rowItems>
  <colItems count="1">
    <i/>
  </colItems>
  <pageFields count="2">
    <pageField fld="9" hier="-1"/>
    <pageField fld="16" hier="-1"/>
  </pageFields>
  <dataFields count="1">
    <dataField name="Count of outcome" fld="6" subtotal="count" showDataAs="percentOfTotal" baseField="0" baseItem="0" numFmtId="10"/>
  </dataFields>
  <formats count="1">
    <format dxfId="8">
      <pivotArea collapsedLevelsAreSubtotals="1" fieldPosition="0">
        <references count="1">
          <reference field="6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E64F34-4BB8-4AEC-9546-E4D7B56756F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opLeftCell="B1" workbookViewId="0">
      <selection activeCell="B29" sqref="B29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autoFilter ref="E1:E10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885C-19D5-49D1-BBE0-7472EEC2CE6F}">
  <dimension ref="A1:X1001"/>
  <sheetViews>
    <sheetView topLeftCell="K1" zoomScale="95" zoomScaleNormal="95" workbookViewId="0">
      <selection activeCell="C97" sqref="C97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5" width="27.3984375" bestFit="1" customWidth="1"/>
    <col min="7" max="7" width="17.3984375" bestFit="1" customWidth="1"/>
    <col min="9" max="9" width="13" bestFit="1" customWidth="1"/>
    <col min="10" max="10" width="16.5" bestFit="1" customWidth="1"/>
    <col min="11" max="12" width="11.19921875" style="4"/>
    <col min="13" max="14" width="11.5" bestFit="1" customWidth="1"/>
    <col min="15" max="15" width="22.19921875" style="11" bestFit="1" customWidth="1"/>
    <col min="16" max="16" width="22.19921875" style="11" customWidth="1"/>
    <col min="19" max="19" width="28" bestFit="1" customWidth="1"/>
    <col min="20" max="20" width="14.8984375" bestFit="1" customWidth="1"/>
    <col min="21" max="21" width="17.3984375" bestFit="1" customWidth="1"/>
    <col min="22" max="22" width="11.3984375" bestFit="1" customWidth="1"/>
  </cols>
  <sheetData>
    <row r="1" spans="1:22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2108</v>
      </c>
      <c r="F1" s="1" t="s">
        <v>3</v>
      </c>
      <c r="G1" s="8" t="s">
        <v>2029</v>
      </c>
      <c r="H1" s="1" t="s">
        <v>4</v>
      </c>
      <c r="I1" s="1" t="s">
        <v>5</v>
      </c>
      <c r="J1" s="8" t="s">
        <v>2030</v>
      </c>
      <c r="K1" s="1" t="s">
        <v>6</v>
      </c>
      <c r="L1" s="1" t="s">
        <v>7</v>
      </c>
      <c r="M1" s="1" t="s">
        <v>8</v>
      </c>
      <c r="N1" s="1" t="s">
        <v>9</v>
      </c>
      <c r="O1" s="12" t="s">
        <v>2072</v>
      </c>
      <c r="P1" s="12" t="s">
        <v>2073</v>
      </c>
      <c r="Q1" s="1" t="s">
        <v>10</v>
      </c>
      <c r="R1" s="1" t="s">
        <v>11</v>
      </c>
      <c r="S1" s="1" t="s">
        <v>2028</v>
      </c>
      <c r="T1" s="8" t="s">
        <v>2032</v>
      </c>
      <c r="U1" s="8" t="s">
        <v>2031</v>
      </c>
    </row>
    <row r="2" spans="1:22" x14ac:dyDescent="0.3">
      <c r="A2">
        <v>0</v>
      </c>
      <c r="B2" t="s">
        <v>12</v>
      </c>
      <c r="C2" s="3" t="s">
        <v>13</v>
      </c>
      <c r="D2">
        <v>100</v>
      </c>
      <c r="E2" t="str" cm="1">
        <f t="array" ref="E2">_xlfn.IFS(D2&lt;1000,"Less than 1000",D2&lt;=4999,"1000 to 4999",D2&lt;=9999,"5000 to 9999",D2&lt;=14999,"10000 to 14999",D2&lt;=19999,"15000 to 19999",D2&lt;=24999,"20000 to 24999",D2&lt;=29999,"25000 to 29999",D2&lt;=34999,"30000 to 34999",D2&lt;=39999,"35000 to 39999",D2&lt;=44999,"40000 to 44999",D2&lt;=49999,"45000 to 49999",TRUE,"Greater than or equal to 50000")</f>
        <v>Less than 1000</v>
      </c>
      <c r="F2">
        <v>0</v>
      </c>
      <c r="G2" s="7">
        <f>(F2/D2)*100</f>
        <v>0</v>
      </c>
      <c r="H2" t="s">
        <v>14</v>
      </c>
      <c r="I2">
        <v>0</v>
      </c>
      <c r="J2" s="6">
        <f>IFERROR(F2/I2,0)</f>
        <v>0</v>
      </c>
      <c r="K2" s="4" t="s">
        <v>15</v>
      </c>
      <c r="L2" s="4" t="s">
        <v>16</v>
      </c>
      <c r="M2">
        <v>1448690400</v>
      </c>
      <c r="N2">
        <v>1450159200</v>
      </c>
      <c r="O2" s="11">
        <f>(((M2/60)/60)/24)+DATE(1970,1,1)</f>
        <v>42336.25</v>
      </c>
      <c r="P2" s="11">
        <f>(((N2/60)/60)/24)+DATE(1970,1,1)</f>
        <v>42353.25</v>
      </c>
      <c r="Q2" t="b">
        <v>0</v>
      </c>
      <c r="R2" t="b">
        <v>0</v>
      </c>
      <c r="S2" t="s">
        <v>17</v>
      </c>
      <c r="T2" t="str" cm="1">
        <f t="array" ref="T2:U2">TRIM(_xlfn.TEXTSPLIT(S2,"/"))</f>
        <v>food</v>
      </c>
      <c r="U2" t="str">
        <v>food trucks</v>
      </c>
      <c r="V2" s="5"/>
    </row>
    <row r="3" spans="1:22" x14ac:dyDescent="0.3">
      <c r="A3">
        <v>1</v>
      </c>
      <c r="B3" t="s">
        <v>18</v>
      </c>
      <c r="C3" s="3" t="s">
        <v>19</v>
      </c>
      <c r="D3">
        <v>1400</v>
      </c>
      <c r="E3" t="str" cm="1">
        <f t="array" ref="E3">_xlfn.IFS(D3&lt;1000,"Less than 1000",D3&lt;=4999,"1000 to 4999",D3&lt;=9999,"5000 to 9999",D3&lt;=14999,"10000 to 14999",D3&lt;=19999,"15000 to 19999",D3&lt;=24999,"20000 to 24999",D3&lt;=29999,"25000 to 29999",D3&lt;=34999,"30000 to 34999",D3&lt;=39999,"35000 to 39999",D3&lt;=44999,"40000 to 44999",D3&lt;=49999,"45000 to 49999",TRUE,"Greater than or equal to 50000")</f>
        <v>1000 to 4999</v>
      </c>
      <c r="F3">
        <v>14560</v>
      </c>
      <c r="G3" s="7">
        <f>(F3/D3)*100</f>
        <v>1040</v>
      </c>
      <c r="H3" t="s">
        <v>20</v>
      </c>
      <c r="I3">
        <v>158</v>
      </c>
      <c r="J3" s="5">
        <f>F3/I3</f>
        <v>92.151898734177209</v>
      </c>
      <c r="K3" s="4" t="s">
        <v>21</v>
      </c>
      <c r="L3" s="4" t="s">
        <v>22</v>
      </c>
      <c r="M3">
        <v>1408424400</v>
      </c>
      <c r="N3">
        <v>1408597200</v>
      </c>
      <c r="O3" s="11">
        <f>(((M3/60)/60)/24)+DATE(1970,1,1)</f>
        <v>41870.208333333336</v>
      </c>
      <c r="P3" s="11">
        <f t="shared" ref="P3:P66" si="0">(((N3/60)/60)/24)+DATE(1970,1,1)</f>
        <v>41872.208333333336</v>
      </c>
      <c r="Q3" t="b">
        <v>0</v>
      </c>
      <c r="R3" t="b">
        <v>1</v>
      </c>
      <c r="S3" t="s">
        <v>23</v>
      </c>
      <c r="T3" t="str" cm="1">
        <f t="array" ref="T3:U3">TRIM(_xlfn.TEXTSPLIT(S3,"/"))</f>
        <v>music</v>
      </c>
      <c r="U3" t="str">
        <v>rock</v>
      </c>
      <c r="V3" s="5"/>
    </row>
    <row r="4" spans="1:22" ht="31.2" x14ac:dyDescent="0.3">
      <c r="A4">
        <v>2</v>
      </c>
      <c r="B4" t="s">
        <v>24</v>
      </c>
      <c r="C4" s="3" t="s">
        <v>25</v>
      </c>
      <c r="D4">
        <v>108400</v>
      </c>
      <c r="E4" t="str" cm="1">
        <f t="array" ref="E4">_xlfn.IFS(D4&lt;1000,"Less than 1000",D4&lt;=4999,"1000 to 4999",D4&lt;=9999,"5000 to 9999",D4&lt;=14999,"10000 to 14999",D4&lt;=19999,"15000 to 19999",D4&lt;=24999,"20000 to 24999",D4&lt;=29999,"25000 to 29999",D4&lt;=34999,"30000 to 34999",D4&lt;=39999,"35000 to 39999",D4&lt;=44999,"40000 to 44999",D4&lt;=49999,"45000 to 49999",TRUE,"Greater than or equal to 50000")</f>
        <v>Greater than or equal to 50000</v>
      </c>
      <c r="F4">
        <v>142523</v>
      </c>
      <c r="G4" s="7">
        <f t="shared" ref="G4:G66" si="1">(F4/D4)*100</f>
        <v>131.4787822878229</v>
      </c>
      <c r="H4" t="s">
        <v>20</v>
      </c>
      <c r="I4">
        <v>1425</v>
      </c>
      <c r="J4" s="5">
        <f t="shared" ref="J4:J66" si="2">F4/I4</f>
        <v>100.01614035087719</v>
      </c>
      <c r="K4" s="4" t="s">
        <v>26</v>
      </c>
      <c r="L4" s="4" t="s">
        <v>27</v>
      </c>
      <c r="M4">
        <v>1384668000</v>
      </c>
      <c r="N4">
        <v>1384840800</v>
      </c>
      <c r="O4" s="11">
        <f t="shared" ref="O4:O66" si="3">(((M4/60)/60)/24)+DATE(1970,1,1)</f>
        <v>41595.25</v>
      </c>
      <c r="P4" s="11">
        <f t="shared" si="0"/>
        <v>41597.25</v>
      </c>
      <c r="Q4" t="b">
        <v>0</v>
      </c>
      <c r="R4" t="b">
        <v>0</v>
      </c>
      <c r="S4" t="s">
        <v>28</v>
      </c>
      <c r="T4" t="str" cm="1">
        <f t="array" ref="T4:U4">TRIM(_xlfn.TEXTSPLIT(S4,"/"))</f>
        <v>technology</v>
      </c>
      <c r="U4" t="str">
        <v>web</v>
      </c>
      <c r="V4" s="5"/>
    </row>
    <row r="5" spans="1:22" ht="31.2" x14ac:dyDescent="0.3">
      <c r="A5">
        <v>3</v>
      </c>
      <c r="B5" t="s">
        <v>29</v>
      </c>
      <c r="C5" s="3" t="s">
        <v>30</v>
      </c>
      <c r="D5">
        <v>4200</v>
      </c>
      <c r="E5" t="str" cm="1">
        <f t="array" ref="E5">_xlfn.IFS(D5&lt;1000,"Less than 1000",D5&lt;=4999,"1000 to 4999",D5&lt;=9999,"5000 to 9999",D5&lt;=14999,"10000 to 14999",D5&lt;=19999,"15000 to 19999",D5&lt;=24999,"20000 to 24999",D5&lt;=29999,"25000 to 29999",D5&lt;=34999,"30000 to 34999",D5&lt;=39999,"35000 to 39999",D5&lt;=44999,"40000 to 44999",D5&lt;=49999,"45000 to 49999",TRUE,"Greater than or equal to 50000")</f>
        <v>1000 to 4999</v>
      </c>
      <c r="F5">
        <v>2477</v>
      </c>
      <c r="G5" s="7">
        <f t="shared" si="1"/>
        <v>58.976190476190467</v>
      </c>
      <c r="H5" t="s">
        <v>14</v>
      </c>
      <c r="I5">
        <v>24</v>
      </c>
      <c r="J5" s="5">
        <f t="shared" si="2"/>
        <v>103.20833333333333</v>
      </c>
      <c r="K5" s="4" t="s">
        <v>21</v>
      </c>
      <c r="L5" s="4" t="s">
        <v>22</v>
      </c>
      <c r="M5">
        <v>1565499600</v>
      </c>
      <c r="N5">
        <v>1568955600</v>
      </c>
      <c r="O5" s="11">
        <f t="shared" si="3"/>
        <v>43688.208333333328</v>
      </c>
      <c r="P5" s="11">
        <f t="shared" si="0"/>
        <v>43728.208333333328</v>
      </c>
      <c r="Q5" t="b">
        <v>0</v>
      </c>
      <c r="R5" t="b">
        <v>0</v>
      </c>
      <c r="S5" t="s">
        <v>23</v>
      </c>
      <c r="T5" t="str" cm="1">
        <f t="array" ref="T5:U5">TRIM(_xlfn.TEXTSPLIT(S5,"/"))</f>
        <v>music</v>
      </c>
      <c r="U5" t="str">
        <v>rock</v>
      </c>
      <c r="V5" s="5"/>
    </row>
    <row r="6" spans="1:22" x14ac:dyDescent="0.3">
      <c r="A6">
        <v>4</v>
      </c>
      <c r="B6" t="s">
        <v>31</v>
      </c>
      <c r="C6" s="3" t="s">
        <v>32</v>
      </c>
      <c r="D6">
        <v>7600</v>
      </c>
      <c r="E6" t="str" cm="1">
        <f t="array" ref="E6">_xlfn.IFS(D6&lt;1000,"Less than 1000",D6&lt;=4999,"1000 to 4999",D6&lt;=9999,"5000 to 9999",D6&lt;=14999,"10000 to 14999",D6&lt;=19999,"15000 to 19999",D6&lt;=24999,"20000 to 24999",D6&lt;=29999,"25000 to 29999",D6&lt;=34999,"30000 to 34999",D6&lt;=39999,"35000 to 39999",D6&lt;=44999,"40000 to 44999",D6&lt;=49999,"45000 to 49999",TRUE,"Greater than or equal to 50000")</f>
        <v>5000 to 9999</v>
      </c>
      <c r="F6">
        <v>5265</v>
      </c>
      <c r="G6" s="7">
        <f t="shared" si="1"/>
        <v>69.276315789473685</v>
      </c>
      <c r="H6" t="s">
        <v>14</v>
      </c>
      <c r="I6">
        <v>53</v>
      </c>
      <c r="J6" s="5">
        <f t="shared" si="2"/>
        <v>99.339622641509436</v>
      </c>
      <c r="K6" s="4" t="s">
        <v>21</v>
      </c>
      <c r="L6" s="4" t="s">
        <v>22</v>
      </c>
      <c r="M6">
        <v>1547964000</v>
      </c>
      <c r="N6">
        <v>1548309600</v>
      </c>
      <c r="O6" s="11">
        <f t="shared" si="3"/>
        <v>43485.25</v>
      </c>
      <c r="P6" s="11">
        <f t="shared" si="0"/>
        <v>43489.25</v>
      </c>
      <c r="Q6" t="b">
        <v>0</v>
      </c>
      <c r="R6" t="b">
        <v>0</v>
      </c>
      <c r="S6" t="s">
        <v>33</v>
      </c>
      <c r="T6" t="str" cm="1">
        <f t="array" ref="T6:U6">TRIM(_xlfn.TEXTSPLIT(S6,"/"))</f>
        <v>theater</v>
      </c>
      <c r="U6" t="str">
        <v>plays</v>
      </c>
      <c r="V6" s="5"/>
    </row>
    <row r="7" spans="1:22" x14ac:dyDescent="0.3">
      <c r="A7">
        <v>5</v>
      </c>
      <c r="B7" t="s">
        <v>34</v>
      </c>
      <c r="C7" s="3" t="s">
        <v>35</v>
      </c>
      <c r="D7">
        <v>7600</v>
      </c>
      <c r="E7" t="str" cm="1">
        <f t="array" ref="E7">_xlfn.IFS(D7&lt;1000,"Less than 1000",D7&lt;=4999,"1000 to 4999",D7&lt;=9999,"5000 to 9999",D7&lt;=14999,"10000 to 14999",D7&lt;=19999,"15000 to 19999",D7&lt;=24999,"20000 to 24999",D7&lt;=29999,"25000 to 29999",D7&lt;=34999,"30000 to 34999",D7&lt;=39999,"35000 to 39999",D7&lt;=44999,"40000 to 44999",D7&lt;=49999,"45000 to 49999",TRUE,"Greater than or equal to 50000")</f>
        <v>5000 to 9999</v>
      </c>
      <c r="F7">
        <v>13195</v>
      </c>
      <c r="G7" s="7">
        <f t="shared" si="1"/>
        <v>173.61842105263159</v>
      </c>
      <c r="H7" t="s">
        <v>20</v>
      </c>
      <c r="I7">
        <v>174</v>
      </c>
      <c r="J7" s="5">
        <f t="shared" si="2"/>
        <v>75.833333333333329</v>
      </c>
      <c r="K7" s="4" t="s">
        <v>36</v>
      </c>
      <c r="L7" s="4" t="s">
        <v>37</v>
      </c>
      <c r="M7">
        <v>1346130000</v>
      </c>
      <c r="N7">
        <v>1347080400</v>
      </c>
      <c r="O7" s="11">
        <f t="shared" si="3"/>
        <v>41149.208333333336</v>
      </c>
      <c r="P7" s="11">
        <f t="shared" si="0"/>
        <v>41160.208333333336</v>
      </c>
      <c r="Q7" t="b">
        <v>0</v>
      </c>
      <c r="R7" t="b">
        <v>0</v>
      </c>
      <c r="S7" t="s">
        <v>33</v>
      </c>
      <c r="T7" t="str" cm="1">
        <f t="array" ref="T7:U7">TRIM(_xlfn.TEXTSPLIT(S7,"/"))</f>
        <v>theater</v>
      </c>
      <c r="U7" t="str">
        <v>plays</v>
      </c>
      <c r="V7" s="5"/>
    </row>
    <row r="8" spans="1:22" x14ac:dyDescent="0.3">
      <c r="A8">
        <v>6</v>
      </c>
      <c r="B8" t="s">
        <v>38</v>
      </c>
      <c r="C8" s="3" t="s">
        <v>39</v>
      </c>
      <c r="D8">
        <v>5200</v>
      </c>
      <c r="E8" t="str" cm="1">
        <f t="array" ref="E8">_xlfn.IFS(D8&lt;1000,"Less than 1000",D8&lt;=4999,"1000 to 4999",D8&lt;=9999,"5000 to 9999",D8&lt;=14999,"10000 to 14999",D8&lt;=19999,"15000 to 19999",D8&lt;=24999,"20000 to 24999",D8&lt;=29999,"25000 to 29999",D8&lt;=34999,"30000 to 34999",D8&lt;=39999,"35000 to 39999",D8&lt;=44999,"40000 to 44999",D8&lt;=49999,"45000 to 49999",TRUE,"Greater than or equal to 50000")</f>
        <v>5000 to 9999</v>
      </c>
      <c r="F8">
        <v>1090</v>
      </c>
      <c r="G8" s="7">
        <f t="shared" si="1"/>
        <v>20.961538461538463</v>
      </c>
      <c r="H8" t="s">
        <v>14</v>
      </c>
      <c r="I8">
        <v>18</v>
      </c>
      <c r="J8" s="5">
        <f t="shared" si="2"/>
        <v>60.555555555555557</v>
      </c>
      <c r="K8" s="4" t="s">
        <v>40</v>
      </c>
      <c r="L8" s="4" t="s">
        <v>41</v>
      </c>
      <c r="M8">
        <v>1505278800</v>
      </c>
      <c r="N8">
        <v>1505365200</v>
      </c>
      <c r="O8" s="11">
        <f t="shared" si="3"/>
        <v>42991.208333333328</v>
      </c>
      <c r="P8" s="11">
        <f t="shared" si="0"/>
        <v>42992.208333333328</v>
      </c>
      <c r="Q8" t="b">
        <v>0</v>
      </c>
      <c r="R8" t="b">
        <v>0</v>
      </c>
      <c r="S8" t="s">
        <v>42</v>
      </c>
      <c r="T8" t="str" cm="1">
        <f t="array" ref="T8:U8">TRIM(_xlfn.TEXTSPLIT(S8,"/"))</f>
        <v>film &amp; video</v>
      </c>
      <c r="U8" t="str">
        <v>documentary</v>
      </c>
      <c r="V8" s="5"/>
    </row>
    <row r="9" spans="1:22" x14ac:dyDescent="0.3">
      <c r="A9">
        <v>7</v>
      </c>
      <c r="B9" t="s">
        <v>43</v>
      </c>
      <c r="C9" s="3" t="s">
        <v>44</v>
      </c>
      <c r="D9">
        <v>4500</v>
      </c>
      <c r="E9" t="str" cm="1">
        <f t="array" ref="E9">_xlfn.IFS(D9&lt;1000,"Less than 1000",D9&lt;=4999,"1000 to 4999",D9&lt;=9999,"5000 to 9999",D9&lt;=14999,"10000 to 14999",D9&lt;=19999,"15000 to 19999",D9&lt;=24999,"20000 to 24999",D9&lt;=29999,"25000 to 29999",D9&lt;=34999,"30000 to 34999",D9&lt;=39999,"35000 to 39999",D9&lt;=44999,"40000 to 44999",D9&lt;=49999,"45000 to 49999",TRUE,"Greater than or equal to 50000")</f>
        <v>1000 to 4999</v>
      </c>
      <c r="F9">
        <v>14741</v>
      </c>
      <c r="G9" s="7">
        <f t="shared" si="1"/>
        <v>327.57777777777778</v>
      </c>
      <c r="H9" t="s">
        <v>20</v>
      </c>
      <c r="I9">
        <v>227</v>
      </c>
      <c r="J9" s="5">
        <f t="shared" si="2"/>
        <v>64.93832599118943</v>
      </c>
      <c r="K9" s="4" t="s">
        <v>36</v>
      </c>
      <c r="L9" s="4" t="s">
        <v>37</v>
      </c>
      <c r="M9">
        <v>1439442000</v>
      </c>
      <c r="N9">
        <v>1439614800</v>
      </c>
      <c r="O9" s="11">
        <f t="shared" si="3"/>
        <v>42229.208333333328</v>
      </c>
      <c r="P9" s="11">
        <f t="shared" si="0"/>
        <v>42231.208333333328</v>
      </c>
      <c r="Q9" t="b">
        <v>0</v>
      </c>
      <c r="R9" t="b">
        <v>0</v>
      </c>
      <c r="S9" t="s">
        <v>33</v>
      </c>
      <c r="T9" t="str" cm="1">
        <f t="array" ref="T9:U9">TRIM(_xlfn.TEXTSPLIT(S9,"/"))</f>
        <v>theater</v>
      </c>
      <c r="U9" t="str">
        <v>plays</v>
      </c>
      <c r="V9" s="5"/>
    </row>
    <row r="10" spans="1:22" x14ac:dyDescent="0.3">
      <c r="A10">
        <v>8</v>
      </c>
      <c r="B10" t="s">
        <v>45</v>
      </c>
      <c r="C10" s="3" t="s">
        <v>46</v>
      </c>
      <c r="D10">
        <v>110100</v>
      </c>
      <c r="E10" t="str" cm="1">
        <f t="array" ref="E10">_xlfn.IFS(D10&lt;1000,"Less than 1000",D10&lt;=4999,"1000 to 4999",D10&lt;=9999,"5000 to 9999",D10&lt;=14999,"10000 to 14999",D10&lt;=19999,"15000 to 19999",D10&lt;=24999,"20000 to 24999",D10&lt;=29999,"25000 to 29999",D10&lt;=34999,"30000 to 34999",D10&lt;=39999,"35000 to 39999",D10&lt;=44999,"40000 to 44999",D10&lt;=49999,"45000 to 49999",TRUE,"Greater than or equal to 50000")</f>
        <v>Greater than or equal to 50000</v>
      </c>
      <c r="F10">
        <v>21946</v>
      </c>
      <c r="G10" s="7">
        <f t="shared" si="1"/>
        <v>19.932788374205266</v>
      </c>
      <c r="H10" t="s">
        <v>47</v>
      </c>
      <c r="I10">
        <v>708</v>
      </c>
      <c r="J10" s="5">
        <f t="shared" si="2"/>
        <v>30.997175141242938</v>
      </c>
      <c r="K10" s="4" t="s">
        <v>36</v>
      </c>
      <c r="L10" s="4" t="s">
        <v>37</v>
      </c>
      <c r="M10">
        <v>1281330000</v>
      </c>
      <c r="N10">
        <v>1281502800</v>
      </c>
      <c r="O10" s="11">
        <f t="shared" si="3"/>
        <v>40399.208333333336</v>
      </c>
      <c r="P10" s="11">
        <f t="shared" si="0"/>
        <v>40401.208333333336</v>
      </c>
      <c r="Q10" t="b">
        <v>0</v>
      </c>
      <c r="R10" t="b">
        <v>0</v>
      </c>
      <c r="S10" t="s">
        <v>33</v>
      </c>
      <c r="T10" t="str" cm="1">
        <f t="array" ref="T10:U10">TRIM(_xlfn.TEXTSPLIT(S10,"/"))</f>
        <v>theater</v>
      </c>
      <c r="U10" t="str">
        <v>plays</v>
      </c>
      <c r="V10" s="5"/>
    </row>
    <row r="11" spans="1:22" x14ac:dyDescent="0.3">
      <c r="A11">
        <v>9</v>
      </c>
      <c r="B11" t="s">
        <v>48</v>
      </c>
      <c r="C11" s="3" t="s">
        <v>49</v>
      </c>
      <c r="D11">
        <v>6200</v>
      </c>
      <c r="E11" t="str" cm="1">
        <f t="array" ref="E11">_xlfn.IFS(D11&lt;1000,"Less than 1000",D11&lt;=4999,"1000 to 4999",D11&lt;=9999,"5000 to 9999",D11&lt;=14999,"10000 to 14999",D11&lt;=19999,"15000 to 19999",D11&lt;=24999,"20000 to 24999",D11&lt;=29999,"25000 to 29999",D11&lt;=34999,"30000 to 34999",D11&lt;=39999,"35000 to 39999",D11&lt;=44999,"40000 to 44999",D11&lt;=49999,"45000 to 49999",TRUE,"Greater than or equal to 50000")</f>
        <v>5000 to 9999</v>
      </c>
      <c r="F11">
        <v>3208</v>
      </c>
      <c r="G11" s="7">
        <f t="shared" si="1"/>
        <v>51.741935483870968</v>
      </c>
      <c r="H11" t="s">
        <v>14</v>
      </c>
      <c r="I11">
        <v>44</v>
      </c>
      <c r="J11" s="5">
        <f t="shared" si="2"/>
        <v>72.909090909090907</v>
      </c>
      <c r="K11" s="4" t="s">
        <v>21</v>
      </c>
      <c r="L11" s="4" t="s">
        <v>22</v>
      </c>
      <c r="M11">
        <v>1379566800</v>
      </c>
      <c r="N11">
        <v>1383804000</v>
      </c>
      <c r="O11" s="11">
        <f t="shared" si="3"/>
        <v>41536.208333333336</v>
      </c>
      <c r="P11" s="11">
        <f t="shared" si="0"/>
        <v>41585.25</v>
      </c>
      <c r="Q11" t="b">
        <v>0</v>
      </c>
      <c r="R11" t="b">
        <v>0</v>
      </c>
      <c r="S11" t="s">
        <v>50</v>
      </c>
      <c r="T11" t="str" cm="1">
        <f t="array" ref="T11:U11">TRIM(_xlfn.TEXTSPLIT(S11,"/"))</f>
        <v>music</v>
      </c>
      <c r="U11" t="str">
        <v>electric music</v>
      </c>
      <c r="V11" s="5"/>
    </row>
    <row r="12" spans="1:22" x14ac:dyDescent="0.3">
      <c r="A12">
        <v>10</v>
      </c>
      <c r="B12" t="s">
        <v>51</v>
      </c>
      <c r="C12" s="3" t="s">
        <v>52</v>
      </c>
      <c r="D12">
        <v>5200</v>
      </c>
      <c r="E12" t="str" cm="1">
        <f t="array" ref="E12">_xlfn.IFS(D12&lt;1000,"Less than 1000",D12&lt;=4999,"1000 to 4999",D12&lt;=9999,"5000 to 9999",D12&lt;=14999,"10000 to 14999",D12&lt;=19999,"15000 to 19999",D12&lt;=24999,"20000 to 24999",D12&lt;=29999,"25000 to 29999",D12&lt;=34999,"30000 to 34999",D12&lt;=39999,"35000 to 39999",D12&lt;=44999,"40000 to 44999",D12&lt;=49999,"45000 to 49999",TRUE,"Greater than or equal to 50000")</f>
        <v>5000 to 9999</v>
      </c>
      <c r="F12">
        <v>13838</v>
      </c>
      <c r="G12" s="7">
        <f t="shared" si="1"/>
        <v>266.11538461538464</v>
      </c>
      <c r="H12" t="s">
        <v>20</v>
      </c>
      <c r="I12">
        <v>220</v>
      </c>
      <c r="J12" s="5">
        <f t="shared" si="2"/>
        <v>62.9</v>
      </c>
      <c r="K12" s="4" t="s">
        <v>21</v>
      </c>
      <c r="L12" s="4" t="s">
        <v>22</v>
      </c>
      <c r="M12">
        <v>1281762000</v>
      </c>
      <c r="N12">
        <v>1285909200</v>
      </c>
      <c r="O12" s="11">
        <f t="shared" si="3"/>
        <v>40404.208333333336</v>
      </c>
      <c r="P12" s="11">
        <f t="shared" si="0"/>
        <v>40452.208333333336</v>
      </c>
      <c r="Q12" t="b">
        <v>0</v>
      </c>
      <c r="R12" t="b">
        <v>0</v>
      </c>
      <c r="S12" t="s">
        <v>53</v>
      </c>
      <c r="T12" t="str" cm="1">
        <f t="array" ref="T12:U12">TRIM(_xlfn.TEXTSPLIT(S12,"/"))</f>
        <v>film &amp; video</v>
      </c>
      <c r="U12" t="str">
        <v>drama</v>
      </c>
      <c r="V12" s="5"/>
    </row>
    <row r="13" spans="1:22" ht="31.2" x14ac:dyDescent="0.3">
      <c r="A13">
        <v>11</v>
      </c>
      <c r="B13" t="s">
        <v>54</v>
      </c>
      <c r="C13" s="3" t="s">
        <v>55</v>
      </c>
      <c r="D13">
        <v>6300</v>
      </c>
      <c r="E13" t="str" cm="1">
        <f t="array" ref="E13">_xlfn.IFS(D13&lt;1000,"Less than 1000",D13&lt;=4999,"1000 to 4999",D13&lt;=9999,"5000 to 9999",D13&lt;=14999,"10000 to 14999",D13&lt;=19999,"15000 to 19999",D13&lt;=24999,"20000 to 24999",D13&lt;=29999,"25000 to 29999",D13&lt;=34999,"30000 to 34999",D13&lt;=39999,"35000 to 39999",D13&lt;=44999,"40000 to 44999",D13&lt;=49999,"45000 to 49999",TRUE,"Greater than or equal to 50000")</f>
        <v>5000 to 9999</v>
      </c>
      <c r="F13">
        <v>3030</v>
      </c>
      <c r="G13" s="7">
        <f t="shared" si="1"/>
        <v>48.095238095238095</v>
      </c>
      <c r="H13" t="s">
        <v>14</v>
      </c>
      <c r="I13">
        <v>27</v>
      </c>
      <c r="J13" s="5">
        <f t="shared" si="2"/>
        <v>112.22222222222223</v>
      </c>
      <c r="K13" s="4" t="s">
        <v>21</v>
      </c>
      <c r="L13" s="4" t="s">
        <v>22</v>
      </c>
      <c r="M13">
        <v>1285045200</v>
      </c>
      <c r="N13">
        <v>1285563600</v>
      </c>
      <c r="O13" s="11">
        <f t="shared" si="3"/>
        <v>40442.208333333336</v>
      </c>
      <c r="P13" s="11">
        <f t="shared" si="0"/>
        <v>40448.208333333336</v>
      </c>
      <c r="Q13" t="b">
        <v>0</v>
      </c>
      <c r="R13" t="b">
        <v>1</v>
      </c>
      <c r="S13" t="s">
        <v>33</v>
      </c>
      <c r="T13" t="str" cm="1">
        <f t="array" ref="T13:U13">TRIM(_xlfn.TEXTSPLIT(S13,"/"))</f>
        <v>theater</v>
      </c>
      <c r="U13" t="str">
        <v>plays</v>
      </c>
      <c r="V13" s="5"/>
    </row>
    <row r="14" spans="1:22" x14ac:dyDescent="0.3">
      <c r="A14">
        <v>12</v>
      </c>
      <c r="B14" t="s">
        <v>56</v>
      </c>
      <c r="C14" s="3" t="s">
        <v>57</v>
      </c>
      <c r="D14">
        <v>6300</v>
      </c>
      <c r="E14" t="str" cm="1">
        <f t="array" ref="E14">_xlfn.IFS(D14&lt;1000,"Less than 1000",D14&lt;=4999,"1000 to 4999",D14&lt;=9999,"5000 to 9999",D14&lt;=14999,"10000 to 14999",D14&lt;=19999,"15000 to 19999",D14&lt;=24999,"20000 to 24999",D14&lt;=29999,"25000 to 29999",D14&lt;=34999,"30000 to 34999",D14&lt;=39999,"35000 to 39999",D14&lt;=44999,"40000 to 44999",D14&lt;=49999,"45000 to 49999",TRUE,"Greater than or equal to 50000")</f>
        <v>5000 to 9999</v>
      </c>
      <c r="F14">
        <v>5629</v>
      </c>
      <c r="G14" s="7">
        <f t="shared" si="1"/>
        <v>89.349206349206341</v>
      </c>
      <c r="H14" t="s">
        <v>14</v>
      </c>
      <c r="I14">
        <v>55</v>
      </c>
      <c r="J14" s="5">
        <f t="shared" si="2"/>
        <v>102.34545454545454</v>
      </c>
      <c r="K14" s="4" t="s">
        <v>21</v>
      </c>
      <c r="L14" s="4" t="s">
        <v>22</v>
      </c>
      <c r="M14">
        <v>1571720400</v>
      </c>
      <c r="N14">
        <v>1572411600</v>
      </c>
      <c r="O14" s="11">
        <f t="shared" si="3"/>
        <v>43760.208333333328</v>
      </c>
      <c r="P14" s="11">
        <f t="shared" si="0"/>
        <v>43768.208333333328</v>
      </c>
      <c r="Q14" t="b">
        <v>0</v>
      </c>
      <c r="R14" t="b">
        <v>0</v>
      </c>
      <c r="S14" t="s">
        <v>53</v>
      </c>
      <c r="T14" t="str" cm="1">
        <f t="array" ref="T14:U14">TRIM(_xlfn.TEXTSPLIT(S14,"/"))</f>
        <v>film &amp; video</v>
      </c>
      <c r="U14" t="str">
        <v>drama</v>
      </c>
      <c r="V14" s="5"/>
    </row>
    <row r="15" spans="1:22" ht="31.2" x14ac:dyDescent="0.3">
      <c r="A15">
        <v>13</v>
      </c>
      <c r="B15" t="s">
        <v>58</v>
      </c>
      <c r="C15" s="3" t="s">
        <v>59</v>
      </c>
      <c r="D15">
        <v>4200</v>
      </c>
      <c r="E15" t="str" cm="1">
        <f t="array" ref="E15">_xlfn.IFS(D15&lt;1000,"Less than 1000",D15&lt;=4999,"1000 to 4999",D15&lt;=9999,"5000 to 9999",D15&lt;=14999,"10000 to 14999",D15&lt;=19999,"15000 to 19999",D15&lt;=24999,"20000 to 24999",D15&lt;=29999,"25000 to 29999",D15&lt;=34999,"30000 to 34999",D15&lt;=39999,"35000 to 39999",D15&lt;=44999,"40000 to 44999",D15&lt;=49999,"45000 to 49999",TRUE,"Greater than or equal to 50000")</f>
        <v>1000 to 4999</v>
      </c>
      <c r="F15">
        <v>10295</v>
      </c>
      <c r="G15" s="7">
        <f t="shared" si="1"/>
        <v>245.11904761904765</v>
      </c>
      <c r="H15" t="s">
        <v>20</v>
      </c>
      <c r="I15">
        <v>98</v>
      </c>
      <c r="J15" s="5">
        <f t="shared" si="2"/>
        <v>105.05102040816327</v>
      </c>
      <c r="K15" s="4" t="s">
        <v>21</v>
      </c>
      <c r="L15" s="4" t="s">
        <v>22</v>
      </c>
      <c r="M15">
        <v>1465621200</v>
      </c>
      <c r="N15">
        <v>1466658000</v>
      </c>
      <c r="O15" s="11">
        <f t="shared" si="3"/>
        <v>42532.208333333328</v>
      </c>
      <c r="P15" s="11">
        <f t="shared" si="0"/>
        <v>42544.208333333328</v>
      </c>
      <c r="Q15" t="b">
        <v>0</v>
      </c>
      <c r="R15" t="b">
        <v>0</v>
      </c>
      <c r="S15" t="s">
        <v>60</v>
      </c>
      <c r="T15" t="str" cm="1">
        <f t="array" ref="T15:U15">TRIM(_xlfn.TEXTSPLIT(S15,"/"))</f>
        <v>music</v>
      </c>
      <c r="U15" t="str">
        <v>indie rock</v>
      </c>
      <c r="V15" s="5"/>
    </row>
    <row r="16" spans="1:22" x14ac:dyDescent="0.3">
      <c r="A16">
        <v>14</v>
      </c>
      <c r="B16" t="s">
        <v>61</v>
      </c>
      <c r="C16" s="3" t="s">
        <v>62</v>
      </c>
      <c r="D16">
        <v>28200</v>
      </c>
      <c r="E16" t="str" cm="1">
        <f t="array" ref="E16">_xlfn.IFS(D16&lt;1000,"Less than 1000",D16&lt;=4999,"1000 to 4999",D16&lt;=9999,"5000 to 9999",D16&lt;=14999,"10000 to 14999",D16&lt;=19999,"15000 to 19999",D16&lt;=24999,"20000 to 24999",D16&lt;=29999,"25000 to 29999",D16&lt;=34999,"30000 to 34999",D16&lt;=39999,"35000 to 39999",D16&lt;=44999,"40000 to 44999",D16&lt;=49999,"45000 to 49999",TRUE,"Greater than or equal to 50000")</f>
        <v>25000 to 29999</v>
      </c>
      <c r="F16">
        <v>18829</v>
      </c>
      <c r="G16" s="7">
        <f t="shared" si="1"/>
        <v>66.769503546099301</v>
      </c>
      <c r="H16" t="s">
        <v>14</v>
      </c>
      <c r="I16">
        <v>200</v>
      </c>
      <c r="J16" s="5">
        <f t="shared" si="2"/>
        <v>94.144999999999996</v>
      </c>
      <c r="K16" s="4" t="s">
        <v>21</v>
      </c>
      <c r="L16" s="4" t="s">
        <v>22</v>
      </c>
      <c r="M16">
        <v>1331013600</v>
      </c>
      <c r="N16">
        <v>1333342800</v>
      </c>
      <c r="O16" s="11">
        <f t="shared" si="3"/>
        <v>40974.25</v>
      </c>
      <c r="P16" s="11">
        <f t="shared" si="0"/>
        <v>41001.208333333336</v>
      </c>
      <c r="Q16" t="b">
        <v>0</v>
      </c>
      <c r="R16" t="b">
        <v>0</v>
      </c>
      <c r="S16" t="s">
        <v>60</v>
      </c>
      <c r="T16" t="str" cm="1">
        <f t="array" ref="T16:U16">TRIM(_xlfn.TEXTSPLIT(S16,"/"))</f>
        <v>music</v>
      </c>
      <c r="U16" t="str">
        <v>indie rock</v>
      </c>
      <c r="V16" s="5"/>
    </row>
    <row r="17" spans="1:24" x14ac:dyDescent="0.3">
      <c r="A17">
        <v>15</v>
      </c>
      <c r="B17" t="s">
        <v>63</v>
      </c>
      <c r="C17" s="3" t="s">
        <v>64</v>
      </c>
      <c r="D17">
        <v>81200</v>
      </c>
      <c r="E17" t="str" cm="1">
        <f t="array" ref="E17">_xlfn.IFS(D17&lt;1000,"Less than 1000",D17&lt;=4999,"1000 to 4999",D17&lt;=9999,"5000 to 9999",D17&lt;=14999,"10000 to 14999",D17&lt;=19999,"15000 to 19999",D17&lt;=24999,"20000 to 24999",D17&lt;=29999,"25000 to 29999",D17&lt;=34999,"30000 to 34999",D17&lt;=39999,"35000 to 39999",D17&lt;=44999,"40000 to 44999",D17&lt;=49999,"45000 to 49999",TRUE,"Greater than or equal to 50000")</f>
        <v>Greater than or equal to 50000</v>
      </c>
      <c r="F17">
        <v>38414</v>
      </c>
      <c r="G17" s="7">
        <f t="shared" si="1"/>
        <v>47.307881773399011</v>
      </c>
      <c r="H17" t="s">
        <v>14</v>
      </c>
      <c r="I17">
        <v>452</v>
      </c>
      <c r="J17" s="5">
        <f t="shared" si="2"/>
        <v>84.986725663716811</v>
      </c>
      <c r="K17" s="4" t="s">
        <v>21</v>
      </c>
      <c r="L17" s="4" t="s">
        <v>22</v>
      </c>
      <c r="M17">
        <v>1575957600</v>
      </c>
      <c r="N17">
        <v>1576303200</v>
      </c>
      <c r="O17" s="11">
        <f t="shared" si="3"/>
        <v>43809.25</v>
      </c>
      <c r="P17" s="11">
        <f t="shared" si="0"/>
        <v>43813.25</v>
      </c>
      <c r="Q17" t="b">
        <v>0</v>
      </c>
      <c r="R17" t="b">
        <v>0</v>
      </c>
      <c r="S17" t="s">
        <v>65</v>
      </c>
      <c r="T17" t="str" cm="1">
        <f t="array" ref="T17:U17">TRIM(_xlfn.TEXTSPLIT(S17,"/"))</f>
        <v>technology</v>
      </c>
      <c r="U17" t="str">
        <v>wearables</v>
      </c>
      <c r="V17" s="5"/>
    </row>
    <row r="18" spans="1:24" x14ac:dyDescent="0.3">
      <c r="A18">
        <v>16</v>
      </c>
      <c r="B18" t="s">
        <v>66</v>
      </c>
      <c r="C18" s="3" t="s">
        <v>67</v>
      </c>
      <c r="D18">
        <v>1700</v>
      </c>
      <c r="E18" t="str" cm="1">
        <f t="array" ref="E18">_xlfn.IFS(D18&lt;1000,"Less than 1000",D18&lt;=4999,"1000 to 4999",D18&lt;=9999,"5000 to 9999",D18&lt;=14999,"10000 to 14999",D18&lt;=19999,"15000 to 19999",D18&lt;=24999,"20000 to 24999",D18&lt;=29999,"25000 to 29999",D18&lt;=34999,"30000 to 34999",D18&lt;=39999,"35000 to 39999",D18&lt;=44999,"40000 to 44999",D18&lt;=49999,"45000 to 49999",TRUE,"Greater than or equal to 50000")</f>
        <v>1000 to 4999</v>
      </c>
      <c r="F18">
        <v>11041</v>
      </c>
      <c r="G18" s="7">
        <f t="shared" si="1"/>
        <v>649.47058823529414</v>
      </c>
      <c r="H18" t="s">
        <v>20</v>
      </c>
      <c r="I18">
        <v>100</v>
      </c>
      <c r="J18" s="5">
        <f t="shared" si="2"/>
        <v>110.41</v>
      </c>
      <c r="K18" s="4" t="s">
        <v>21</v>
      </c>
      <c r="L18" s="4" t="s">
        <v>22</v>
      </c>
      <c r="M18">
        <v>1390370400</v>
      </c>
      <c r="N18">
        <v>1392271200</v>
      </c>
      <c r="O18" s="11">
        <f t="shared" si="3"/>
        <v>41661.25</v>
      </c>
      <c r="P18" s="11">
        <f t="shared" si="0"/>
        <v>41683.25</v>
      </c>
      <c r="Q18" t="b">
        <v>0</v>
      </c>
      <c r="R18" t="b">
        <v>0</v>
      </c>
      <c r="S18" t="s">
        <v>68</v>
      </c>
      <c r="T18" t="str" cm="1">
        <f t="array" ref="T18:U18">TRIM(_xlfn.TEXTSPLIT(S18,"/"))</f>
        <v>publishing</v>
      </c>
      <c r="U18" t="str">
        <v>nonfiction</v>
      </c>
      <c r="V18" s="5"/>
      <c r="X18" s="7"/>
    </row>
    <row r="19" spans="1:24" x14ac:dyDescent="0.3">
      <c r="A19">
        <v>17</v>
      </c>
      <c r="B19" t="s">
        <v>69</v>
      </c>
      <c r="C19" s="3" t="s">
        <v>70</v>
      </c>
      <c r="D19">
        <v>84600</v>
      </c>
      <c r="E19" t="str" cm="1">
        <f t="array" ref="E19">_xlfn.IFS(D19&lt;1000,"Less than 1000",D19&lt;=4999,"1000 to 4999",D19&lt;=9999,"5000 to 9999",D19&lt;=14999,"10000 to 14999",D19&lt;=19999,"15000 to 19999",D19&lt;=24999,"20000 to 24999",D19&lt;=29999,"25000 to 29999",D19&lt;=34999,"30000 to 34999",D19&lt;=39999,"35000 to 39999",D19&lt;=44999,"40000 to 44999",D19&lt;=49999,"45000 to 49999",TRUE,"Greater than or equal to 50000")</f>
        <v>Greater than or equal to 50000</v>
      </c>
      <c r="F19">
        <v>134845</v>
      </c>
      <c r="G19" s="7">
        <f t="shared" si="1"/>
        <v>159.39125295508273</v>
      </c>
      <c r="H19" t="s">
        <v>20</v>
      </c>
      <c r="I19">
        <v>1249</v>
      </c>
      <c r="J19" s="5">
        <f t="shared" si="2"/>
        <v>107.96236989591674</v>
      </c>
      <c r="K19" s="4" t="s">
        <v>21</v>
      </c>
      <c r="L19" s="4" t="s">
        <v>22</v>
      </c>
      <c r="M19">
        <v>1294812000</v>
      </c>
      <c r="N19">
        <v>1294898400</v>
      </c>
      <c r="O19" s="11">
        <f t="shared" si="3"/>
        <v>40555.25</v>
      </c>
      <c r="P19" s="11">
        <f t="shared" si="0"/>
        <v>40556.25</v>
      </c>
      <c r="Q19" t="b">
        <v>0</v>
      </c>
      <c r="R19" t="b">
        <v>0</v>
      </c>
      <c r="S19" t="s">
        <v>71</v>
      </c>
      <c r="T19" t="str" cm="1">
        <f t="array" ref="T19:U19">TRIM(_xlfn.TEXTSPLIT(S19,"/"))</f>
        <v>film &amp; video</v>
      </c>
      <c r="U19" t="str">
        <v>animation</v>
      </c>
      <c r="V19" s="5"/>
    </row>
    <row r="20" spans="1:24" x14ac:dyDescent="0.3">
      <c r="A20">
        <v>18</v>
      </c>
      <c r="B20" t="s">
        <v>72</v>
      </c>
      <c r="C20" s="3" t="s">
        <v>73</v>
      </c>
      <c r="D20">
        <v>9100</v>
      </c>
      <c r="E20" t="str" cm="1">
        <f t="array" ref="E20">_xlfn.IFS(D20&lt;1000,"Less than 1000",D20&lt;=4999,"1000 to 4999",D20&lt;=9999,"5000 to 9999",D20&lt;=14999,"10000 to 14999",D20&lt;=19999,"15000 to 19999",D20&lt;=24999,"20000 to 24999",D20&lt;=29999,"25000 to 29999",D20&lt;=34999,"30000 to 34999",D20&lt;=39999,"35000 to 39999",D20&lt;=44999,"40000 to 44999",D20&lt;=49999,"45000 to 49999",TRUE,"Greater than or equal to 50000")</f>
        <v>5000 to 9999</v>
      </c>
      <c r="F20">
        <v>6089</v>
      </c>
      <c r="G20" s="7">
        <f t="shared" si="1"/>
        <v>66.912087912087912</v>
      </c>
      <c r="H20" t="s">
        <v>74</v>
      </c>
      <c r="I20">
        <v>135</v>
      </c>
      <c r="J20" s="5">
        <f t="shared" si="2"/>
        <v>45.103703703703701</v>
      </c>
      <c r="K20" s="4" t="s">
        <v>21</v>
      </c>
      <c r="L20" s="4" t="s">
        <v>22</v>
      </c>
      <c r="M20">
        <v>1536382800</v>
      </c>
      <c r="N20">
        <v>1537074000</v>
      </c>
      <c r="O20" s="11">
        <f t="shared" si="3"/>
        <v>43351.208333333328</v>
      </c>
      <c r="P20" s="11">
        <f t="shared" si="0"/>
        <v>43359.208333333328</v>
      </c>
      <c r="Q20" t="b">
        <v>0</v>
      </c>
      <c r="R20" t="b">
        <v>0</v>
      </c>
      <c r="S20" t="s">
        <v>33</v>
      </c>
      <c r="T20" t="str" cm="1">
        <f t="array" ref="T20:U20">TRIM(_xlfn.TEXTSPLIT(S20,"/"))</f>
        <v>theater</v>
      </c>
      <c r="U20" t="str">
        <v>plays</v>
      </c>
      <c r="V20" s="5"/>
    </row>
    <row r="21" spans="1:24" x14ac:dyDescent="0.3">
      <c r="A21">
        <v>19</v>
      </c>
      <c r="B21" t="s">
        <v>75</v>
      </c>
      <c r="C21" s="3" t="s">
        <v>76</v>
      </c>
      <c r="D21">
        <v>62500</v>
      </c>
      <c r="E21" t="str" cm="1">
        <f t="array" ref="E21">_xlfn.IFS(D21&lt;1000,"Less than 1000",D21&lt;=4999,"1000 to 4999",D21&lt;=9999,"5000 to 9999",D21&lt;=14999,"10000 to 14999",D21&lt;=19999,"15000 to 19999",D21&lt;=24999,"20000 to 24999",D21&lt;=29999,"25000 to 29999",D21&lt;=34999,"30000 to 34999",D21&lt;=39999,"35000 to 39999",D21&lt;=44999,"40000 to 44999",D21&lt;=49999,"45000 to 49999",TRUE,"Greater than or equal to 50000")</f>
        <v>Greater than or equal to 50000</v>
      </c>
      <c r="F21">
        <v>30331</v>
      </c>
      <c r="G21" s="7">
        <f t="shared" si="1"/>
        <v>48.529600000000002</v>
      </c>
      <c r="H21" t="s">
        <v>14</v>
      </c>
      <c r="I21">
        <v>674</v>
      </c>
      <c r="J21" s="5">
        <f t="shared" si="2"/>
        <v>45.001483679525222</v>
      </c>
      <c r="K21" s="4" t="s">
        <v>21</v>
      </c>
      <c r="L21" s="4" t="s">
        <v>22</v>
      </c>
      <c r="M21">
        <v>1551679200</v>
      </c>
      <c r="N21">
        <v>1553490000</v>
      </c>
      <c r="O21" s="11">
        <f t="shared" si="3"/>
        <v>43528.25</v>
      </c>
      <c r="P21" s="11">
        <f t="shared" si="0"/>
        <v>43549.208333333328</v>
      </c>
      <c r="Q21" t="b">
        <v>0</v>
      </c>
      <c r="R21" t="b">
        <v>1</v>
      </c>
      <c r="S21" t="s">
        <v>33</v>
      </c>
      <c r="T21" t="str" cm="1">
        <f t="array" ref="T21:U21">TRIM(_xlfn.TEXTSPLIT(S21,"/"))</f>
        <v>theater</v>
      </c>
      <c r="U21" t="str">
        <v>plays</v>
      </c>
      <c r="V21" s="5"/>
    </row>
    <row r="22" spans="1:24" x14ac:dyDescent="0.3">
      <c r="A22">
        <v>20</v>
      </c>
      <c r="B22" t="s">
        <v>77</v>
      </c>
      <c r="C22" s="3" t="s">
        <v>78</v>
      </c>
      <c r="D22">
        <v>131800</v>
      </c>
      <c r="E22" t="str" cm="1">
        <f t="array" ref="E22">_xlfn.IFS(D22&lt;1000,"Less than 1000",D22&lt;=4999,"1000 to 4999",D22&lt;=9999,"5000 to 9999",D22&lt;=14999,"10000 to 14999",D22&lt;=19999,"15000 to 19999",D22&lt;=24999,"20000 to 24999",D22&lt;=29999,"25000 to 29999",D22&lt;=34999,"30000 to 34999",D22&lt;=39999,"35000 to 39999",D22&lt;=44999,"40000 to 44999",D22&lt;=49999,"45000 to 49999",TRUE,"Greater than or equal to 50000")</f>
        <v>Greater than or equal to 50000</v>
      </c>
      <c r="F22">
        <v>147936</v>
      </c>
      <c r="G22" s="7">
        <f t="shared" si="1"/>
        <v>112.24279210925646</v>
      </c>
      <c r="H22" t="s">
        <v>20</v>
      </c>
      <c r="I22">
        <v>1396</v>
      </c>
      <c r="J22" s="5">
        <f t="shared" si="2"/>
        <v>105.97134670487107</v>
      </c>
      <c r="K22" s="4" t="s">
        <v>21</v>
      </c>
      <c r="L22" s="4" t="s">
        <v>22</v>
      </c>
      <c r="M22">
        <v>1406523600</v>
      </c>
      <c r="N22">
        <v>1406523600</v>
      </c>
      <c r="O22" s="11">
        <f t="shared" si="3"/>
        <v>41848.208333333336</v>
      </c>
      <c r="P22" s="11">
        <f t="shared" si="0"/>
        <v>41848.208333333336</v>
      </c>
      <c r="Q22" t="b">
        <v>0</v>
      </c>
      <c r="R22" t="b">
        <v>0</v>
      </c>
      <c r="S22" t="s">
        <v>53</v>
      </c>
      <c r="T22" t="str" cm="1">
        <f t="array" ref="T22:U22">TRIM(_xlfn.TEXTSPLIT(S22,"/"))</f>
        <v>film &amp; video</v>
      </c>
      <c r="U22" t="str">
        <v>drama</v>
      </c>
      <c r="V22" s="5"/>
    </row>
    <row r="23" spans="1:24" x14ac:dyDescent="0.3">
      <c r="A23">
        <v>21</v>
      </c>
      <c r="B23" t="s">
        <v>79</v>
      </c>
      <c r="C23" s="3" t="s">
        <v>80</v>
      </c>
      <c r="D23">
        <v>94000</v>
      </c>
      <c r="E23" t="str" cm="1">
        <f t="array" ref="E23">_xlfn.IFS(D23&lt;1000,"Less than 1000",D23&lt;=4999,"1000 to 4999",D23&lt;=9999,"5000 to 9999",D23&lt;=14999,"10000 to 14999",D23&lt;=19999,"15000 to 19999",D23&lt;=24999,"20000 to 24999",D23&lt;=29999,"25000 to 29999",D23&lt;=34999,"30000 to 34999",D23&lt;=39999,"35000 to 39999",D23&lt;=44999,"40000 to 44999",D23&lt;=49999,"45000 to 49999",TRUE,"Greater than or equal to 50000")</f>
        <v>Greater than or equal to 50000</v>
      </c>
      <c r="F23">
        <v>38533</v>
      </c>
      <c r="G23" s="7">
        <f t="shared" si="1"/>
        <v>40.992553191489364</v>
      </c>
      <c r="H23" t="s">
        <v>14</v>
      </c>
      <c r="I23">
        <v>558</v>
      </c>
      <c r="J23" s="5">
        <f t="shared" si="2"/>
        <v>69.055555555555557</v>
      </c>
      <c r="K23" s="4" t="s">
        <v>21</v>
      </c>
      <c r="L23" s="4" t="s">
        <v>22</v>
      </c>
      <c r="M23">
        <v>1313384400</v>
      </c>
      <c r="N23">
        <v>1316322000</v>
      </c>
      <c r="O23" s="11">
        <f t="shared" si="3"/>
        <v>40770.208333333336</v>
      </c>
      <c r="P23" s="11">
        <f t="shared" si="0"/>
        <v>40804.208333333336</v>
      </c>
      <c r="Q23" t="b">
        <v>0</v>
      </c>
      <c r="R23" t="b">
        <v>0</v>
      </c>
      <c r="S23" t="s">
        <v>33</v>
      </c>
      <c r="T23" t="str" cm="1">
        <f t="array" ref="T23:U23">TRIM(_xlfn.TEXTSPLIT(S23,"/"))</f>
        <v>theater</v>
      </c>
      <c r="U23" t="str">
        <v>plays</v>
      </c>
      <c r="V23" s="5"/>
    </row>
    <row r="24" spans="1:24" x14ac:dyDescent="0.3">
      <c r="A24">
        <v>22</v>
      </c>
      <c r="B24" t="s">
        <v>81</v>
      </c>
      <c r="C24" s="3" t="s">
        <v>82</v>
      </c>
      <c r="D24">
        <v>59100</v>
      </c>
      <c r="E24" t="str" cm="1">
        <f t="array" ref="E24">_xlfn.IFS(D24&lt;1000,"Less than 1000",D24&lt;=4999,"1000 to 4999",D24&lt;=9999,"5000 to 9999",D24&lt;=14999,"10000 to 14999",D24&lt;=19999,"15000 to 19999",D24&lt;=24999,"20000 to 24999",D24&lt;=29999,"25000 to 29999",D24&lt;=34999,"30000 to 34999",D24&lt;=39999,"35000 to 39999",D24&lt;=44999,"40000 to 44999",D24&lt;=49999,"45000 to 49999",TRUE,"Greater than or equal to 50000")</f>
        <v>Greater than or equal to 50000</v>
      </c>
      <c r="F24">
        <v>75690</v>
      </c>
      <c r="G24" s="7">
        <f t="shared" si="1"/>
        <v>128.07106598984771</v>
      </c>
      <c r="H24" t="s">
        <v>20</v>
      </c>
      <c r="I24">
        <v>890</v>
      </c>
      <c r="J24" s="5">
        <f t="shared" si="2"/>
        <v>85.044943820224717</v>
      </c>
      <c r="K24" s="4" t="s">
        <v>21</v>
      </c>
      <c r="L24" s="4" t="s">
        <v>22</v>
      </c>
      <c r="M24">
        <v>1522731600</v>
      </c>
      <c r="N24">
        <v>1524027600</v>
      </c>
      <c r="O24" s="11">
        <f t="shared" si="3"/>
        <v>43193.208333333328</v>
      </c>
      <c r="P24" s="11">
        <f t="shared" si="0"/>
        <v>43208.208333333328</v>
      </c>
      <c r="Q24" t="b">
        <v>0</v>
      </c>
      <c r="R24" t="b">
        <v>0</v>
      </c>
      <c r="S24" t="s">
        <v>33</v>
      </c>
      <c r="T24" t="str" cm="1">
        <f t="array" ref="T24:U24">TRIM(_xlfn.TEXTSPLIT(S24,"/"))</f>
        <v>theater</v>
      </c>
      <c r="U24" t="str">
        <v>plays</v>
      </c>
      <c r="V24" s="5"/>
    </row>
    <row r="25" spans="1:24" x14ac:dyDescent="0.3">
      <c r="A25">
        <v>23</v>
      </c>
      <c r="B25" t="s">
        <v>83</v>
      </c>
      <c r="C25" s="3" t="s">
        <v>84</v>
      </c>
      <c r="D25">
        <v>4500</v>
      </c>
      <c r="E25" t="str" cm="1">
        <f t="array" ref="E25">_xlfn.IFS(D25&lt;1000,"Less than 1000",D25&lt;=4999,"1000 to 4999",D25&lt;=9999,"5000 to 9999",D25&lt;=14999,"10000 to 14999",D25&lt;=19999,"15000 to 19999",D25&lt;=24999,"20000 to 24999",D25&lt;=29999,"25000 to 29999",D25&lt;=34999,"30000 to 34999",D25&lt;=39999,"35000 to 39999",D25&lt;=44999,"40000 to 44999",D25&lt;=49999,"45000 to 49999",TRUE,"Greater than or equal to 50000")</f>
        <v>1000 to 4999</v>
      </c>
      <c r="F25">
        <v>14942</v>
      </c>
      <c r="G25" s="7">
        <f t="shared" si="1"/>
        <v>332.04444444444448</v>
      </c>
      <c r="H25" t="s">
        <v>20</v>
      </c>
      <c r="I25">
        <v>142</v>
      </c>
      <c r="J25" s="5">
        <f t="shared" si="2"/>
        <v>105.22535211267606</v>
      </c>
      <c r="K25" s="4" t="s">
        <v>40</v>
      </c>
      <c r="L25" s="4" t="s">
        <v>41</v>
      </c>
      <c r="M25">
        <v>1550124000</v>
      </c>
      <c r="N25">
        <v>1554699600</v>
      </c>
      <c r="O25" s="11">
        <f t="shared" si="3"/>
        <v>43510.25</v>
      </c>
      <c r="P25" s="11">
        <f t="shared" si="0"/>
        <v>43563.208333333328</v>
      </c>
      <c r="Q25" t="b">
        <v>0</v>
      </c>
      <c r="R25" t="b">
        <v>0</v>
      </c>
      <c r="S25" t="s">
        <v>42</v>
      </c>
      <c r="T25" t="str" cm="1">
        <f t="array" ref="T25:U25">TRIM(_xlfn.TEXTSPLIT(S25,"/"))</f>
        <v>film &amp; video</v>
      </c>
      <c r="U25" t="str">
        <v>documentary</v>
      </c>
      <c r="V25" s="5"/>
    </row>
    <row r="26" spans="1:24" x14ac:dyDescent="0.3">
      <c r="A26">
        <v>24</v>
      </c>
      <c r="B26" t="s">
        <v>85</v>
      </c>
      <c r="C26" s="3" t="s">
        <v>86</v>
      </c>
      <c r="D26">
        <v>92400</v>
      </c>
      <c r="E26" t="str" cm="1">
        <f t="array" ref="E26">_xlfn.IFS(D26&lt;1000,"Less than 1000",D26&lt;=4999,"1000 to 4999",D26&lt;=9999,"5000 to 9999",D26&lt;=14999,"10000 to 14999",D26&lt;=19999,"15000 to 19999",D26&lt;=24999,"20000 to 24999",D26&lt;=29999,"25000 to 29999",D26&lt;=34999,"30000 to 34999",D26&lt;=39999,"35000 to 39999",D26&lt;=44999,"40000 to 44999",D26&lt;=49999,"45000 to 49999",TRUE,"Greater than or equal to 50000")</f>
        <v>Greater than or equal to 50000</v>
      </c>
      <c r="F26">
        <v>104257</v>
      </c>
      <c r="G26" s="7">
        <f t="shared" si="1"/>
        <v>112.83225108225108</v>
      </c>
      <c r="H26" t="s">
        <v>20</v>
      </c>
      <c r="I26">
        <v>2673</v>
      </c>
      <c r="J26" s="5">
        <f t="shared" si="2"/>
        <v>39.003741114852225</v>
      </c>
      <c r="K26" s="4" t="s">
        <v>21</v>
      </c>
      <c r="L26" s="4" t="s">
        <v>22</v>
      </c>
      <c r="M26">
        <v>1403326800</v>
      </c>
      <c r="N26">
        <v>1403499600</v>
      </c>
      <c r="O26" s="11">
        <f t="shared" si="3"/>
        <v>41811.208333333336</v>
      </c>
      <c r="P26" s="11">
        <f t="shared" si="0"/>
        <v>41813.208333333336</v>
      </c>
      <c r="Q26" t="b">
        <v>0</v>
      </c>
      <c r="R26" t="b">
        <v>0</v>
      </c>
      <c r="S26" t="s">
        <v>65</v>
      </c>
      <c r="T26" t="str" cm="1">
        <f t="array" ref="T26:U26">TRIM(_xlfn.TEXTSPLIT(S26,"/"))</f>
        <v>technology</v>
      </c>
      <c r="U26" t="str">
        <v>wearables</v>
      </c>
      <c r="V26" s="5"/>
    </row>
    <row r="27" spans="1:24" x14ac:dyDescent="0.3">
      <c r="A27">
        <v>25</v>
      </c>
      <c r="B27" t="s">
        <v>87</v>
      </c>
      <c r="C27" s="3" t="s">
        <v>88</v>
      </c>
      <c r="D27">
        <v>5500</v>
      </c>
      <c r="E27" t="str" cm="1">
        <f t="array" ref="E27">_xlfn.IFS(D27&lt;1000,"Less than 1000",D27&lt;=4999,"1000 to 4999",D27&lt;=9999,"5000 to 9999",D27&lt;=14999,"10000 to 14999",D27&lt;=19999,"15000 to 19999",D27&lt;=24999,"20000 to 24999",D27&lt;=29999,"25000 to 29999",D27&lt;=34999,"30000 to 34999",D27&lt;=39999,"35000 to 39999",D27&lt;=44999,"40000 to 44999",D27&lt;=49999,"45000 to 49999",TRUE,"Greater than or equal to 50000")</f>
        <v>5000 to 9999</v>
      </c>
      <c r="F27">
        <v>11904</v>
      </c>
      <c r="G27" s="7">
        <f t="shared" si="1"/>
        <v>216.43636363636364</v>
      </c>
      <c r="H27" t="s">
        <v>20</v>
      </c>
      <c r="I27">
        <v>163</v>
      </c>
      <c r="J27" s="5">
        <f t="shared" si="2"/>
        <v>73.030674846625772</v>
      </c>
      <c r="K27" s="4" t="s">
        <v>21</v>
      </c>
      <c r="L27" s="4" t="s">
        <v>22</v>
      </c>
      <c r="M27">
        <v>1305694800</v>
      </c>
      <c r="N27">
        <v>1307422800</v>
      </c>
      <c r="O27" s="11">
        <f t="shared" si="3"/>
        <v>40681.208333333336</v>
      </c>
      <c r="P27" s="11">
        <f t="shared" si="0"/>
        <v>40701.208333333336</v>
      </c>
      <c r="Q27" t="b">
        <v>0</v>
      </c>
      <c r="R27" t="b">
        <v>1</v>
      </c>
      <c r="S27" t="s">
        <v>89</v>
      </c>
      <c r="T27" t="str" cm="1">
        <f t="array" ref="T27:U27">TRIM(_xlfn.TEXTSPLIT(S27,"/"))</f>
        <v>games</v>
      </c>
      <c r="U27" t="str">
        <v>video games</v>
      </c>
      <c r="V27" s="5"/>
    </row>
    <row r="28" spans="1:24" x14ac:dyDescent="0.3">
      <c r="A28">
        <v>26</v>
      </c>
      <c r="B28" t="s">
        <v>90</v>
      </c>
      <c r="C28" s="3" t="s">
        <v>91</v>
      </c>
      <c r="D28">
        <v>107500</v>
      </c>
      <c r="E28" t="str" cm="1">
        <f t="array" ref="E28">_xlfn.IFS(D28&lt;1000,"Less than 1000",D28&lt;=4999,"1000 to 4999",D28&lt;=9999,"5000 to 9999",D28&lt;=14999,"10000 to 14999",D28&lt;=19999,"15000 to 19999",D28&lt;=24999,"20000 to 24999",D28&lt;=29999,"25000 to 29999",D28&lt;=34999,"30000 to 34999",D28&lt;=39999,"35000 to 39999",D28&lt;=44999,"40000 to 44999",D28&lt;=49999,"45000 to 49999",TRUE,"Greater than or equal to 50000")</f>
        <v>Greater than or equal to 50000</v>
      </c>
      <c r="F28">
        <v>51814</v>
      </c>
      <c r="G28" s="7">
        <f t="shared" si="1"/>
        <v>48.199069767441863</v>
      </c>
      <c r="H28" t="s">
        <v>74</v>
      </c>
      <c r="I28">
        <v>1480</v>
      </c>
      <c r="J28" s="5">
        <f t="shared" si="2"/>
        <v>35.009459459459457</v>
      </c>
      <c r="K28" s="4" t="s">
        <v>21</v>
      </c>
      <c r="L28" s="4" t="s">
        <v>22</v>
      </c>
      <c r="M28">
        <v>1533013200</v>
      </c>
      <c r="N28">
        <v>1535346000</v>
      </c>
      <c r="O28" s="11">
        <f t="shared" si="3"/>
        <v>43312.208333333328</v>
      </c>
      <c r="P28" s="11">
        <f t="shared" si="0"/>
        <v>43339.208333333328</v>
      </c>
      <c r="Q28" t="b">
        <v>0</v>
      </c>
      <c r="R28" t="b">
        <v>0</v>
      </c>
      <c r="S28" t="s">
        <v>33</v>
      </c>
      <c r="T28" t="str" cm="1">
        <f t="array" ref="T28:U28">TRIM(_xlfn.TEXTSPLIT(S28,"/"))</f>
        <v>theater</v>
      </c>
      <c r="U28" t="str">
        <v>plays</v>
      </c>
      <c r="V28" s="5"/>
    </row>
    <row r="29" spans="1:24" x14ac:dyDescent="0.3">
      <c r="A29">
        <v>27</v>
      </c>
      <c r="B29" t="s">
        <v>92</v>
      </c>
      <c r="C29" s="3" t="s">
        <v>93</v>
      </c>
      <c r="D29">
        <v>2000</v>
      </c>
      <c r="E29" t="str" cm="1">
        <f t="array" ref="E29">_xlfn.IFS(D29&lt;1000,"Less than 1000",D29&lt;=4999,"1000 to 4999",D29&lt;=9999,"5000 to 9999",D29&lt;=14999,"10000 to 14999",D29&lt;=19999,"15000 to 19999",D29&lt;=24999,"20000 to 24999",D29&lt;=29999,"25000 to 29999",D29&lt;=34999,"30000 to 34999",D29&lt;=39999,"35000 to 39999",D29&lt;=44999,"40000 to 44999",D29&lt;=49999,"45000 to 49999",TRUE,"Greater than or equal to 50000")</f>
        <v>1000 to 4999</v>
      </c>
      <c r="F29">
        <v>1599</v>
      </c>
      <c r="G29" s="7">
        <f t="shared" si="1"/>
        <v>79.95</v>
      </c>
      <c r="H29" t="s">
        <v>14</v>
      </c>
      <c r="I29">
        <v>15</v>
      </c>
      <c r="J29" s="5">
        <f t="shared" si="2"/>
        <v>106.6</v>
      </c>
      <c r="K29" s="4" t="s">
        <v>21</v>
      </c>
      <c r="L29" s="4" t="s">
        <v>22</v>
      </c>
      <c r="M29">
        <v>1443848400</v>
      </c>
      <c r="N29">
        <v>1444539600</v>
      </c>
      <c r="O29" s="11">
        <f t="shared" si="3"/>
        <v>42280.208333333328</v>
      </c>
      <c r="P29" s="11">
        <f t="shared" si="0"/>
        <v>42288.208333333328</v>
      </c>
      <c r="Q29" t="b">
        <v>0</v>
      </c>
      <c r="R29" t="b">
        <v>0</v>
      </c>
      <c r="S29" t="s">
        <v>23</v>
      </c>
      <c r="T29" t="str" cm="1">
        <f t="array" ref="T29:U29">TRIM(_xlfn.TEXTSPLIT(S29,"/"))</f>
        <v>music</v>
      </c>
      <c r="U29" t="str">
        <v>rock</v>
      </c>
      <c r="V29" s="5"/>
    </row>
    <row r="30" spans="1:24" x14ac:dyDescent="0.3">
      <c r="A30">
        <v>28</v>
      </c>
      <c r="B30" t="s">
        <v>94</v>
      </c>
      <c r="C30" s="3" t="s">
        <v>95</v>
      </c>
      <c r="D30">
        <v>130800</v>
      </c>
      <c r="E30" t="str" cm="1">
        <f t="array" ref="E30">_xlfn.IFS(D30&lt;1000,"Less than 1000",D30&lt;=4999,"1000 to 4999",D30&lt;=9999,"5000 to 9999",D30&lt;=14999,"10000 to 14999",D30&lt;=19999,"15000 to 19999",D30&lt;=24999,"20000 to 24999",D30&lt;=29999,"25000 to 29999",D30&lt;=34999,"30000 to 34999",D30&lt;=39999,"35000 to 39999",D30&lt;=44999,"40000 to 44999",D30&lt;=49999,"45000 to 49999",TRUE,"Greater than or equal to 50000")</f>
        <v>Greater than or equal to 50000</v>
      </c>
      <c r="F30">
        <v>137635</v>
      </c>
      <c r="G30" s="7">
        <f t="shared" si="1"/>
        <v>105.22553516819573</v>
      </c>
      <c r="H30" t="s">
        <v>20</v>
      </c>
      <c r="I30">
        <v>2220</v>
      </c>
      <c r="J30" s="5">
        <f t="shared" si="2"/>
        <v>61.997747747747745</v>
      </c>
      <c r="K30" s="4" t="s">
        <v>21</v>
      </c>
      <c r="L30" s="4" t="s">
        <v>22</v>
      </c>
      <c r="M30">
        <v>1265695200</v>
      </c>
      <c r="N30">
        <v>1267682400</v>
      </c>
      <c r="O30" s="11">
        <f t="shared" si="3"/>
        <v>40218.25</v>
      </c>
      <c r="P30" s="11">
        <f t="shared" si="0"/>
        <v>40241.25</v>
      </c>
      <c r="Q30" t="b">
        <v>0</v>
      </c>
      <c r="R30" t="b">
        <v>1</v>
      </c>
      <c r="S30" t="s">
        <v>33</v>
      </c>
      <c r="T30" t="str" cm="1">
        <f t="array" ref="T30:U30">TRIM(_xlfn.TEXTSPLIT(S30,"/"))</f>
        <v>theater</v>
      </c>
      <c r="U30" t="str">
        <v>plays</v>
      </c>
      <c r="V30" s="5"/>
    </row>
    <row r="31" spans="1:24" x14ac:dyDescent="0.3">
      <c r="A31">
        <v>29</v>
      </c>
      <c r="B31" t="s">
        <v>96</v>
      </c>
      <c r="C31" s="3" t="s">
        <v>97</v>
      </c>
      <c r="D31">
        <v>45900</v>
      </c>
      <c r="E31" t="str" cm="1">
        <f t="array" ref="E31">_xlfn.IFS(D31&lt;1000,"Less than 1000",D31&lt;=4999,"1000 to 4999",D31&lt;=9999,"5000 to 9999",D31&lt;=14999,"10000 to 14999",D31&lt;=19999,"15000 to 19999",D31&lt;=24999,"20000 to 24999",D31&lt;=29999,"25000 to 29999",D31&lt;=34999,"30000 to 34999",D31&lt;=39999,"35000 to 39999",D31&lt;=44999,"40000 to 44999",D31&lt;=49999,"45000 to 49999",TRUE,"Greater than or equal to 50000")</f>
        <v>45000 to 49999</v>
      </c>
      <c r="F31">
        <v>150965</v>
      </c>
      <c r="G31" s="7">
        <f t="shared" si="1"/>
        <v>328.89978213507629</v>
      </c>
      <c r="H31" t="s">
        <v>20</v>
      </c>
      <c r="I31">
        <v>1606</v>
      </c>
      <c r="J31" s="5">
        <f t="shared" si="2"/>
        <v>94.000622665006233</v>
      </c>
      <c r="K31" s="4" t="s">
        <v>98</v>
      </c>
      <c r="L31" s="4" t="s">
        <v>99</v>
      </c>
      <c r="M31">
        <v>1532062800</v>
      </c>
      <c r="N31">
        <v>1535518800</v>
      </c>
      <c r="O31" s="11">
        <f t="shared" si="3"/>
        <v>43301.208333333328</v>
      </c>
      <c r="P31" s="11">
        <f t="shared" si="0"/>
        <v>43341.208333333328</v>
      </c>
      <c r="Q31" t="b">
        <v>0</v>
      </c>
      <c r="R31" t="b">
        <v>0</v>
      </c>
      <c r="S31" t="s">
        <v>100</v>
      </c>
      <c r="T31" t="str" cm="1">
        <f t="array" ref="T31:U31">TRIM(_xlfn.TEXTSPLIT(S31,"/"))</f>
        <v>film &amp; video</v>
      </c>
      <c r="U31" t="str">
        <v>shorts</v>
      </c>
      <c r="V31" s="5"/>
    </row>
    <row r="32" spans="1:24" x14ac:dyDescent="0.3">
      <c r="A32">
        <v>30</v>
      </c>
      <c r="B32" t="s">
        <v>101</v>
      </c>
      <c r="C32" s="3" t="s">
        <v>102</v>
      </c>
      <c r="D32">
        <v>9000</v>
      </c>
      <c r="E32" t="str" cm="1">
        <f t="array" ref="E32">_xlfn.IFS(D32&lt;1000,"Less than 1000",D32&lt;=4999,"1000 to 4999",D32&lt;=9999,"5000 to 9999",D32&lt;=14999,"10000 to 14999",D32&lt;=19999,"15000 to 19999",D32&lt;=24999,"20000 to 24999",D32&lt;=29999,"25000 to 29999",D32&lt;=34999,"30000 to 34999",D32&lt;=39999,"35000 to 39999",D32&lt;=44999,"40000 to 44999",D32&lt;=49999,"45000 to 49999",TRUE,"Greater than or equal to 50000")</f>
        <v>5000 to 9999</v>
      </c>
      <c r="F32">
        <v>14455</v>
      </c>
      <c r="G32" s="7">
        <f t="shared" si="1"/>
        <v>160.61111111111111</v>
      </c>
      <c r="H32" t="s">
        <v>20</v>
      </c>
      <c r="I32">
        <v>129</v>
      </c>
      <c r="J32" s="5">
        <f t="shared" si="2"/>
        <v>112.05426356589147</v>
      </c>
      <c r="K32" s="4" t="s">
        <v>21</v>
      </c>
      <c r="L32" s="4" t="s">
        <v>22</v>
      </c>
      <c r="M32">
        <v>1558674000</v>
      </c>
      <c r="N32">
        <v>1559106000</v>
      </c>
      <c r="O32" s="11">
        <f t="shared" si="3"/>
        <v>43609.208333333328</v>
      </c>
      <c r="P32" s="11">
        <f t="shared" si="0"/>
        <v>43614.208333333328</v>
      </c>
      <c r="Q32" t="b">
        <v>0</v>
      </c>
      <c r="R32" t="b">
        <v>0</v>
      </c>
      <c r="S32" t="s">
        <v>71</v>
      </c>
      <c r="T32" t="str" cm="1">
        <f t="array" ref="T32:U32">TRIM(_xlfn.TEXTSPLIT(S32,"/"))</f>
        <v>film &amp; video</v>
      </c>
      <c r="U32" t="str">
        <v>animation</v>
      </c>
      <c r="V32" s="5"/>
    </row>
    <row r="33" spans="1:22" x14ac:dyDescent="0.3">
      <c r="A33">
        <v>31</v>
      </c>
      <c r="B33" t="s">
        <v>103</v>
      </c>
      <c r="C33" s="3" t="s">
        <v>104</v>
      </c>
      <c r="D33">
        <v>3500</v>
      </c>
      <c r="E33" t="str" cm="1">
        <f t="array" ref="E33">_xlfn.IFS(D33&lt;1000,"Less than 1000",D33&lt;=4999,"1000 to 4999",D33&lt;=9999,"5000 to 9999",D33&lt;=14999,"10000 to 14999",D33&lt;=19999,"15000 to 19999",D33&lt;=24999,"20000 to 24999",D33&lt;=29999,"25000 to 29999",D33&lt;=34999,"30000 to 34999",D33&lt;=39999,"35000 to 39999",D33&lt;=44999,"40000 to 44999",D33&lt;=49999,"45000 to 49999",TRUE,"Greater than or equal to 50000")</f>
        <v>1000 to 4999</v>
      </c>
      <c r="F33">
        <v>10850</v>
      </c>
      <c r="G33" s="7">
        <f t="shared" si="1"/>
        <v>310</v>
      </c>
      <c r="H33" t="s">
        <v>20</v>
      </c>
      <c r="I33">
        <v>226</v>
      </c>
      <c r="J33" s="5">
        <f t="shared" si="2"/>
        <v>48.008849557522126</v>
      </c>
      <c r="K33" s="4" t="s">
        <v>40</v>
      </c>
      <c r="L33" s="4" t="s">
        <v>41</v>
      </c>
      <c r="M33">
        <v>1451973600</v>
      </c>
      <c r="N33">
        <v>1454392800</v>
      </c>
      <c r="O33" s="11">
        <f t="shared" si="3"/>
        <v>42374.25</v>
      </c>
      <c r="P33" s="11">
        <f t="shared" si="0"/>
        <v>42402.25</v>
      </c>
      <c r="Q33" t="b">
        <v>0</v>
      </c>
      <c r="R33" t="b">
        <v>0</v>
      </c>
      <c r="S33" t="s">
        <v>89</v>
      </c>
      <c r="T33" t="str" cm="1">
        <f t="array" ref="T33:U33">TRIM(_xlfn.TEXTSPLIT(S33,"/"))</f>
        <v>games</v>
      </c>
      <c r="U33" t="str">
        <v>video games</v>
      </c>
      <c r="V33" s="5"/>
    </row>
    <row r="34" spans="1:22" x14ac:dyDescent="0.3">
      <c r="A34">
        <v>32</v>
      </c>
      <c r="B34" t="s">
        <v>105</v>
      </c>
      <c r="C34" s="3" t="s">
        <v>106</v>
      </c>
      <c r="D34">
        <v>101000</v>
      </c>
      <c r="E34" t="str" cm="1">
        <f t="array" ref="E34">_xlfn.IFS(D34&lt;1000,"Less than 1000",D34&lt;=4999,"1000 to 4999",D34&lt;=9999,"5000 to 9999",D34&lt;=14999,"10000 to 14999",D34&lt;=19999,"15000 to 19999",D34&lt;=24999,"20000 to 24999",D34&lt;=29999,"25000 to 29999",D34&lt;=34999,"30000 to 34999",D34&lt;=39999,"35000 to 39999",D34&lt;=44999,"40000 to 44999",D34&lt;=49999,"45000 to 49999",TRUE,"Greater than or equal to 50000")</f>
        <v>Greater than or equal to 50000</v>
      </c>
      <c r="F34">
        <v>87676</v>
      </c>
      <c r="G34" s="7">
        <f t="shared" si="1"/>
        <v>86.807920792079202</v>
      </c>
      <c r="H34" t="s">
        <v>14</v>
      </c>
      <c r="I34">
        <v>2307</v>
      </c>
      <c r="J34" s="5">
        <f t="shared" si="2"/>
        <v>38.004334633723452</v>
      </c>
      <c r="K34" s="4" t="s">
        <v>107</v>
      </c>
      <c r="L34" s="4" t="s">
        <v>108</v>
      </c>
      <c r="M34">
        <v>1515564000</v>
      </c>
      <c r="N34">
        <v>1517896800</v>
      </c>
      <c r="O34" s="11">
        <f t="shared" si="3"/>
        <v>43110.25</v>
      </c>
      <c r="P34" s="11">
        <f t="shared" si="0"/>
        <v>43137.25</v>
      </c>
      <c r="Q34" t="b">
        <v>0</v>
      </c>
      <c r="R34" t="b">
        <v>0</v>
      </c>
      <c r="S34" t="s">
        <v>42</v>
      </c>
      <c r="T34" t="str" cm="1">
        <f t="array" ref="T34:U34">TRIM(_xlfn.TEXTSPLIT(S34,"/"))</f>
        <v>film &amp; video</v>
      </c>
      <c r="U34" t="str">
        <v>documentary</v>
      </c>
      <c r="V34" s="5"/>
    </row>
    <row r="35" spans="1:22" x14ac:dyDescent="0.3">
      <c r="A35">
        <v>33</v>
      </c>
      <c r="B35" t="s">
        <v>109</v>
      </c>
      <c r="C35" s="3" t="s">
        <v>110</v>
      </c>
      <c r="D35">
        <v>50200</v>
      </c>
      <c r="E35" t="str" cm="1">
        <f t="array" ref="E35">_xlfn.IFS(D35&lt;1000,"Less than 1000",D35&lt;=4999,"1000 to 4999",D35&lt;=9999,"5000 to 9999",D35&lt;=14999,"10000 to 14999",D35&lt;=19999,"15000 to 19999",D35&lt;=24999,"20000 to 24999",D35&lt;=29999,"25000 to 29999",D35&lt;=34999,"30000 to 34999",D35&lt;=39999,"35000 to 39999",D35&lt;=44999,"40000 to 44999",D35&lt;=49999,"45000 to 49999",TRUE,"Greater than or equal to 50000")</f>
        <v>Greater than or equal to 50000</v>
      </c>
      <c r="F35">
        <v>189666</v>
      </c>
      <c r="G35" s="7">
        <f t="shared" si="1"/>
        <v>377.82071713147411</v>
      </c>
      <c r="H35" t="s">
        <v>20</v>
      </c>
      <c r="I35">
        <v>5419</v>
      </c>
      <c r="J35" s="5">
        <f t="shared" si="2"/>
        <v>35.000184535892231</v>
      </c>
      <c r="K35" s="4" t="s">
        <v>21</v>
      </c>
      <c r="L35" s="4" t="s">
        <v>22</v>
      </c>
      <c r="M35">
        <v>1412485200</v>
      </c>
      <c r="N35">
        <v>1415685600</v>
      </c>
      <c r="O35" s="11">
        <f t="shared" si="3"/>
        <v>41917.208333333336</v>
      </c>
      <c r="P35" s="11">
        <f t="shared" si="0"/>
        <v>41954.25</v>
      </c>
      <c r="Q35" t="b">
        <v>0</v>
      </c>
      <c r="R35" t="b">
        <v>0</v>
      </c>
      <c r="S35" t="s">
        <v>33</v>
      </c>
      <c r="T35" t="str" cm="1">
        <f t="array" ref="T35:U35">TRIM(_xlfn.TEXTSPLIT(S35,"/"))</f>
        <v>theater</v>
      </c>
      <c r="U35" t="str">
        <v>plays</v>
      </c>
      <c r="V35" s="5"/>
    </row>
    <row r="36" spans="1:22" ht="31.2" x14ac:dyDescent="0.3">
      <c r="A36">
        <v>34</v>
      </c>
      <c r="B36" t="s">
        <v>111</v>
      </c>
      <c r="C36" s="3" t="s">
        <v>112</v>
      </c>
      <c r="D36">
        <v>9300</v>
      </c>
      <c r="E36" t="str" cm="1">
        <f t="array" ref="E36">_xlfn.IFS(D36&lt;1000,"Less than 1000",D36&lt;=4999,"1000 to 4999",D36&lt;=9999,"5000 to 9999",D36&lt;=14999,"10000 to 14999",D36&lt;=19999,"15000 to 19999",D36&lt;=24999,"20000 to 24999",D36&lt;=29999,"25000 to 29999",D36&lt;=34999,"30000 to 34999",D36&lt;=39999,"35000 to 39999",D36&lt;=44999,"40000 to 44999",D36&lt;=49999,"45000 to 49999",TRUE,"Greater than or equal to 50000")</f>
        <v>5000 to 9999</v>
      </c>
      <c r="F36">
        <v>14025</v>
      </c>
      <c r="G36" s="7">
        <f t="shared" si="1"/>
        <v>150.80645161290323</v>
      </c>
      <c r="H36" t="s">
        <v>20</v>
      </c>
      <c r="I36">
        <v>165</v>
      </c>
      <c r="J36" s="5">
        <f t="shared" si="2"/>
        <v>85</v>
      </c>
      <c r="K36" s="4" t="s">
        <v>21</v>
      </c>
      <c r="L36" s="4" t="s">
        <v>22</v>
      </c>
      <c r="M36">
        <v>1490245200</v>
      </c>
      <c r="N36">
        <v>1490677200</v>
      </c>
      <c r="O36" s="11">
        <f t="shared" si="3"/>
        <v>42817.208333333328</v>
      </c>
      <c r="P36" s="11">
        <f t="shared" si="0"/>
        <v>42822.208333333328</v>
      </c>
      <c r="Q36" t="b">
        <v>0</v>
      </c>
      <c r="R36" t="b">
        <v>0</v>
      </c>
      <c r="S36" t="s">
        <v>42</v>
      </c>
      <c r="T36" t="str" cm="1">
        <f t="array" ref="T36:U36">TRIM(_xlfn.TEXTSPLIT(S36,"/"))</f>
        <v>film &amp; video</v>
      </c>
      <c r="U36" t="str">
        <v>documentary</v>
      </c>
      <c r="V36" s="5"/>
    </row>
    <row r="37" spans="1:22" x14ac:dyDescent="0.3">
      <c r="A37">
        <v>35</v>
      </c>
      <c r="B37" t="s">
        <v>113</v>
      </c>
      <c r="C37" s="3" t="s">
        <v>114</v>
      </c>
      <c r="D37">
        <v>125500</v>
      </c>
      <c r="E37" t="str" cm="1">
        <f t="array" ref="E37">_xlfn.IFS(D37&lt;1000,"Less than 1000",D37&lt;=4999,"1000 to 4999",D37&lt;=9999,"5000 to 9999",D37&lt;=14999,"10000 to 14999",D37&lt;=19999,"15000 to 19999",D37&lt;=24999,"20000 to 24999",D37&lt;=29999,"25000 to 29999",D37&lt;=34999,"30000 to 34999",D37&lt;=39999,"35000 to 39999",D37&lt;=44999,"40000 to 44999",D37&lt;=49999,"45000 to 49999",TRUE,"Greater than or equal to 50000")</f>
        <v>Greater than or equal to 50000</v>
      </c>
      <c r="F37">
        <v>188628</v>
      </c>
      <c r="G37" s="7">
        <f t="shared" si="1"/>
        <v>150.30119521912351</v>
      </c>
      <c r="H37" t="s">
        <v>20</v>
      </c>
      <c r="I37">
        <v>1965</v>
      </c>
      <c r="J37" s="5">
        <f t="shared" si="2"/>
        <v>95.993893129770996</v>
      </c>
      <c r="K37" s="4" t="s">
        <v>36</v>
      </c>
      <c r="L37" s="4" t="s">
        <v>37</v>
      </c>
      <c r="M37">
        <v>1547877600</v>
      </c>
      <c r="N37">
        <v>1551506400</v>
      </c>
      <c r="O37" s="11">
        <f t="shared" si="3"/>
        <v>43484.25</v>
      </c>
      <c r="P37" s="11">
        <f t="shared" si="0"/>
        <v>43526.25</v>
      </c>
      <c r="Q37" t="b">
        <v>0</v>
      </c>
      <c r="R37" t="b">
        <v>1</v>
      </c>
      <c r="S37" t="s">
        <v>53</v>
      </c>
      <c r="T37" t="str" cm="1">
        <f t="array" ref="T37:U37">TRIM(_xlfn.TEXTSPLIT(S37,"/"))</f>
        <v>film &amp; video</v>
      </c>
      <c r="U37" t="str">
        <v>drama</v>
      </c>
      <c r="V37" s="5"/>
    </row>
    <row r="38" spans="1:22" x14ac:dyDescent="0.3">
      <c r="A38">
        <v>36</v>
      </c>
      <c r="B38" t="s">
        <v>115</v>
      </c>
      <c r="C38" s="3" t="s">
        <v>116</v>
      </c>
      <c r="D38">
        <v>700</v>
      </c>
      <c r="E38" t="str" cm="1">
        <f t="array" ref="E38">_xlfn.IFS(D38&lt;1000,"Less than 1000",D38&lt;=4999,"1000 to 4999",D38&lt;=9999,"5000 to 9999",D38&lt;=14999,"10000 to 14999",D38&lt;=19999,"15000 to 19999",D38&lt;=24999,"20000 to 24999",D38&lt;=29999,"25000 to 29999",D38&lt;=34999,"30000 to 34999",D38&lt;=39999,"35000 to 39999",D38&lt;=44999,"40000 to 44999",D38&lt;=49999,"45000 to 49999",TRUE,"Greater than or equal to 50000")</f>
        <v>Less than 1000</v>
      </c>
      <c r="F38">
        <v>1101</v>
      </c>
      <c r="G38" s="7">
        <f t="shared" si="1"/>
        <v>157.28571428571431</v>
      </c>
      <c r="H38" t="s">
        <v>20</v>
      </c>
      <c r="I38">
        <v>16</v>
      </c>
      <c r="J38" s="5">
        <f t="shared" si="2"/>
        <v>68.8125</v>
      </c>
      <c r="K38" s="4" t="s">
        <v>21</v>
      </c>
      <c r="L38" s="4" t="s">
        <v>22</v>
      </c>
      <c r="M38">
        <v>1298700000</v>
      </c>
      <c r="N38">
        <v>1300856400</v>
      </c>
      <c r="O38" s="11">
        <f t="shared" si="3"/>
        <v>40600.25</v>
      </c>
      <c r="P38" s="11">
        <f t="shared" si="0"/>
        <v>40625.208333333336</v>
      </c>
      <c r="Q38" t="b">
        <v>0</v>
      </c>
      <c r="R38" t="b">
        <v>0</v>
      </c>
      <c r="S38" t="s">
        <v>33</v>
      </c>
      <c r="T38" t="str" cm="1">
        <f t="array" ref="T38:U38">TRIM(_xlfn.TEXTSPLIT(S38,"/"))</f>
        <v>theater</v>
      </c>
      <c r="U38" t="str">
        <v>plays</v>
      </c>
      <c r="V38" s="5"/>
    </row>
    <row r="39" spans="1:22" ht="31.2" x14ac:dyDescent="0.3">
      <c r="A39">
        <v>37</v>
      </c>
      <c r="B39" t="s">
        <v>117</v>
      </c>
      <c r="C39" s="3" t="s">
        <v>118</v>
      </c>
      <c r="D39">
        <v>8100</v>
      </c>
      <c r="E39" t="str" cm="1">
        <f t="array" ref="E39">_xlfn.IFS(D39&lt;1000,"Less than 1000",D39&lt;=4999,"1000 to 4999",D39&lt;=9999,"5000 to 9999",D39&lt;=14999,"10000 to 14999",D39&lt;=19999,"15000 to 19999",D39&lt;=24999,"20000 to 24999",D39&lt;=29999,"25000 to 29999",D39&lt;=34999,"30000 to 34999",D39&lt;=39999,"35000 to 39999",D39&lt;=44999,"40000 to 44999",D39&lt;=49999,"45000 to 49999",TRUE,"Greater than or equal to 50000")</f>
        <v>5000 to 9999</v>
      </c>
      <c r="F39">
        <v>11339</v>
      </c>
      <c r="G39" s="7">
        <f t="shared" si="1"/>
        <v>139.98765432098764</v>
      </c>
      <c r="H39" t="s">
        <v>20</v>
      </c>
      <c r="I39">
        <v>107</v>
      </c>
      <c r="J39" s="5">
        <f t="shared" si="2"/>
        <v>105.97196261682242</v>
      </c>
      <c r="K39" s="4" t="s">
        <v>21</v>
      </c>
      <c r="L39" s="4" t="s">
        <v>22</v>
      </c>
      <c r="M39">
        <v>1570338000</v>
      </c>
      <c r="N39">
        <v>1573192800</v>
      </c>
      <c r="O39" s="11">
        <f t="shared" si="3"/>
        <v>43744.208333333328</v>
      </c>
      <c r="P39" s="11">
        <f t="shared" si="0"/>
        <v>43777.25</v>
      </c>
      <c r="Q39" t="b">
        <v>0</v>
      </c>
      <c r="R39" t="b">
        <v>1</v>
      </c>
      <c r="S39" t="s">
        <v>119</v>
      </c>
      <c r="T39" t="str" cm="1">
        <f t="array" ref="T39:U39">TRIM(_xlfn.TEXTSPLIT(S39,"/"))</f>
        <v>publishing</v>
      </c>
      <c r="U39" t="str">
        <v>fiction</v>
      </c>
      <c r="V39" s="5"/>
    </row>
    <row r="40" spans="1:22" x14ac:dyDescent="0.3">
      <c r="A40">
        <v>38</v>
      </c>
      <c r="B40" t="s">
        <v>120</v>
      </c>
      <c r="C40" s="3" t="s">
        <v>121</v>
      </c>
      <c r="D40">
        <v>3100</v>
      </c>
      <c r="E40" t="str" cm="1">
        <f t="array" ref="E40">_xlfn.IFS(D40&lt;1000,"Less than 1000",D40&lt;=4999,"1000 to 4999",D40&lt;=9999,"5000 to 9999",D40&lt;=14999,"10000 to 14999",D40&lt;=19999,"15000 to 19999",D40&lt;=24999,"20000 to 24999",D40&lt;=29999,"25000 to 29999",D40&lt;=34999,"30000 to 34999",D40&lt;=39999,"35000 to 39999",D40&lt;=44999,"40000 to 44999",D40&lt;=49999,"45000 to 49999",TRUE,"Greater than or equal to 50000")</f>
        <v>1000 to 4999</v>
      </c>
      <c r="F40">
        <v>10085</v>
      </c>
      <c r="G40" s="7">
        <f t="shared" si="1"/>
        <v>325.32258064516128</v>
      </c>
      <c r="H40" t="s">
        <v>20</v>
      </c>
      <c r="I40">
        <v>134</v>
      </c>
      <c r="J40" s="5">
        <f t="shared" si="2"/>
        <v>75.261194029850742</v>
      </c>
      <c r="K40" s="4" t="s">
        <v>21</v>
      </c>
      <c r="L40" s="4" t="s">
        <v>22</v>
      </c>
      <c r="M40">
        <v>1287378000</v>
      </c>
      <c r="N40">
        <v>1287810000</v>
      </c>
      <c r="O40" s="11">
        <f t="shared" si="3"/>
        <v>40469.208333333336</v>
      </c>
      <c r="P40" s="11">
        <f t="shared" si="0"/>
        <v>40474.208333333336</v>
      </c>
      <c r="Q40" t="b">
        <v>0</v>
      </c>
      <c r="R40" t="b">
        <v>0</v>
      </c>
      <c r="S40" t="s">
        <v>122</v>
      </c>
      <c r="T40" t="str" cm="1">
        <f t="array" ref="T40:U40">TRIM(_xlfn.TEXTSPLIT(S40,"/"))</f>
        <v>photography</v>
      </c>
      <c r="U40" t="str">
        <v>photography books</v>
      </c>
      <c r="V40" s="5"/>
    </row>
    <row r="41" spans="1:22" x14ac:dyDescent="0.3">
      <c r="A41">
        <v>39</v>
      </c>
      <c r="B41" t="s">
        <v>123</v>
      </c>
      <c r="C41" s="3" t="s">
        <v>124</v>
      </c>
      <c r="D41">
        <v>9900</v>
      </c>
      <c r="E41" t="str" cm="1">
        <f t="array" ref="E41">_xlfn.IFS(D41&lt;1000,"Less than 1000",D41&lt;=4999,"1000 to 4999",D41&lt;=9999,"5000 to 9999",D41&lt;=14999,"10000 to 14999",D41&lt;=19999,"15000 to 19999",D41&lt;=24999,"20000 to 24999",D41&lt;=29999,"25000 to 29999",D41&lt;=34999,"30000 to 34999",D41&lt;=39999,"35000 to 39999",D41&lt;=44999,"40000 to 44999",D41&lt;=49999,"45000 to 49999",TRUE,"Greater than or equal to 50000")</f>
        <v>5000 to 9999</v>
      </c>
      <c r="F41">
        <v>5027</v>
      </c>
      <c r="G41" s="7">
        <f t="shared" si="1"/>
        <v>50.777777777777779</v>
      </c>
      <c r="H41" t="s">
        <v>14</v>
      </c>
      <c r="I41">
        <v>88</v>
      </c>
      <c r="J41" s="5">
        <f t="shared" si="2"/>
        <v>57.125</v>
      </c>
      <c r="K41" s="4" t="s">
        <v>36</v>
      </c>
      <c r="L41" s="4" t="s">
        <v>37</v>
      </c>
      <c r="M41">
        <v>1361772000</v>
      </c>
      <c r="N41">
        <v>1362978000</v>
      </c>
      <c r="O41" s="11">
        <f t="shared" si="3"/>
        <v>41330.25</v>
      </c>
      <c r="P41" s="11">
        <f t="shared" si="0"/>
        <v>41344.208333333336</v>
      </c>
      <c r="Q41" t="b">
        <v>0</v>
      </c>
      <c r="R41" t="b">
        <v>0</v>
      </c>
      <c r="S41" t="s">
        <v>33</v>
      </c>
      <c r="T41" t="str" cm="1">
        <f t="array" ref="T41:U41">TRIM(_xlfn.TEXTSPLIT(S41,"/"))</f>
        <v>theater</v>
      </c>
      <c r="U41" t="str">
        <v>plays</v>
      </c>
      <c r="V41" s="5"/>
    </row>
    <row r="42" spans="1:22" x14ac:dyDescent="0.3">
      <c r="A42">
        <v>40</v>
      </c>
      <c r="B42" t="s">
        <v>125</v>
      </c>
      <c r="C42" s="3" t="s">
        <v>126</v>
      </c>
      <c r="D42">
        <v>8800</v>
      </c>
      <c r="E42" t="str" cm="1">
        <f t="array" ref="E42">_xlfn.IFS(D42&lt;1000,"Less than 1000",D42&lt;=4999,"1000 to 4999",D42&lt;=9999,"5000 to 9999",D42&lt;=14999,"10000 to 14999",D42&lt;=19999,"15000 to 19999",D42&lt;=24999,"20000 to 24999",D42&lt;=29999,"25000 to 29999",D42&lt;=34999,"30000 to 34999",D42&lt;=39999,"35000 to 39999",D42&lt;=44999,"40000 to 44999",D42&lt;=49999,"45000 to 49999",TRUE,"Greater than or equal to 50000")</f>
        <v>5000 to 9999</v>
      </c>
      <c r="F42">
        <v>14878</v>
      </c>
      <c r="G42" s="7">
        <f t="shared" si="1"/>
        <v>169.06818181818181</v>
      </c>
      <c r="H42" t="s">
        <v>20</v>
      </c>
      <c r="I42">
        <v>198</v>
      </c>
      <c r="J42" s="5">
        <f t="shared" si="2"/>
        <v>75.141414141414145</v>
      </c>
      <c r="K42" s="4" t="s">
        <v>21</v>
      </c>
      <c r="L42" s="4" t="s">
        <v>22</v>
      </c>
      <c r="M42">
        <v>1275714000</v>
      </c>
      <c r="N42">
        <v>1277355600</v>
      </c>
      <c r="O42" s="11">
        <f t="shared" si="3"/>
        <v>40334.208333333336</v>
      </c>
      <c r="P42" s="11">
        <f t="shared" si="0"/>
        <v>40353.208333333336</v>
      </c>
      <c r="Q42" t="b">
        <v>0</v>
      </c>
      <c r="R42" t="b">
        <v>1</v>
      </c>
      <c r="S42" t="s">
        <v>65</v>
      </c>
      <c r="T42" t="str" cm="1">
        <f t="array" ref="T42:U42">TRIM(_xlfn.TEXTSPLIT(S42,"/"))</f>
        <v>technology</v>
      </c>
      <c r="U42" t="str">
        <v>wearables</v>
      </c>
      <c r="V42" s="5"/>
    </row>
    <row r="43" spans="1:22" x14ac:dyDescent="0.3">
      <c r="A43">
        <v>41</v>
      </c>
      <c r="B43" t="s">
        <v>127</v>
      </c>
      <c r="C43" s="3" t="s">
        <v>128</v>
      </c>
      <c r="D43">
        <v>5600</v>
      </c>
      <c r="E43" t="str" cm="1">
        <f t="array" ref="E43">_xlfn.IFS(D43&lt;1000,"Less than 1000",D43&lt;=4999,"1000 to 4999",D43&lt;=9999,"5000 to 9999",D43&lt;=14999,"10000 to 14999",D43&lt;=19999,"15000 to 19999",D43&lt;=24999,"20000 to 24999",D43&lt;=29999,"25000 to 29999",D43&lt;=34999,"30000 to 34999",D43&lt;=39999,"35000 to 39999",D43&lt;=44999,"40000 to 44999",D43&lt;=49999,"45000 to 49999",TRUE,"Greater than or equal to 50000")</f>
        <v>5000 to 9999</v>
      </c>
      <c r="F43">
        <v>11924</v>
      </c>
      <c r="G43" s="7">
        <f t="shared" si="1"/>
        <v>212.92857142857144</v>
      </c>
      <c r="H43" t="s">
        <v>20</v>
      </c>
      <c r="I43">
        <v>111</v>
      </c>
      <c r="J43" s="5">
        <f t="shared" si="2"/>
        <v>107.42342342342343</v>
      </c>
      <c r="K43" s="4" t="s">
        <v>107</v>
      </c>
      <c r="L43" s="4" t="s">
        <v>108</v>
      </c>
      <c r="M43">
        <v>1346734800</v>
      </c>
      <c r="N43">
        <v>1348981200</v>
      </c>
      <c r="O43" s="11">
        <f t="shared" si="3"/>
        <v>41156.208333333336</v>
      </c>
      <c r="P43" s="11">
        <f t="shared" si="0"/>
        <v>41182.208333333336</v>
      </c>
      <c r="Q43" t="b">
        <v>0</v>
      </c>
      <c r="R43" t="b">
        <v>1</v>
      </c>
      <c r="S43" t="s">
        <v>23</v>
      </c>
      <c r="T43" t="str" cm="1">
        <f t="array" ref="T43:U43">TRIM(_xlfn.TEXTSPLIT(S43,"/"))</f>
        <v>music</v>
      </c>
      <c r="U43" t="str">
        <v>rock</v>
      </c>
      <c r="V43" s="5"/>
    </row>
    <row r="44" spans="1:22" x14ac:dyDescent="0.3">
      <c r="A44">
        <v>42</v>
      </c>
      <c r="B44" t="s">
        <v>129</v>
      </c>
      <c r="C44" s="3" t="s">
        <v>130</v>
      </c>
      <c r="D44">
        <v>1800</v>
      </c>
      <c r="E44" t="str" cm="1">
        <f t="array" ref="E44">_xlfn.IFS(D44&lt;1000,"Less than 1000",D44&lt;=4999,"1000 to 4999",D44&lt;=9999,"5000 to 9999",D44&lt;=14999,"10000 to 14999",D44&lt;=19999,"15000 to 19999",D44&lt;=24999,"20000 to 24999",D44&lt;=29999,"25000 to 29999",D44&lt;=34999,"30000 to 34999",D44&lt;=39999,"35000 to 39999",D44&lt;=44999,"40000 to 44999",D44&lt;=49999,"45000 to 49999",TRUE,"Greater than or equal to 50000")</f>
        <v>1000 to 4999</v>
      </c>
      <c r="F44">
        <v>7991</v>
      </c>
      <c r="G44" s="7">
        <f t="shared" si="1"/>
        <v>443.94444444444446</v>
      </c>
      <c r="H44" t="s">
        <v>20</v>
      </c>
      <c r="I44">
        <v>222</v>
      </c>
      <c r="J44" s="5">
        <f t="shared" si="2"/>
        <v>35.995495495495497</v>
      </c>
      <c r="K44" s="4" t="s">
        <v>21</v>
      </c>
      <c r="L44" s="4" t="s">
        <v>22</v>
      </c>
      <c r="M44">
        <v>1309755600</v>
      </c>
      <c r="N44">
        <v>1310533200</v>
      </c>
      <c r="O44" s="11">
        <f t="shared" si="3"/>
        <v>40728.208333333336</v>
      </c>
      <c r="P44" s="11">
        <f t="shared" si="0"/>
        <v>40737.208333333336</v>
      </c>
      <c r="Q44" t="b">
        <v>0</v>
      </c>
      <c r="R44" t="b">
        <v>0</v>
      </c>
      <c r="S44" t="s">
        <v>17</v>
      </c>
      <c r="T44" t="str" cm="1">
        <f t="array" ref="T44:U44">TRIM(_xlfn.TEXTSPLIT(S44,"/"))</f>
        <v>food</v>
      </c>
      <c r="U44" t="str">
        <v>food trucks</v>
      </c>
      <c r="V44" s="5"/>
    </row>
    <row r="45" spans="1:22" x14ac:dyDescent="0.3">
      <c r="A45">
        <v>43</v>
      </c>
      <c r="B45" t="s">
        <v>131</v>
      </c>
      <c r="C45" s="3" t="s">
        <v>132</v>
      </c>
      <c r="D45">
        <v>90200</v>
      </c>
      <c r="E45" t="str" cm="1">
        <f t="array" ref="E45">_xlfn.IFS(D45&lt;1000,"Less than 1000",D45&lt;=4999,"1000 to 4999",D45&lt;=9999,"5000 to 9999",D45&lt;=14999,"10000 to 14999",D45&lt;=19999,"15000 to 19999",D45&lt;=24999,"20000 to 24999",D45&lt;=29999,"25000 to 29999",D45&lt;=34999,"30000 to 34999",D45&lt;=39999,"35000 to 39999",D45&lt;=44999,"40000 to 44999",D45&lt;=49999,"45000 to 49999",TRUE,"Greater than or equal to 50000")</f>
        <v>Greater than or equal to 50000</v>
      </c>
      <c r="F45">
        <v>167717</v>
      </c>
      <c r="G45" s="7">
        <f t="shared" si="1"/>
        <v>185.9390243902439</v>
      </c>
      <c r="H45" t="s">
        <v>20</v>
      </c>
      <c r="I45">
        <v>6212</v>
      </c>
      <c r="J45" s="5">
        <f t="shared" si="2"/>
        <v>26.998873148744366</v>
      </c>
      <c r="K45" s="4" t="s">
        <v>21</v>
      </c>
      <c r="L45" s="4" t="s">
        <v>22</v>
      </c>
      <c r="M45">
        <v>1406178000</v>
      </c>
      <c r="N45">
        <v>1407560400</v>
      </c>
      <c r="O45" s="11">
        <f t="shared" si="3"/>
        <v>41844.208333333336</v>
      </c>
      <c r="P45" s="11">
        <f t="shared" si="0"/>
        <v>41860.208333333336</v>
      </c>
      <c r="Q45" t="b">
        <v>0</v>
      </c>
      <c r="R45" t="b">
        <v>0</v>
      </c>
      <c r="S45" t="s">
        <v>133</v>
      </c>
      <c r="T45" t="str" cm="1">
        <f t="array" ref="T45:U45">TRIM(_xlfn.TEXTSPLIT(S45,"/"))</f>
        <v>publishing</v>
      </c>
      <c r="U45" t="str">
        <v>radio &amp; podcasts</v>
      </c>
      <c r="V45" s="5"/>
    </row>
    <row r="46" spans="1:22" x14ac:dyDescent="0.3">
      <c r="A46">
        <v>44</v>
      </c>
      <c r="B46" t="s">
        <v>134</v>
      </c>
      <c r="C46" s="3" t="s">
        <v>135</v>
      </c>
      <c r="D46">
        <v>1600</v>
      </c>
      <c r="E46" t="str" cm="1">
        <f t="array" ref="E46">_xlfn.IFS(D46&lt;1000,"Less than 1000",D46&lt;=4999,"1000 to 4999",D46&lt;=9999,"5000 to 9999",D46&lt;=14999,"10000 to 14999",D46&lt;=19999,"15000 to 19999",D46&lt;=24999,"20000 to 24999",D46&lt;=29999,"25000 to 29999",D46&lt;=34999,"30000 to 34999",D46&lt;=39999,"35000 to 39999",D46&lt;=44999,"40000 to 44999",D46&lt;=49999,"45000 to 49999",TRUE,"Greater than or equal to 50000")</f>
        <v>1000 to 4999</v>
      </c>
      <c r="F46">
        <v>10541</v>
      </c>
      <c r="G46" s="7">
        <f t="shared" si="1"/>
        <v>658.8125</v>
      </c>
      <c r="H46" t="s">
        <v>20</v>
      </c>
      <c r="I46">
        <v>98</v>
      </c>
      <c r="J46" s="5">
        <f t="shared" si="2"/>
        <v>107.56122448979592</v>
      </c>
      <c r="K46" s="4" t="s">
        <v>36</v>
      </c>
      <c r="L46" s="4" t="s">
        <v>37</v>
      </c>
      <c r="M46">
        <v>1552798800</v>
      </c>
      <c r="N46">
        <v>1552885200</v>
      </c>
      <c r="O46" s="11">
        <f t="shared" si="3"/>
        <v>43541.208333333328</v>
      </c>
      <c r="P46" s="11">
        <f t="shared" si="0"/>
        <v>43542.208333333328</v>
      </c>
      <c r="Q46" t="b">
        <v>0</v>
      </c>
      <c r="R46" t="b">
        <v>0</v>
      </c>
      <c r="S46" t="s">
        <v>119</v>
      </c>
      <c r="T46" t="str" cm="1">
        <f t="array" ref="T46:U46">TRIM(_xlfn.TEXTSPLIT(S46,"/"))</f>
        <v>publishing</v>
      </c>
      <c r="U46" t="str">
        <v>fiction</v>
      </c>
      <c r="V46" s="5"/>
    </row>
    <row r="47" spans="1:22" ht="31.2" x14ac:dyDescent="0.3">
      <c r="A47">
        <v>45</v>
      </c>
      <c r="B47" t="s">
        <v>136</v>
      </c>
      <c r="C47" s="3" t="s">
        <v>137</v>
      </c>
      <c r="D47">
        <v>9500</v>
      </c>
      <c r="E47" t="str" cm="1">
        <f t="array" ref="E47">_xlfn.IFS(D47&lt;1000,"Less than 1000",D47&lt;=4999,"1000 to 4999",D47&lt;=9999,"5000 to 9999",D47&lt;=14999,"10000 to 14999",D47&lt;=19999,"15000 to 19999",D47&lt;=24999,"20000 to 24999",D47&lt;=29999,"25000 to 29999",D47&lt;=34999,"30000 to 34999",D47&lt;=39999,"35000 to 39999",D47&lt;=44999,"40000 to 44999",D47&lt;=49999,"45000 to 49999",TRUE,"Greater than or equal to 50000")</f>
        <v>5000 to 9999</v>
      </c>
      <c r="F47">
        <v>4530</v>
      </c>
      <c r="G47" s="7">
        <f t="shared" si="1"/>
        <v>47.684210526315788</v>
      </c>
      <c r="H47" t="s">
        <v>14</v>
      </c>
      <c r="I47">
        <v>48</v>
      </c>
      <c r="J47" s="5">
        <f t="shared" si="2"/>
        <v>94.375</v>
      </c>
      <c r="K47" s="4" t="s">
        <v>21</v>
      </c>
      <c r="L47" s="4" t="s">
        <v>22</v>
      </c>
      <c r="M47">
        <v>1478062800</v>
      </c>
      <c r="N47">
        <v>1479362400</v>
      </c>
      <c r="O47" s="11">
        <f t="shared" si="3"/>
        <v>42676.208333333328</v>
      </c>
      <c r="P47" s="11">
        <f t="shared" si="0"/>
        <v>42691.25</v>
      </c>
      <c r="Q47" t="b">
        <v>0</v>
      </c>
      <c r="R47" t="b">
        <v>1</v>
      </c>
      <c r="S47" t="s">
        <v>33</v>
      </c>
      <c r="T47" t="str" cm="1">
        <f t="array" ref="T47:U47">TRIM(_xlfn.TEXTSPLIT(S47,"/"))</f>
        <v>theater</v>
      </c>
      <c r="U47" t="str">
        <v>plays</v>
      </c>
      <c r="V47" s="5"/>
    </row>
    <row r="48" spans="1:22" x14ac:dyDescent="0.3">
      <c r="A48">
        <v>46</v>
      </c>
      <c r="B48" t="s">
        <v>138</v>
      </c>
      <c r="C48" s="3" t="s">
        <v>139</v>
      </c>
      <c r="D48">
        <v>3700</v>
      </c>
      <c r="E48" t="str" cm="1">
        <f t="array" ref="E48">_xlfn.IFS(D48&lt;1000,"Less than 1000",D48&lt;=4999,"1000 to 4999",D48&lt;=9999,"5000 to 9999",D48&lt;=14999,"10000 to 14999",D48&lt;=19999,"15000 to 19999",D48&lt;=24999,"20000 to 24999",D48&lt;=29999,"25000 to 29999",D48&lt;=34999,"30000 to 34999",D48&lt;=39999,"35000 to 39999",D48&lt;=44999,"40000 to 44999",D48&lt;=49999,"45000 to 49999",TRUE,"Greater than or equal to 50000")</f>
        <v>1000 to 4999</v>
      </c>
      <c r="F48">
        <v>4247</v>
      </c>
      <c r="G48" s="7">
        <f t="shared" si="1"/>
        <v>114.78378378378378</v>
      </c>
      <c r="H48" t="s">
        <v>20</v>
      </c>
      <c r="I48">
        <v>92</v>
      </c>
      <c r="J48" s="5">
        <f t="shared" si="2"/>
        <v>46.163043478260867</v>
      </c>
      <c r="K48" s="4" t="s">
        <v>21</v>
      </c>
      <c r="L48" s="4" t="s">
        <v>22</v>
      </c>
      <c r="M48">
        <v>1278565200</v>
      </c>
      <c r="N48">
        <v>1280552400</v>
      </c>
      <c r="O48" s="11">
        <f t="shared" si="3"/>
        <v>40367.208333333336</v>
      </c>
      <c r="P48" s="11">
        <f t="shared" si="0"/>
        <v>40390.208333333336</v>
      </c>
      <c r="Q48" t="b">
        <v>0</v>
      </c>
      <c r="R48" t="b">
        <v>0</v>
      </c>
      <c r="S48" t="s">
        <v>23</v>
      </c>
      <c r="T48" t="str" cm="1">
        <f t="array" ref="T48:U48">TRIM(_xlfn.TEXTSPLIT(S48,"/"))</f>
        <v>music</v>
      </c>
      <c r="U48" t="str">
        <v>rock</v>
      </c>
      <c r="V48" s="5"/>
    </row>
    <row r="49" spans="1:22" x14ac:dyDescent="0.3">
      <c r="A49">
        <v>47</v>
      </c>
      <c r="B49" t="s">
        <v>140</v>
      </c>
      <c r="C49" s="3" t="s">
        <v>141</v>
      </c>
      <c r="D49">
        <v>1500</v>
      </c>
      <c r="E49" t="str" cm="1">
        <f t="array" ref="E49">_xlfn.IFS(D49&lt;1000,"Less than 1000",D49&lt;=4999,"1000 to 4999",D49&lt;=9999,"5000 to 9999",D49&lt;=14999,"10000 to 14999",D49&lt;=19999,"15000 to 19999",D49&lt;=24999,"20000 to 24999",D49&lt;=29999,"25000 to 29999",D49&lt;=34999,"30000 to 34999",D49&lt;=39999,"35000 to 39999",D49&lt;=44999,"40000 to 44999",D49&lt;=49999,"45000 to 49999",TRUE,"Greater than or equal to 50000")</f>
        <v>1000 to 4999</v>
      </c>
      <c r="F49">
        <v>7129</v>
      </c>
      <c r="G49" s="7">
        <f t="shared" si="1"/>
        <v>475.26666666666665</v>
      </c>
      <c r="H49" t="s">
        <v>20</v>
      </c>
      <c r="I49">
        <v>149</v>
      </c>
      <c r="J49" s="5">
        <f t="shared" si="2"/>
        <v>47.845637583892618</v>
      </c>
      <c r="K49" s="4" t="s">
        <v>21</v>
      </c>
      <c r="L49" s="4" t="s">
        <v>22</v>
      </c>
      <c r="M49">
        <v>1396069200</v>
      </c>
      <c r="N49">
        <v>1398661200</v>
      </c>
      <c r="O49" s="11">
        <f t="shared" si="3"/>
        <v>41727.208333333336</v>
      </c>
      <c r="P49" s="11">
        <f t="shared" si="0"/>
        <v>41757.208333333336</v>
      </c>
      <c r="Q49" t="b">
        <v>0</v>
      </c>
      <c r="R49" t="b">
        <v>0</v>
      </c>
      <c r="S49" t="s">
        <v>33</v>
      </c>
      <c r="T49" t="str" cm="1">
        <f t="array" ref="T49:U49">TRIM(_xlfn.TEXTSPLIT(S49,"/"))</f>
        <v>theater</v>
      </c>
      <c r="U49" t="str">
        <v>plays</v>
      </c>
      <c r="V49" s="5"/>
    </row>
    <row r="50" spans="1:22" x14ac:dyDescent="0.3">
      <c r="A50">
        <v>48</v>
      </c>
      <c r="B50" t="s">
        <v>142</v>
      </c>
      <c r="C50" s="3" t="s">
        <v>143</v>
      </c>
      <c r="D50">
        <v>33300</v>
      </c>
      <c r="E50" t="str" cm="1">
        <f t="array" ref="E50">_xlfn.IFS(D50&lt;1000,"Less than 1000",D50&lt;=4999,"1000 to 4999",D50&lt;=9999,"5000 to 9999",D50&lt;=14999,"10000 to 14999",D50&lt;=19999,"15000 to 19999",D50&lt;=24999,"20000 to 24999",D50&lt;=29999,"25000 to 29999",D50&lt;=34999,"30000 to 34999",D50&lt;=39999,"35000 to 39999",D50&lt;=44999,"40000 to 44999",D50&lt;=49999,"45000 to 49999",TRUE,"Greater than or equal to 50000")</f>
        <v>30000 to 34999</v>
      </c>
      <c r="F50">
        <v>128862</v>
      </c>
      <c r="G50" s="7">
        <f t="shared" si="1"/>
        <v>386.97297297297297</v>
      </c>
      <c r="H50" t="s">
        <v>20</v>
      </c>
      <c r="I50">
        <v>2431</v>
      </c>
      <c r="J50" s="5">
        <f t="shared" si="2"/>
        <v>53.007815713698065</v>
      </c>
      <c r="K50" s="4" t="s">
        <v>21</v>
      </c>
      <c r="L50" s="4" t="s">
        <v>22</v>
      </c>
      <c r="M50">
        <v>1435208400</v>
      </c>
      <c r="N50">
        <v>1436245200</v>
      </c>
      <c r="O50" s="11">
        <f t="shared" si="3"/>
        <v>42180.208333333328</v>
      </c>
      <c r="P50" s="11">
        <f t="shared" si="0"/>
        <v>42192.208333333328</v>
      </c>
      <c r="Q50" t="b">
        <v>0</v>
      </c>
      <c r="R50" t="b">
        <v>0</v>
      </c>
      <c r="S50" t="s">
        <v>33</v>
      </c>
      <c r="T50" t="str" cm="1">
        <f t="array" ref="T50:U50">TRIM(_xlfn.TEXTSPLIT(S50,"/"))</f>
        <v>theater</v>
      </c>
      <c r="U50" t="str">
        <v>plays</v>
      </c>
      <c r="V50" s="5"/>
    </row>
    <row r="51" spans="1:22" x14ac:dyDescent="0.3">
      <c r="A51">
        <v>49</v>
      </c>
      <c r="B51" t="s">
        <v>144</v>
      </c>
      <c r="C51" s="3" t="s">
        <v>145</v>
      </c>
      <c r="D51">
        <v>7200</v>
      </c>
      <c r="E51" t="str" cm="1">
        <f t="array" ref="E51">_xlfn.IFS(D51&lt;1000,"Less than 1000",D51&lt;=4999,"1000 to 4999",D51&lt;=9999,"5000 to 9999",D51&lt;=14999,"10000 to 14999",D51&lt;=19999,"15000 to 19999",D51&lt;=24999,"20000 to 24999",D51&lt;=29999,"25000 to 29999",D51&lt;=34999,"30000 to 34999",D51&lt;=39999,"35000 to 39999",D51&lt;=44999,"40000 to 44999",D51&lt;=49999,"45000 to 49999",TRUE,"Greater than or equal to 50000")</f>
        <v>5000 to 9999</v>
      </c>
      <c r="F51">
        <v>13653</v>
      </c>
      <c r="G51" s="7">
        <f t="shared" si="1"/>
        <v>189.625</v>
      </c>
      <c r="H51" t="s">
        <v>20</v>
      </c>
      <c r="I51">
        <v>303</v>
      </c>
      <c r="J51" s="5">
        <f t="shared" si="2"/>
        <v>45.059405940594061</v>
      </c>
      <c r="K51" s="4" t="s">
        <v>21</v>
      </c>
      <c r="L51" s="4" t="s">
        <v>22</v>
      </c>
      <c r="M51">
        <v>1571547600</v>
      </c>
      <c r="N51">
        <v>1575439200</v>
      </c>
      <c r="O51" s="11">
        <f t="shared" si="3"/>
        <v>43758.208333333328</v>
      </c>
      <c r="P51" s="11">
        <f t="shared" si="0"/>
        <v>43803.25</v>
      </c>
      <c r="Q51" t="b">
        <v>0</v>
      </c>
      <c r="R51" t="b">
        <v>0</v>
      </c>
      <c r="S51" t="s">
        <v>23</v>
      </c>
      <c r="T51" t="str" cm="1">
        <f t="array" ref="T51:U51">TRIM(_xlfn.TEXTSPLIT(S51,"/"))</f>
        <v>music</v>
      </c>
      <c r="U51" t="str">
        <v>rock</v>
      </c>
      <c r="V51" s="5"/>
    </row>
    <row r="52" spans="1:22" ht="31.2" x14ac:dyDescent="0.3">
      <c r="A52">
        <v>50</v>
      </c>
      <c r="B52" t="s">
        <v>146</v>
      </c>
      <c r="C52" s="3" t="s">
        <v>147</v>
      </c>
      <c r="D52">
        <v>100</v>
      </c>
      <c r="E52" t="str" cm="1">
        <f t="array" ref="E52">_xlfn.IFS(D52&lt;1000,"Less than 1000",D52&lt;=4999,"1000 to 4999",D52&lt;=9999,"5000 to 9999",D52&lt;=14999,"10000 to 14999",D52&lt;=19999,"15000 to 19999",D52&lt;=24999,"20000 to 24999",D52&lt;=29999,"25000 to 29999",D52&lt;=34999,"30000 to 34999",D52&lt;=39999,"35000 to 39999",D52&lt;=44999,"40000 to 44999",D52&lt;=49999,"45000 to 49999",TRUE,"Greater than or equal to 50000")</f>
        <v>Less than 1000</v>
      </c>
      <c r="F52">
        <v>2</v>
      </c>
      <c r="G52" s="7">
        <f t="shared" si="1"/>
        <v>2</v>
      </c>
      <c r="H52" t="s">
        <v>14</v>
      </c>
      <c r="I52">
        <v>1</v>
      </c>
      <c r="J52" s="5">
        <f t="shared" si="2"/>
        <v>2</v>
      </c>
      <c r="K52" s="4" t="s">
        <v>107</v>
      </c>
      <c r="L52" s="4" t="s">
        <v>108</v>
      </c>
      <c r="M52">
        <v>1375333200</v>
      </c>
      <c r="N52">
        <v>1377752400</v>
      </c>
      <c r="O52" s="11">
        <f t="shared" si="3"/>
        <v>41487.208333333336</v>
      </c>
      <c r="P52" s="11">
        <f t="shared" si="0"/>
        <v>41515.208333333336</v>
      </c>
      <c r="Q52" t="b">
        <v>0</v>
      </c>
      <c r="R52" t="b">
        <v>0</v>
      </c>
      <c r="S52" t="s">
        <v>148</v>
      </c>
      <c r="T52" t="str" cm="1">
        <f t="array" ref="T52:U52">TRIM(_xlfn.TEXTSPLIT(S52,"/"))</f>
        <v>music</v>
      </c>
      <c r="U52" t="str">
        <v>metal</v>
      </c>
      <c r="V52" s="5"/>
    </row>
    <row r="53" spans="1:22" x14ac:dyDescent="0.3">
      <c r="A53">
        <v>51</v>
      </c>
      <c r="B53" t="s">
        <v>149</v>
      </c>
      <c r="C53" s="3" t="s">
        <v>150</v>
      </c>
      <c r="D53">
        <v>158100</v>
      </c>
      <c r="E53" t="str" cm="1">
        <f t="array" ref="E53">_xlfn.IFS(D53&lt;1000,"Less than 1000",D53&lt;=4999,"1000 to 4999",D53&lt;=9999,"5000 to 9999",D53&lt;=14999,"10000 to 14999",D53&lt;=19999,"15000 to 19999",D53&lt;=24999,"20000 to 24999",D53&lt;=29999,"25000 to 29999",D53&lt;=34999,"30000 to 34999",D53&lt;=39999,"35000 to 39999",D53&lt;=44999,"40000 to 44999",D53&lt;=49999,"45000 to 49999",TRUE,"Greater than or equal to 50000")</f>
        <v>Greater than or equal to 50000</v>
      </c>
      <c r="F53">
        <v>145243</v>
      </c>
      <c r="G53" s="7">
        <f t="shared" si="1"/>
        <v>91.867805186590772</v>
      </c>
      <c r="H53" t="s">
        <v>14</v>
      </c>
      <c r="I53">
        <v>1467</v>
      </c>
      <c r="J53" s="5">
        <f t="shared" si="2"/>
        <v>99.006816632583508</v>
      </c>
      <c r="K53" s="4" t="s">
        <v>40</v>
      </c>
      <c r="L53" s="4" t="s">
        <v>41</v>
      </c>
      <c r="M53">
        <v>1332824400</v>
      </c>
      <c r="N53">
        <v>1334206800</v>
      </c>
      <c r="O53" s="11">
        <f t="shared" si="3"/>
        <v>40995.208333333336</v>
      </c>
      <c r="P53" s="11">
        <f t="shared" si="0"/>
        <v>41011.208333333336</v>
      </c>
      <c r="Q53" t="b">
        <v>0</v>
      </c>
      <c r="R53" t="b">
        <v>1</v>
      </c>
      <c r="S53" t="s">
        <v>65</v>
      </c>
      <c r="T53" t="str" cm="1">
        <f t="array" ref="T53:U53">TRIM(_xlfn.TEXTSPLIT(S53,"/"))</f>
        <v>technology</v>
      </c>
      <c r="U53" t="str">
        <v>wearables</v>
      </c>
      <c r="V53" s="5"/>
    </row>
    <row r="54" spans="1:22" x14ac:dyDescent="0.3">
      <c r="A54">
        <v>52</v>
      </c>
      <c r="B54" t="s">
        <v>151</v>
      </c>
      <c r="C54" s="3" t="s">
        <v>152</v>
      </c>
      <c r="D54">
        <v>7200</v>
      </c>
      <c r="E54" t="str" cm="1">
        <f t="array" ref="E54">_xlfn.IFS(D54&lt;1000,"Less than 1000",D54&lt;=4999,"1000 to 4999",D54&lt;=9999,"5000 to 9999",D54&lt;=14999,"10000 to 14999",D54&lt;=19999,"15000 to 19999",D54&lt;=24999,"20000 to 24999",D54&lt;=29999,"25000 to 29999",D54&lt;=34999,"30000 to 34999",D54&lt;=39999,"35000 to 39999",D54&lt;=44999,"40000 to 44999",D54&lt;=49999,"45000 to 49999",TRUE,"Greater than or equal to 50000")</f>
        <v>5000 to 9999</v>
      </c>
      <c r="F54">
        <v>2459</v>
      </c>
      <c r="G54" s="7">
        <f t="shared" si="1"/>
        <v>34.152777777777779</v>
      </c>
      <c r="H54" t="s">
        <v>14</v>
      </c>
      <c r="I54">
        <v>75</v>
      </c>
      <c r="J54" s="5">
        <f t="shared" si="2"/>
        <v>32.786666666666669</v>
      </c>
      <c r="K54" s="4" t="s">
        <v>21</v>
      </c>
      <c r="L54" s="4" t="s">
        <v>22</v>
      </c>
      <c r="M54">
        <v>1284526800</v>
      </c>
      <c r="N54">
        <v>1284872400</v>
      </c>
      <c r="O54" s="11">
        <f t="shared" si="3"/>
        <v>40436.208333333336</v>
      </c>
      <c r="P54" s="11">
        <f t="shared" si="0"/>
        <v>40440.208333333336</v>
      </c>
      <c r="Q54" t="b">
        <v>0</v>
      </c>
      <c r="R54" t="b">
        <v>0</v>
      </c>
      <c r="S54" t="s">
        <v>33</v>
      </c>
      <c r="T54" t="str" cm="1">
        <f t="array" ref="T54:U54">TRIM(_xlfn.TEXTSPLIT(S54,"/"))</f>
        <v>theater</v>
      </c>
      <c r="U54" t="str">
        <v>plays</v>
      </c>
      <c r="V54" s="5"/>
    </row>
    <row r="55" spans="1:22" x14ac:dyDescent="0.3">
      <c r="A55">
        <v>53</v>
      </c>
      <c r="B55" t="s">
        <v>153</v>
      </c>
      <c r="C55" s="3" t="s">
        <v>154</v>
      </c>
      <c r="D55">
        <v>8800</v>
      </c>
      <c r="E55" t="str" cm="1">
        <f t="array" ref="E55">_xlfn.IFS(D55&lt;1000,"Less than 1000",D55&lt;=4999,"1000 to 4999",D55&lt;=9999,"5000 to 9999",D55&lt;=14999,"10000 to 14999",D55&lt;=19999,"15000 to 19999",D55&lt;=24999,"20000 to 24999",D55&lt;=29999,"25000 to 29999",D55&lt;=34999,"30000 to 34999",D55&lt;=39999,"35000 to 39999",D55&lt;=44999,"40000 to 44999",D55&lt;=49999,"45000 to 49999",TRUE,"Greater than or equal to 50000")</f>
        <v>5000 to 9999</v>
      </c>
      <c r="F55">
        <v>12356</v>
      </c>
      <c r="G55" s="7">
        <f t="shared" si="1"/>
        <v>140.40909090909091</v>
      </c>
      <c r="H55" t="s">
        <v>20</v>
      </c>
      <c r="I55">
        <v>209</v>
      </c>
      <c r="J55" s="5">
        <f t="shared" si="2"/>
        <v>59.119617224880386</v>
      </c>
      <c r="K55" s="4" t="s">
        <v>21</v>
      </c>
      <c r="L55" s="4" t="s">
        <v>22</v>
      </c>
      <c r="M55">
        <v>1400562000</v>
      </c>
      <c r="N55">
        <v>1403931600</v>
      </c>
      <c r="O55" s="11">
        <f t="shared" si="3"/>
        <v>41779.208333333336</v>
      </c>
      <c r="P55" s="11">
        <f t="shared" si="0"/>
        <v>41818.208333333336</v>
      </c>
      <c r="Q55" t="b">
        <v>0</v>
      </c>
      <c r="R55" t="b">
        <v>0</v>
      </c>
      <c r="S55" t="s">
        <v>53</v>
      </c>
      <c r="T55" t="str" cm="1">
        <f t="array" ref="T55:U55">TRIM(_xlfn.TEXTSPLIT(S55,"/"))</f>
        <v>film &amp; video</v>
      </c>
      <c r="U55" t="str">
        <v>drama</v>
      </c>
      <c r="V55" s="5"/>
    </row>
    <row r="56" spans="1:22" ht="31.2" x14ac:dyDescent="0.3">
      <c r="A56">
        <v>54</v>
      </c>
      <c r="B56" t="s">
        <v>155</v>
      </c>
      <c r="C56" s="3" t="s">
        <v>156</v>
      </c>
      <c r="D56">
        <v>6000</v>
      </c>
      <c r="E56" t="str" cm="1">
        <f t="array" ref="E56">_xlfn.IFS(D56&lt;1000,"Less than 1000",D56&lt;=4999,"1000 to 4999",D56&lt;=9999,"5000 to 9999",D56&lt;=14999,"10000 to 14999",D56&lt;=19999,"15000 to 19999",D56&lt;=24999,"20000 to 24999",D56&lt;=29999,"25000 to 29999",D56&lt;=34999,"30000 to 34999",D56&lt;=39999,"35000 to 39999",D56&lt;=44999,"40000 to 44999",D56&lt;=49999,"45000 to 49999",TRUE,"Greater than or equal to 50000")</f>
        <v>5000 to 9999</v>
      </c>
      <c r="F56">
        <v>5392</v>
      </c>
      <c r="G56" s="7">
        <f t="shared" si="1"/>
        <v>89.86666666666666</v>
      </c>
      <c r="H56" t="s">
        <v>14</v>
      </c>
      <c r="I56">
        <v>120</v>
      </c>
      <c r="J56" s="5">
        <f t="shared" si="2"/>
        <v>44.93333333333333</v>
      </c>
      <c r="K56" s="4" t="s">
        <v>21</v>
      </c>
      <c r="L56" s="4" t="s">
        <v>22</v>
      </c>
      <c r="M56">
        <v>1520748000</v>
      </c>
      <c r="N56">
        <v>1521262800</v>
      </c>
      <c r="O56" s="11">
        <f t="shared" si="3"/>
        <v>43170.25</v>
      </c>
      <c r="P56" s="11">
        <f t="shared" si="0"/>
        <v>43176.208333333328</v>
      </c>
      <c r="Q56" t="b">
        <v>0</v>
      </c>
      <c r="R56" t="b">
        <v>0</v>
      </c>
      <c r="S56" t="s">
        <v>65</v>
      </c>
      <c r="T56" t="str" cm="1">
        <f t="array" ref="T56:U56">TRIM(_xlfn.TEXTSPLIT(S56,"/"))</f>
        <v>technology</v>
      </c>
      <c r="U56" t="str">
        <v>wearables</v>
      </c>
      <c r="V56" s="5"/>
    </row>
    <row r="57" spans="1:22" ht="31.2" x14ac:dyDescent="0.3">
      <c r="A57">
        <v>55</v>
      </c>
      <c r="B57" t="s">
        <v>157</v>
      </c>
      <c r="C57" s="3" t="s">
        <v>158</v>
      </c>
      <c r="D57">
        <v>6600</v>
      </c>
      <c r="E57" t="str" cm="1">
        <f t="array" ref="E57">_xlfn.IFS(D57&lt;1000,"Less than 1000",D57&lt;=4999,"1000 to 4999",D57&lt;=9999,"5000 to 9999",D57&lt;=14999,"10000 to 14999",D57&lt;=19999,"15000 to 19999",D57&lt;=24999,"20000 to 24999",D57&lt;=29999,"25000 to 29999",D57&lt;=34999,"30000 to 34999",D57&lt;=39999,"35000 to 39999",D57&lt;=44999,"40000 to 44999",D57&lt;=49999,"45000 to 49999",TRUE,"Greater than or equal to 50000")</f>
        <v>5000 to 9999</v>
      </c>
      <c r="F57">
        <v>11746</v>
      </c>
      <c r="G57" s="7">
        <f t="shared" si="1"/>
        <v>177.96969696969697</v>
      </c>
      <c r="H57" t="s">
        <v>20</v>
      </c>
      <c r="I57">
        <v>131</v>
      </c>
      <c r="J57" s="5">
        <f t="shared" si="2"/>
        <v>89.664122137404576</v>
      </c>
      <c r="K57" s="4" t="s">
        <v>21</v>
      </c>
      <c r="L57" s="4" t="s">
        <v>22</v>
      </c>
      <c r="M57">
        <v>1532926800</v>
      </c>
      <c r="N57">
        <v>1533358800</v>
      </c>
      <c r="O57" s="11">
        <f t="shared" si="3"/>
        <v>43311.208333333328</v>
      </c>
      <c r="P57" s="11">
        <f t="shared" si="0"/>
        <v>43316.208333333328</v>
      </c>
      <c r="Q57" t="b">
        <v>0</v>
      </c>
      <c r="R57" t="b">
        <v>0</v>
      </c>
      <c r="S57" t="s">
        <v>159</v>
      </c>
      <c r="T57" t="str" cm="1">
        <f t="array" ref="T57:U57">TRIM(_xlfn.TEXTSPLIT(S57,"/"))</f>
        <v>music</v>
      </c>
      <c r="U57" t="str">
        <v>jazz</v>
      </c>
      <c r="V57" s="5"/>
    </row>
    <row r="58" spans="1:22" ht="31.2" x14ac:dyDescent="0.3">
      <c r="A58">
        <v>56</v>
      </c>
      <c r="B58" t="s">
        <v>160</v>
      </c>
      <c r="C58" s="3" t="s">
        <v>161</v>
      </c>
      <c r="D58">
        <v>8000</v>
      </c>
      <c r="E58" t="str" cm="1">
        <f t="array" ref="E58">_xlfn.IFS(D58&lt;1000,"Less than 1000",D58&lt;=4999,"1000 to 4999",D58&lt;=9999,"5000 to 9999",D58&lt;=14999,"10000 to 14999",D58&lt;=19999,"15000 to 19999",D58&lt;=24999,"20000 to 24999",D58&lt;=29999,"25000 to 29999",D58&lt;=34999,"30000 to 34999",D58&lt;=39999,"35000 to 39999",D58&lt;=44999,"40000 to 44999",D58&lt;=49999,"45000 to 49999",TRUE,"Greater than or equal to 50000")</f>
        <v>5000 to 9999</v>
      </c>
      <c r="F58">
        <v>11493</v>
      </c>
      <c r="G58" s="7">
        <f t="shared" si="1"/>
        <v>143.66249999999999</v>
      </c>
      <c r="H58" t="s">
        <v>20</v>
      </c>
      <c r="I58">
        <v>164</v>
      </c>
      <c r="J58" s="5">
        <f t="shared" si="2"/>
        <v>70.079268292682926</v>
      </c>
      <c r="K58" s="4" t="s">
        <v>21</v>
      </c>
      <c r="L58" s="4" t="s">
        <v>22</v>
      </c>
      <c r="M58">
        <v>1420869600</v>
      </c>
      <c r="N58">
        <v>1421474400</v>
      </c>
      <c r="O58" s="11">
        <f t="shared" si="3"/>
        <v>42014.25</v>
      </c>
      <c r="P58" s="11">
        <f t="shared" si="0"/>
        <v>42021.25</v>
      </c>
      <c r="Q58" t="b">
        <v>0</v>
      </c>
      <c r="R58" t="b">
        <v>0</v>
      </c>
      <c r="S58" t="s">
        <v>65</v>
      </c>
      <c r="T58" t="str" cm="1">
        <f t="array" ref="T58:U58">TRIM(_xlfn.TEXTSPLIT(S58,"/"))</f>
        <v>technology</v>
      </c>
      <c r="U58" t="str">
        <v>wearables</v>
      </c>
      <c r="V58" s="5"/>
    </row>
    <row r="59" spans="1:22" x14ac:dyDescent="0.3">
      <c r="A59">
        <v>57</v>
      </c>
      <c r="B59" t="s">
        <v>162</v>
      </c>
      <c r="C59" s="3" t="s">
        <v>163</v>
      </c>
      <c r="D59">
        <v>2900</v>
      </c>
      <c r="E59" t="str" cm="1">
        <f t="array" ref="E59">_xlfn.IFS(D59&lt;1000,"Less than 1000",D59&lt;=4999,"1000 to 4999",D59&lt;=9999,"5000 to 9999",D59&lt;=14999,"10000 to 14999",D59&lt;=19999,"15000 to 19999",D59&lt;=24999,"20000 to 24999",D59&lt;=29999,"25000 to 29999",D59&lt;=34999,"30000 to 34999",D59&lt;=39999,"35000 to 39999",D59&lt;=44999,"40000 to 44999",D59&lt;=49999,"45000 to 49999",TRUE,"Greater than or equal to 50000")</f>
        <v>1000 to 4999</v>
      </c>
      <c r="F59">
        <v>6243</v>
      </c>
      <c r="G59" s="7">
        <f t="shared" si="1"/>
        <v>215.27586206896552</v>
      </c>
      <c r="H59" t="s">
        <v>20</v>
      </c>
      <c r="I59">
        <v>201</v>
      </c>
      <c r="J59" s="5">
        <f t="shared" si="2"/>
        <v>31.059701492537314</v>
      </c>
      <c r="K59" s="4" t="s">
        <v>21</v>
      </c>
      <c r="L59" s="4" t="s">
        <v>22</v>
      </c>
      <c r="M59">
        <v>1504242000</v>
      </c>
      <c r="N59">
        <v>1505278800</v>
      </c>
      <c r="O59" s="11">
        <f t="shared" si="3"/>
        <v>42979.208333333328</v>
      </c>
      <c r="P59" s="11">
        <f t="shared" si="0"/>
        <v>42991.208333333328</v>
      </c>
      <c r="Q59" t="b">
        <v>0</v>
      </c>
      <c r="R59" t="b">
        <v>0</v>
      </c>
      <c r="S59" t="s">
        <v>89</v>
      </c>
      <c r="T59" t="str" cm="1">
        <f t="array" ref="T59:U59">TRIM(_xlfn.TEXTSPLIT(S59,"/"))</f>
        <v>games</v>
      </c>
      <c r="U59" t="str">
        <v>video games</v>
      </c>
      <c r="V59" s="5"/>
    </row>
    <row r="60" spans="1:22" x14ac:dyDescent="0.3">
      <c r="A60">
        <v>58</v>
      </c>
      <c r="B60" t="s">
        <v>164</v>
      </c>
      <c r="C60" s="3" t="s">
        <v>165</v>
      </c>
      <c r="D60">
        <v>2700</v>
      </c>
      <c r="E60" t="str" cm="1">
        <f t="array" ref="E60">_xlfn.IFS(D60&lt;1000,"Less than 1000",D60&lt;=4999,"1000 to 4999",D60&lt;=9999,"5000 to 9999",D60&lt;=14999,"10000 to 14999",D60&lt;=19999,"15000 to 19999",D60&lt;=24999,"20000 to 24999",D60&lt;=29999,"25000 to 29999",D60&lt;=34999,"30000 to 34999",D60&lt;=39999,"35000 to 39999",D60&lt;=44999,"40000 to 44999",D60&lt;=49999,"45000 to 49999",TRUE,"Greater than or equal to 50000")</f>
        <v>1000 to 4999</v>
      </c>
      <c r="F60">
        <v>6132</v>
      </c>
      <c r="G60" s="7">
        <f t="shared" si="1"/>
        <v>227.11111111111114</v>
      </c>
      <c r="H60" t="s">
        <v>20</v>
      </c>
      <c r="I60">
        <v>211</v>
      </c>
      <c r="J60" s="5">
        <f t="shared" si="2"/>
        <v>29.061611374407583</v>
      </c>
      <c r="K60" s="4" t="s">
        <v>21</v>
      </c>
      <c r="L60" s="4" t="s">
        <v>22</v>
      </c>
      <c r="M60">
        <v>1442811600</v>
      </c>
      <c r="N60">
        <v>1443934800</v>
      </c>
      <c r="O60" s="11">
        <f t="shared" si="3"/>
        <v>42268.208333333328</v>
      </c>
      <c r="P60" s="11">
        <f t="shared" si="0"/>
        <v>42281.208333333328</v>
      </c>
      <c r="Q60" t="b">
        <v>0</v>
      </c>
      <c r="R60" t="b">
        <v>0</v>
      </c>
      <c r="S60" t="s">
        <v>33</v>
      </c>
      <c r="T60" t="str" cm="1">
        <f t="array" ref="T60:U60">TRIM(_xlfn.TEXTSPLIT(S60,"/"))</f>
        <v>theater</v>
      </c>
      <c r="U60" t="str">
        <v>plays</v>
      </c>
      <c r="V60" s="5"/>
    </row>
    <row r="61" spans="1:22" x14ac:dyDescent="0.3">
      <c r="A61">
        <v>59</v>
      </c>
      <c r="B61" t="s">
        <v>166</v>
      </c>
      <c r="C61" s="3" t="s">
        <v>167</v>
      </c>
      <c r="D61">
        <v>1400</v>
      </c>
      <c r="E61" t="str" cm="1">
        <f t="array" ref="E61">_xlfn.IFS(D61&lt;1000,"Less than 1000",D61&lt;=4999,"1000 to 4999",D61&lt;=9999,"5000 to 9999",D61&lt;=14999,"10000 to 14999",D61&lt;=19999,"15000 to 19999",D61&lt;=24999,"20000 to 24999",D61&lt;=29999,"25000 to 29999",D61&lt;=34999,"30000 to 34999",D61&lt;=39999,"35000 to 39999",D61&lt;=44999,"40000 to 44999",D61&lt;=49999,"45000 to 49999",TRUE,"Greater than or equal to 50000")</f>
        <v>1000 to 4999</v>
      </c>
      <c r="F61">
        <v>3851</v>
      </c>
      <c r="G61" s="7">
        <f t="shared" si="1"/>
        <v>275.07142857142861</v>
      </c>
      <c r="H61" t="s">
        <v>20</v>
      </c>
      <c r="I61">
        <v>128</v>
      </c>
      <c r="J61" s="5">
        <f t="shared" si="2"/>
        <v>30.0859375</v>
      </c>
      <c r="K61" s="4" t="s">
        <v>21</v>
      </c>
      <c r="L61" s="4" t="s">
        <v>22</v>
      </c>
      <c r="M61">
        <v>1497243600</v>
      </c>
      <c r="N61">
        <v>1498539600</v>
      </c>
      <c r="O61" s="11">
        <f t="shared" si="3"/>
        <v>42898.208333333328</v>
      </c>
      <c r="P61" s="11">
        <f t="shared" si="0"/>
        <v>42913.208333333328</v>
      </c>
      <c r="Q61" t="b">
        <v>0</v>
      </c>
      <c r="R61" t="b">
        <v>1</v>
      </c>
      <c r="S61" t="s">
        <v>33</v>
      </c>
      <c r="T61" t="str" cm="1">
        <f t="array" ref="T61:U61">TRIM(_xlfn.TEXTSPLIT(S61,"/"))</f>
        <v>theater</v>
      </c>
      <c r="U61" t="str">
        <v>plays</v>
      </c>
      <c r="V61" s="5"/>
    </row>
    <row r="62" spans="1:22" x14ac:dyDescent="0.3">
      <c r="A62">
        <v>60</v>
      </c>
      <c r="B62" t="s">
        <v>168</v>
      </c>
      <c r="C62" s="3" t="s">
        <v>169</v>
      </c>
      <c r="D62">
        <v>94200</v>
      </c>
      <c r="E62" t="str" cm="1">
        <f t="array" ref="E62">_xlfn.IFS(D62&lt;1000,"Less than 1000",D62&lt;=4999,"1000 to 4999",D62&lt;=9999,"5000 to 9999",D62&lt;=14999,"10000 to 14999",D62&lt;=19999,"15000 to 19999",D62&lt;=24999,"20000 to 24999",D62&lt;=29999,"25000 to 29999",D62&lt;=34999,"30000 to 34999",D62&lt;=39999,"35000 to 39999",D62&lt;=44999,"40000 to 44999",D62&lt;=49999,"45000 to 49999",TRUE,"Greater than or equal to 50000")</f>
        <v>Greater than or equal to 50000</v>
      </c>
      <c r="F62">
        <v>135997</v>
      </c>
      <c r="G62" s="7">
        <f t="shared" si="1"/>
        <v>144.37048832271762</v>
      </c>
      <c r="H62" t="s">
        <v>20</v>
      </c>
      <c r="I62">
        <v>1600</v>
      </c>
      <c r="J62" s="5">
        <f t="shared" si="2"/>
        <v>84.998125000000002</v>
      </c>
      <c r="K62" s="4" t="s">
        <v>15</v>
      </c>
      <c r="L62" s="4" t="s">
        <v>16</v>
      </c>
      <c r="M62">
        <v>1342501200</v>
      </c>
      <c r="N62">
        <v>1342760400</v>
      </c>
      <c r="O62" s="11">
        <f t="shared" si="3"/>
        <v>41107.208333333336</v>
      </c>
      <c r="P62" s="11">
        <f t="shared" si="0"/>
        <v>41110.208333333336</v>
      </c>
      <c r="Q62" t="b">
        <v>0</v>
      </c>
      <c r="R62" t="b">
        <v>0</v>
      </c>
      <c r="S62" t="s">
        <v>33</v>
      </c>
      <c r="T62" t="str" cm="1">
        <f t="array" ref="T62:U62">TRIM(_xlfn.TEXTSPLIT(S62,"/"))</f>
        <v>theater</v>
      </c>
      <c r="U62" t="str">
        <v>plays</v>
      </c>
      <c r="V62" s="5"/>
    </row>
    <row r="63" spans="1:22" ht="31.2" x14ac:dyDescent="0.3">
      <c r="A63">
        <v>61</v>
      </c>
      <c r="B63" t="s">
        <v>170</v>
      </c>
      <c r="C63" s="3" t="s">
        <v>171</v>
      </c>
      <c r="D63">
        <v>199200</v>
      </c>
      <c r="E63" t="str" cm="1">
        <f t="array" ref="E63">_xlfn.IFS(D63&lt;1000,"Less than 1000",D63&lt;=4999,"1000 to 4999",D63&lt;=9999,"5000 to 9999",D63&lt;=14999,"10000 to 14999",D63&lt;=19999,"15000 to 19999",D63&lt;=24999,"20000 to 24999",D63&lt;=29999,"25000 to 29999",D63&lt;=34999,"30000 to 34999",D63&lt;=39999,"35000 to 39999",D63&lt;=44999,"40000 to 44999",D63&lt;=49999,"45000 to 49999",TRUE,"Greater than or equal to 50000")</f>
        <v>Greater than or equal to 50000</v>
      </c>
      <c r="F63">
        <v>184750</v>
      </c>
      <c r="G63" s="7">
        <f t="shared" si="1"/>
        <v>92.74598393574297</v>
      </c>
      <c r="H63" t="s">
        <v>14</v>
      </c>
      <c r="I63">
        <v>2253</v>
      </c>
      <c r="J63" s="5">
        <f t="shared" si="2"/>
        <v>82.001775410563695</v>
      </c>
      <c r="K63" s="4" t="s">
        <v>15</v>
      </c>
      <c r="L63" s="4" t="s">
        <v>16</v>
      </c>
      <c r="M63">
        <v>1298268000</v>
      </c>
      <c r="N63">
        <v>1301720400</v>
      </c>
      <c r="O63" s="11">
        <f t="shared" si="3"/>
        <v>40595.25</v>
      </c>
      <c r="P63" s="11">
        <f t="shared" si="0"/>
        <v>40635.208333333336</v>
      </c>
      <c r="Q63" t="b">
        <v>0</v>
      </c>
      <c r="R63" t="b">
        <v>0</v>
      </c>
      <c r="S63" t="s">
        <v>33</v>
      </c>
      <c r="T63" t="str" cm="1">
        <f t="array" ref="T63:U63">TRIM(_xlfn.TEXTSPLIT(S63,"/"))</f>
        <v>theater</v>
      </c>
      <c r="U63" t="str">
        <v>plays</v>
      </c>
      <c r="V63" s="5"/>
    </row>
    <row r="64" spans="1:22" ht="31.2" x14ac:dyDescent="0.3">
      <c r="A64">
        <v>62</v>
      </c>
      <c r="B64" t="s">
        <v>172</v>
      </c>
      <c r="C64" s="3" t="s">
        <v>173</v>
      </c>
      <c r="D64">
        <v>2000</v>
      </c>
      <c r="E64" t="str" cm="1">
        <f t="array" ref="E64">_xlfn.IFS(D64&lt;1000,"Less than 1000",D64&lt;=4999,"1000 to 4999",D64&lt;=9999,"5000 to 9999",D64&lt;=14999,"10000 to 14999",D64&lt;=19999,"15000 to 19999",D64&lt;=24999,"20000 to 24999",D64&lt;=29999,"25000 to 29999",D64&lt;=34999,"30000 to 34999",D64&lt;=39999,"35000 to 39999",D64&lt;=44999,"40000 to 44999",D64&lt;=49999,"45000 to 49999",TRUE,"Greater than or equal to 50000")</f>
        <v>1000 to 4999</v>
      </c>
      <c r="F64">
        <v>14452</v>
      </c>
      <c r="G64" s="7">
        <f t="shared" si="1"/>
        <v>722.6</v>
      </c>
      <c r="H64" t="s">
        <v>20</v>
      </c>
      <c r="I64">
        <v>249</v>
      </c>
      <c r="J64" s="5">
        <f t="shared" si="2"/>
        <v>58.040160642570278</v>
      </c>
      <c r="K64" s="4" t="s">
        <v>21</v>
      </c>
      <c r="L64" s="4" t="s">
        <v>22</v>
      </c>
      <c r="M64">
        <v>1433480400</v>
      </c>
      <c r="N64">
        <v>1433566800</v>
      </c>
      <c r="O64" s="11">
        <f t="shared" si="3"/>
        <v>42160.208333333328</v>
      </c>
      <c r="P64" s="11">
        <f t="shared" si="0"/>
        <v>42161.208333333328</v>
      </c>
      <c r="Q64" t="b">
        <v>0</v>
      </c>
      <c r="R64" t="b">
        <v>0</v>
      </c>
      <c r="S64" t="s">
        <v>28</v>
      </c>
      <c r="T64" t="str" cm="1">
        <f t="array" ref="T64:U64">TRIM(_xlfn.TEXTSPLIT(S64,"/"))</f>
        <v>technology</v>
      </c>
      <c r="U64" t="str">
        <v>web</v>
      </c>
      <c r="V64" s="5"/>
    </row>
    <row r="65" spans="1:22" x14ac:dyDescent="0.3">
      <c r="A65">
        <v>63</v>
      </c>
      <c r="B65" t="s">
        <v>174</v>
      </c>
      <c r="C65" s="3" t="s">
        <v>175</v>
      </c>
      <c r="D65">
        <v>4700</v>
      </c>
      <c r="E65" t="str" cm="1">
        <f t="array" ref="E65">_xlfn.IFS(D65&lt;1000,"Less than 1000",D65&lt;=4999,"1000 to 4999",D65&lt;=9999,"5000 to 9999",D65&lt;=14999,"10000 to 14999",D65&lt;=19999,"15000 to 19999",D65&lt;=24999,"20000 to 24999",D65&lt;=29999,"25000 to 29999",D65&lt;=34999,"30000 to 34999",D65&lt;=39999,"35000 to 39999",D65&lt;=44999,"40000 to 44999",D65&lt;=49999,"45000 to 49999",TRUE,"Greater than or equal to 50000")</f>
        <v>1000 to 4999</v>
      </c>
      <c r="F65">
        <v>557</v>
      </c>
      <c r="G65" s="7">
        <f t="shared" si="1"/>
        <v>11.851063829787234</v>
      </c>
      <c r="H65" t="s">
        <v>14</v>
      </c>
      <c r="I65">
        <v>5</v>
      </c>
      <c r="J65" s="5">
        <f t="shared" si="2"/>
        <v>111.4</v>
      </c>
      <c r="K65" s="4" t="s">
        <v>21</v>
      </c>
      <c r="L65" s="4" t="s">
        <v>22</v>
      </c>
      <c r="M65">
        <v>1493355600</v>
      </c>
      <c r="N65">
        <v>1493874000</v>
      </c>
      <c r="O65" s="11">
        <f t="shared" si="3"/>
        <v>42853.208333333328</v>
      </c>
      <c r="P65" s="11">
        <f t="shared" si="0"/>
        <v>42859.208333333328</v>
      </c>
      <c r="Q65" t="b">
        <v>0</v>
      </c>
      <c r="R65" t="b">
        <v>0</v>
      </c>
      <c r="S65" t="s">
        <v>33</v>
      </c>
      <c r="T65" t="str" cm="1">
        <f t="array" ref="T65:U65">TRIM(_xlfn.TEXTSPLIT(S65,"/"))</f>
        <v>theater</v>
      </c>
      <c r="U65" t="str">
        <v>plays</v>
      </c>
      <c r="V65" s="5"/>
    </row>
    <row r="66" spans="1:22" x14ac:dyDescent="0.3">
      <c r="A66">
        <v>64</v>
      </c>
      <c r="B66" t="s">
        <v>176</v>
      </c>
      <c r="C66" s="3" t="s">
        <v>177</v>
      </c>
      <c r="D66">
        <v>2800</v>
      </c>
      <c r="E66" t="str" cm="1">
        <f t="array" ref="E66">_xlfn.IFS(D66&lt;1000,"Less than 1000",D66&lt;=4999,"1000 to 4999",D66&lt;=9999,"5000 to 9999",D66&lt;=14999,"10000 to 14999",D66&lt;=19999,"15000 to 19999",D66&lt;=24999,"20000 to 24999",D66&lt;=29999,"25000 to 29999",D66&lt;=34999,"30000 to 34999",D66&lt;=39999,"35000 to 39999",D66&lt;=44999,"40000 to 44999",D66&lt;=49999,"45000 to 49999",TRUE,"Greater than or equal to 50000")</f>
        <v>1000 to 4999</v>
      </c>
      <c r="F66">
        <v>2734</v>
      </c>
      <c r="G66" s="7">
        <f t="shared" si="1"/>
        <v>97.642857142857139</v>
      </c>
      <c r="H66" t="s">
        <v>14</v>
      </c>
      <c r="I66">
        <v>38</v>
      </c>
      <c r="J66" s="5">
        <f t="shared" si="2"/>
        <v>71.94736842105263</v>
      </c>
      <c r="K66" s="4" t="s">
        <v>21</v>
      </c>
      <c r="L66" s="4" t="s">
        <v>22</v>
      </c>
      <c r="M66">
        <v>1530507600</v>
      </c>
      <c r="N66">
        <v>1531803600</v>
      </c>
      <c r="O66" s="11">
        <f t="shared" si="3"/>
        <v>43283.208333333328</v>
      </c>
      <c r="P66" s="11">
        <f t="shared" si="0"/>
        <v>43298.208333333328</v>
      </c>
      <c r="Q66" t="b">
        <v>0</v>
      </c>
      <c r="R66" t="b">
        <v>1</v>
      </c>
      <c r="S66" t="s">
        <v>28</v>
      </c>
      <c r="T66" t="str" cm="1">
        <f t="array" ref="T66:U66">TRIM(_xlfn.TEXTSPLIT(S66,"/"))</f>
        <v>technology</v>
      </c>
      <c r="U66" t="str">
        <v>web</v>
      </c>
      <c r="V66" s="5"/>
    </row>
    <row r="67" spans="1:22" x14ac:dyDescent="0.3">
      <c r="A67">
        <v>65</v>
      </c>
      <c r="B67" t="s">
        <v>178</v>
      </c>
      <c r="C67" s="3" t="s">
        <v>179</v>
      </c>
      <c r="D67">
        <v>6100</v>
      </c>
      <c r="E67" t="str" cm="1">
        <f t="array" ref="E67">_xlfn.IFS(D67&lt;1000,"Less than 1000",D67&lt;=4999,"1000 to 4999",D67&lt;=9999,"5000 to 9999",D67&lt;=14999,"10000 to 14999",D67&lt;=19999,"15000 to 19999",D67&lt;=24999,"20000 to 24999",D67&lt;=29999,"25000 to 29999",D67&lt;=34999,"30000 to 34999",D67&lt;=39999,"35000 to 39999",D67&lt;=44999,"40000 to 44999",D67&lt;=49999,"45000 to 49999",TRUE,"Greater than or equal to 50000")</f>
        <v>5000 to 9999</v>
      </c>
      <c r="F67">
        <v>14405</v>
      </c>
      <c r="G67" s="7">
        <f t="shared" ref="G67:G130" si="4">(F67/D67)*100</f>
        <v>236.14754098360655</v>
      </c>
      <c r="H67" t="s">
        <v>20</v>
      </c>
      <c r="I67">
        <v>236</v>
      </c>
      <c r="J67" s="5">
        <f t="shared" ref="J67:J130" si="5">F67/I67</f>
        <v>61.038135593220339</v>
      </c>
      <c r="K67" s="4" t="s">
        <v>21</v>
      </c>
      <c r="L67" s="4" t="s">
        <v>22</v>
      </c>
      <c r="M67">
        <v>1296108000</v>
      </c>
      <c r="N67">
        <v>1296712800</v>
      </c>
      <c r="O67" s="11">
        <f t="shared" ref="O67:O130" si="6">(((M67/60)/60)/24)+DATE(1970,1,1)</f>
        <v>40570.25</v>
      </c>
      <c r="P67" s="11">
        <f t="shared" ref="P67:P130" si="7">(((N67/60)/60)/24)+DATE(1970,1,1)</f>
        <v>40577.25</v>
      </c>
      <c r="Q67" t="b">
        <v>0</v>
      </c>
      <c r="R67" t="b">
        <v>0</v>
      </c>
      <c r="S67" t="s">
        <v>33</v>
      </c>
      <c r="T67" t="str" cm="1">
        <f t="array" ref="T67:U67">TRIM(_xlfn.TEXTSPLIT(S67,"/"))</f>
        <v>theater</v>
      </c>
      <c r="U67" t="str">
        <v>plays</v>
      </c>
      <c r="V67" s="5"/>
    </row>
    <row r="68" spans="1:22" x14ac:dyDescent="0.3">
      <c r="A68">
        <v>66</v>
      </c>
      <c r="B68" t="s">
        <v>180</v>
      </c>
      <c r="C68" s="3" t="s">
        <v>181</v>
      </c>
      <c r="D68">
        <v>2900</v>
      </c>
      <c r="E68" t="str" cm="1">
        <f t="array" ref="E68">_xlfn.IFS(D68&lt;1000,"Less than 1000",D68&lt;=4999,"1000 to 4999",D68&lt;=9999,"5000 to 9999",D68&lt;=14999,"10000 to 14999",D68&lt;=19999,"15000 to 19999",D68&lt;=24999,"20000 to 24999",D68&lt;=29999,"25000 to 29999",D68&lt;=34999,"30000 to 34999",D68&lt;=39999,"35000 to 39999",D68&lt;=44999,"40000 to 44999",D68&lt;=49999,"45000 to 49999",TRUE,"Greater than or equal to 50000")</f>
        <v>1000 to 4999</v>
      </c>
      <c r="F68">
        <v>1307</v>
      </c>
      <c r="G68" s="7">
        <f t="shared" si="4"/>
        <v>45.068965517241381</v>
      </c>
      <c r="H68" t="s">
        <v>14</v>
      </c>
      <c r="I68">
        <v>12</v>
      </c>
      <c r="J68" s="5">
        <f t="shared" si="5"/>
        <v>108.91666666666667</v>
      </c>
      <c r="K68" s="4" t="s">
        <v>21</v>
      </c>
      <c r="L68" s="4" t="s">
        <v>22</v>
      </c>
      <c r="M68">
        <v>1428469200</v>
      </c>
      <c r="N68">
        <v>1428901200</v>
      </c>
      <c r="O68" s="11">
        <f t="shared" si="6"/>
        <v>42102.208333333328</v>
      </c>
      <c r="P68" s="11">
        <f t="shared" si="7"/>
        <v>42107.208333333328</v>
      </c>
      <c r="Q68" t="b">
        <v>0</v>
      </c>
      <c r="R68" t="b">
        <v>1</v>
      </c>
      <c r="S68" t="s">
        <v>33</v>
      </c>
      <c r="T68" t="str" cm="1">
        <f t="array" ref="T68:U68">TRIM(_xlfn.TEXTSPLIT(S68,"/"))</f>
        <v>theater</v>
      </c>
      <c r="U68" t="str">
        <v>plays</v>
      </c>
      <c r="V68" s="5"/>
    </row>
    <row r="69" spans="1:22" ht="31.2" x14ac:dyDescent="0.3">
      <c r="A69">
        <v>67</v>
      </c>
      <c r="B69" t="s">
        <v>182</v>
      </c>
      <c r="C69" s="3" t="s">
        <v>183</v>
      </c>
      <c r="D69">
        <v>72600</v>
      </c>
      <c r="E69" t="str" cm="1">
        <f t="array" ref="E69">_xlfn.IFS(D69&lt;1000,"Less than 1000",D69&lt;=4999,"1000 to 4999",D69&lt;=9999,"5000 to 9999",D69&lt;=14999,"10000 to 14999",D69&lt;=19999,"15000 to 19999",D69&lt;=24999,"20000 to 24999",D69&lt;=29999,"25000 to 29999",D69&lt;=34999,"30000 to 34999",D69&lt;=39999,"35000 to 39999",D69&lt;=44999,"40000 to 44999",D69&lt;=49999,"45000 to 49999",TRUE,"Greater than or equal to 50000")</f>
        <v>Greater than or equal to 50000</v>
      </c>
      <c r="F69">
        <v>117892</v>
      </c>
      <c r="G69" s="7">
        <f t="shared" si="4"/>
        <v>162.38567493112947</v>
      </c>
      <c r="H69" t="s">
        <v>20</v>
      </c>
      <c r="I69">
        <v>4065</v>
      </c>
      <c r="J69" s="5">
        <f t="shared" si="5"/>
        <v>29.001722017220171</v>
      </c>
      <c r="K69" s="4" t="s">
        <v>40</v>
      </c>
      <c r="L69" s="4" t="s">
        <v>41</v>
      </c>
      <c r="M69">
        <v>1264399200</v>
      </c>
      <c r="N69">
        <v>1264831200</v>
      </c>
      <c r="O69" s="11">
        <f t="shared" si="6"/>
        <v>40203.25</v>
      </c>
      <c r="P69" s="11">
        <f t="shared" si="7"/>
        <v>40208.25</v>
      </c>
      <c r="Q69" t="b">
        <v>0</v>
      </c>
      <c r="R69" t="b">
        <v>1</v>
      </c>
      <c r="S69" t="s">
        <v>65</v>
      </c>
      <c r="T69" t="str" cm="1">
        <f t="array" ref="T69:U69">TRIM(_xlfn.TEXTSPLIT(S69,"/"))</f>
        <v>technology</v>
      </c>
      <c r="U69" t="str">
        <v>wearables</v>
      </c>
      <c r="V69" s="5"/>
    </row>
    <row r="70" spans="1:22" x14ac:dyDescent="0.3">
      <c r="A70">
        <v>68</v>
      </c>
      <c r="B70" t="s">
        <v>184</v>
      </c>
      <c r="C70" s="3" t="s">
        <v>185</v>
      </c>
      <c r="D70">
        <v>5700</v>
      </c>
      <c r="E70" t="str" cm="1">
        <f t="array" ref="E70">_xlfn.IFS(D70&lt;1000,"Less than 1000",D70&lt;=4999,"1000 to 4999",D70&lt;=9999,"5000 to 9999",D70&lt;=14999,"10000 to 14999",D70&lt;=19999,"15000 to 19999",D70&lt;=24999,"20000 to 24999",D70&lt;=29999,"25000 to 29999",D70&lt;=34999,"30000 to 34999",D70&lt;=39999,"35000 to 39999",D70&lt;=44999,"40000 to 44999",D70&lt;=49999,"45000 to 49999",TRUE,"Greater than or equal to 50000")</f>
        <v>5000 to 9999</v>
      </c>
      <c r="F70">
        <v>14508</v>
      </c>
      <c r="G70" s="7">
        <f t="shared" si="4"/>
        <v>254.52631578947367</v>
      </c>
      <c r="H70" t="s">
        <v>20</v>
      </c>
      <c r="I70">
        <v>246</v>
      </c>
      <c r="J70" s="5">
        <f t="shared" si="5"/>
        <v>58.975609756097562</v>
      </c>
      <c r="K70" s="4" t="s">
        <v>107</v>
      </c>
      <c r="L70" s="4" t="s">
        <v>108</v>
      </c>
      <c r="M70">
        <v>1501131600</v>
      </c>
      <c r="N70">
        <v>1505192400</v>
      </c>
      <c r="O70" s="11">
        <f t="shared" si="6"/>
        <v>42943.208333333328</v>
      </c>
      <c r="P70" s="11">
        <f t="shared" si="7"/>
        <v>42990.208333333328</v>
      </c>
      <c r="Q70" t="b">
        <v>0</v>
      </c>
      <c r="R70" t="b">
        <v>1</v>
      </c>
      <c r="S70" t="s">
        <v>33</v>
      </c>
      <c r="T70" t="str" cm="1">
        <f t="array" ref="T70:U70">TRIM(_xlfn.TEXTSPLIT(S70,"/"))</f>
        <v>theater</v>
      </c>
      <c r="U70" t="str">
        <v>plays</v>
      </c>
      <c r="V70" s="5"/>
    </row>
    <row r="71" spans="1:22" ht="31.2" x14ac:dyDescent="0.3">
      <c r="A71">
        <v>69</v>
      </c>
      <c r="B71" t="s">
        <v>186</v>
      </c>
      <c r="C71" s="3" t="s">
        <v>187</v>
      </c>
      <c r="D71">
        <v>7900</v>
      </c>
      <c r="E71" t="str" cm="1">
        <f t="array" ref="E71">_xlfn.IFS(D71&lt;1000,"Less than 1000",D71&lt;=4999,"1000 to 4999",D71&lt;=9999,"5000 to 9999",D71&lt;=14999,"10000 to 14999",D71&lt;=19999,"15000 to 19999",D71&lt;=24999,"20000 to 24999",D71&lt;=29999,"25000 to 29999",D71&lt;=34999,"30000 to 34999",D71&lt;=39999,"35000 to 39999",D71&lt;=44999,"40000 to 44999",D71&lt;=49999,"45000 to 49999",TRUE,"Greater than or equal to 50000")</f>
        <v>5000 to 9999</v>
      </c>
      <c r="F71">
        <v>1901</v>
      </c>
      <c r="G71" s="7">
        <f t="shared" si="4"/>
        <v>24.063291139240505</v>
      </c>
      <c r="H71" t="s">
        <v>74</v>
      </c>
      <c r="I71">
        <v>17</v>
      </c>
      <c r="J71" s="5">
        <f t="shared" si="5"/>
        <v>111.82352941176471</v>
      </c>
      <c r="K71" s="4" t="s">
        <v>21</v>
      </c>
      <c r="L71" s="4" t="s">
        <v>22</v>
      </c>
      <c r="M71">
        <v>1292738400</v>
      </c>
      <c r="N71">
        <v>1295676000</v>
      </c>
      <c r="O71" s="11">
        <f t="shared" si="6"/>
        <v>40531.25</v>
      </c>
      <c r="P71" s="11">
        <f t="shared" si="7"/>
        <v>40565.25</v>
      </c>
      <c r="Q71" t="b">
        <v>0</v>
      </c>
      <c r="R71" t="b">
        <v>0</v>
      </c>
      <c r="S71" t="s">
        <v>33</v>
      </c>
      <c r="T71" t="str" cm="1">
        <f t="array" ref="T71:U71">TRIM(_xlfn.TEXTSPLIT(S71,"/"))</f>
        <v>theater</v>
      </c>
      <c r="U71" t="str">
        <v>plays</v>
      </c>
      <c r="V71" s="5"/>
    </row>
    <row r="72" spans="1:22" x14ac:dyDescent="0.3">
      <c r="A72">
        <v>70</v>
      </c>
      <c r="B72" t="s">
        <v>188</v>
      </c>
      <c r="C72" s="3" t="s">
        <v>189</v>
      </c>
      <c r="D72">
        <v>128000</v>
      </c>
      <c r="E72" t="str" cm="1">
        <f t="array" ref="E72">_xlfn.IFS(D72&lt;1000,"Less than 1000",D72&lt;=4999,"1000 to 4999",D72&lt;=9999,"5000 to 9999",D72&lt;=14999,"10000 to 14999",D72&lt;=19999,"15000 to 19999",D72&lt;=24999,"20000 to 24999",D72&lt;=29999,"25000 to 29999",D72&lt;=34999,"30000 to 34999",D72&lt;=39999,"35000 to 39999",D72&lt;=44999,"40000 to 44999",D72&lt;=49999,"45000 to 49999",TRUE,"Greater than or equal to 50000")</f>
        <v>Greater than or equal to 50000</v>
      </c>
      <c r="F72">
        <v>158389</v>
      </c>
      <c r="G72" s="7">
        <f t="shared" si="4"/>
        <v>123.74140625000001</v>
      </c>
      <c r="H72" t="s">
        <v>20</v>
      </c>
      <c r="I72">
        <v>2475</v>
      </c>
      <c r="J72" s="5">
        <f t="shared" si="5"/>
        <v>63.995555555555555</v>
      </c>
      <c r="K72" s="4" t="s">
        <v>107</v>
      </c>
      <c r="L72" s="4" t="s">
        <v>108</v>
      </c>
      <c r="M72">
        <v>1288674000</v>
      </c>
      <c r="N72">
        <v>1292911200</v>
      </c>
      <c r="O72" s="11">
        <f t="shared" si="6"/>
        <v>40484.208333333336</v>
      </c>
      <c r="P72" s="11">
        <f t="shared" si="7"/>
        <v>40533.25</v>
      </c>
      <c r="Q72" t="b">
        <v>0</v>
      </c>
      <c r="R72" t="b">
        <v>1</v>
      </c>
      <c r="S72" t="s">
        <v>33</v>
      </c>
      <c r="T72" t="str" cm="1">
        <f t="array" ref="T72:U72">TRIM(_xlfn.TEXTSPLIT(S72,"/"))</f>
        <v>theater</v>
      </c>
      <c r="U72" t="str">
        <v>plays</v>
      </c>
      <c r="V72" s="5"/>
    </row>
    <row r="73" spans="1:22" ht="31.2" x14ac:dyDescent="0.3">
      <c r="A73">
        <v>71</v>
      </c>
      <c r="B73" t="s">
        <v>190</v>
      </c>
      <c r="C73" s="3" t="s">
        <v>191</v>
      </c>
      <c r="D73">
        <v>6000</v>
      </c>
      <c r="E73" t="str" cm="1">
        <f t="array" ref="E73">_xlfn.IFS(D73&lt;1000,"Less than 1000",D73&lt;=4999,"1000 to 4999",D73&lt;=9999,"5000 to 9999",D73&lt;=14999,"10000 to 14999",D73&lt;=19999,"15000 to 19999",D73&lt;=24999,"20000 to 24999",D73&lt;=29999,"25000 to 29999",D73&lt;=34999,"30000 to 34999",D73&lt;=39999,"35000 to 39999",D73&lt;=44999,"40000 to 44999",D73&lt;=49999,"45000 to 49999",TRUE,"Greater than or equal to 50000")</f>
        <v>5000 to 9999</v>
      </c>
      <c r="F73">
        <v>6484</v>
      </c>
      <c r="G73" s="7">
        <f t="shared" si="4"/>
        <v>108.06666666666666</v>
      </c>
      <c r="H73" t="s">
        <v>20</v>
      </c>
      <c r="I73">
        <v>76</v>
      </c>
      <c r="J73" s="5">
        <f t="shared" si="5"/>
        <v>85.315789473684205</v>
      </c>
      <c r="K73" s="4" t="s">
        <v>21</v>
      </c>
      <c r="L73" s="4" t="s">
        <v>22</v>
      </c>
      <c r="M73">
        <v>1575093600</v>
      </c>
      <c r="N73">
        <v>1575439200</v>
      </c>
      <c r="O73" s="11">
        <f t="shared" si="6"/>
        <v>43799.25</v>
      </c>
      <c r="P73" s="11">
        <f t="shared" si="7"/>
        <v>43803.25</v>
      </c>
      <c r="Q73" t="b">
        <v>0</v>
      </c>
      <c r="R73" t="b">
        <v>0</v>
      </c>
      <c r="S73" t="s">
        <v>33</v>
      </c>
      <c r="T73" t="str" cm="1">
        <f t="array" ref="T73:U73">TRIM(_xlfn.TEXTSPLIT(S73,"/"))</f>
        <v>theater</v>
      </c>
      <c r="U73" t="str">
        <v>plays</v>
      </c>
      <c r="V73" s="5"/>
    </row>
    <row r="74" spans="1:22" x14ac:dyDescent="0.3">
      <c r="A74">
        <v>72</v>
      </c>
      <c r="B74" t="s">
        <v>192</v>
      </c>
      <c r="C74" s="3" t="s">
        <v>193</v>
      </c>
      <c r="D74">
        <v>600</v>
      </c>
      <c r="E74" t="str" cm="1">
        <f t="array" ref="E74">_xlfn.IFS(D74&lt;1000,"Less than 1000",D74&lt;=4999,"1000 to 4999",D74&lt;=9999,"5000 to 9999",D74&lt;=14999,"10000 to 14999",D74&lt;=19999,"15000 to 19999",D74&lt;=24999,"20000 to 24999",D74&lt;=29999,"25000 to 29999",D74&lt;=34999,"30000 to 34999",D74&lt;=39999,"35000 to 39999",D74&lt;=44999,"40000 to 44999",D74&lt;=49999,"45000 to 49999",TRUE,"Greater than or equal to 50000")</f>
        <v>Less than 1000</v>
      </c>
      <c r="F74">
        <v>4022</v>
      </c>
      <c r="G74" s="7">
        <f t="shared" si="4"/>
        <v>670.33333333333326</v>
      </c>
      <c r="H74" t="s">
        <v>20</v>
      </c>
      <c r="I74">
        <v>54</v>
      </c>
      <c r="J74" s="5">
        <f t="shared" si="5"/>
        <v>74.481481481481481</v>
      </c>
      <c r="K74" s="4" t="s">
        <v>21</v>
      </c>
      <c r="L74" s="4" t="s">
        <v>22</v>
      </c>
      <c r="M74">
        <v>1435726800</v>
      </c>
      <c r="N74">
        <v>1438837200</v>
      </c>
      <c r="O74" s="11">
        <f t="shared" si="6"/>
        <v>42186.208333333328</v>
      </c>
      <c r="P74" s="11">
        <f t="shared" si="7"/>
        <v>42222.208333333328</v>
      </c>
      <c r="Q74" t="b">
        <v>0</v>
      </c>
      <c r="R74" t="b">
        <v>0</v>
      </c>
      <c r="S74" t="s">
        <v>71</v>
      </c>
      <c r="T74" t="str" cm="1">
        <f t="array" ref="T74:U74">TRIM(_xlfn.TEXTSPLIT(S74,"/"))</f>
        <v>film &amp; video</v>
      </c>
      <c r="U74" t="str">
        <v>animation</v>
      </c>
      <c r="V74" s="5"/>
    </row>
    <row r="75" spans="1:22" x14ac:dyDescent="0.3">
      <c r="A75">
        <v>73</v>
      </c>
      <c r="B75" t="s">
        <v>194</v>
      </c>
      <c r="C75" s="3" t="s">
        <v>195</v>
      </c>
      <c r="D75">
        <v>1400</v>
      </c>
      <c r="E75" t="str" cm="1">
        <f t="array" ref="E75">_xlfn.IFS(D75&lt;1000,"Less than 1000",D75&lt;=4999,"1000 to 4999",D75&lt;=9999,"5000 to 9999",D75&lt;=14999,"10000 to 14999",D75&lt;=19999,"15000 to 19999",D75&lt;=24999,"20000 to 24999",D75&lt;=29999,"25000 to 29999",D75&lt;=34999,"30000 to 34999",D75&lt;=39999,"35000 to 39999",D75&lt;=44999,"40000 to 44999",D75&lt;=49999,"45000 to 49999",TRUE,"Greater than or equal to 50000")</f>
        <v>1000 to 4999</v>
      </c>
      <c r="F75">
        <v>9253</v>
      </c>
      <c r="G75" s="7">
        <f t="shared" si="4"/>
        <v>660.92857142857144</v>
      </c>
      <c r="H75" t="s">
        <v>20</v>
      </c>
      <c r="I75">
        <v>88</v>
      </c>
      <c r="J75" s="5">
        <f t="shared" si="5"/>
        <v>105.14772727272727</v>
      </c>
      <c r="K75" s="4" t="s">
        <v>21</v>
      </c>
      <c r="L75" s="4" t="s">
        <v>22</v>
      </c>
      <c r="M75">
        <v>1480226400</v>
      </c>
      <c r="N75">
        <v>1480485600</v>
      </c>
      <c r="O75" s="11">
        <f t="shared" si="6"/>
        <v>42701.25</v>
      </c>
      <c r="P75" s="11">
        <f t="shared" si="7"/>
        <v>42704.25</v>
      </c>
      <c r="Q75" t="b">
        <v>0</v>
      </c>
      <c r="R75" t="b">
        <v>0</v>
      </c>
      <c r="S75" t="s">
        <v>159</v>
      </c>
      <c r="T75" t="str" cm="1">
        <f t="array" ref="T75:U75">TRIM(_xlfn.TEXTSPLIT(S75,"/"))</f>
        <v>music</v>
      </c>
      <c r="U75" t="str">
        <v>jazz</v>
      </c>
      <c r="V75" s="5"/>
    </row>
    <row r="76" spans="1:22" x14ac:dyDescent="0.3">
      <c r="A76">
        <v>74</v>
      </c>
      <c r="B76" t="s">
        <v>196</v>
      </c>
      <c r="C76" s="3" t="s">
        <v>197</v>
      </c>
      <c r="D76">
        <v>3900</v>
      </c>
      <c r="E76" t="str" cm="1">
        <f t="array" ref="E76">_xlfn.IFS(D76&lt;1000,"Less than 1000",D76&lt;=4999,"1000 to 4999",D76&lt;=9999,"5000 to 9999",D76&lt;=14999,"10000 to 14999",D76&lt;=19999,"15000 to 19999",D76&lt;=24999,"20000 to 24999",D76&lt;=29999,"25000 to 29999",D76&lt;=34999,"30000 to 34999",D76&lt;=39999,"35000 to 39999",D76&lt;=44999,"40000 to 44999",D76&lt;=49999,"45000 to 49999",TRUE,"Greater than or equal to 50000")</f>
        <v>1000 to 4999</v>
      </c>
      <c r="F76">
        <v>4776</v>
      </c>
      <c r="G76" s="7">
        <f t="shared" si="4"/>
        <v>122.46153846153847</v>
      </c>
      <c r="H76" t="s">
        <v>20</v>
      </c>
      <c r="I76">
        <v>85</v>
      </c>
      <c r="J76" s="5">
        <f t="shared" si="5"/>
        <v>56.188235294117646</v>
      </c>
      <c r="K76" s="4" t="s">
        <v>40</v>
      </c>
      <c r="L76" s="4" t="s">
        <v>41</v>
      </c>
      <c r="M76">
        <v>1459054800</v>
      </c>
      <c r="N76">
        <v>1459141200</v>
      </c>
      <c r="O76" s="11">
        <f t="shared" si="6"/>
        <v>42456.208333333328</v>
      </c>
      <c r="P76" s="11">
        <f t="shared" si="7"/>
        <v>42457.208333333328</v>
      </c>
      <c r="Q76" t="b">
        <v>0</v>
      </c>
      <c r="R76" t="b">
        <v>0</v>
      </c>
      <c r="S76" t="s">
        <v>148</v>
      </c>
      <c r="T76" t="str" cm="1">
        <f t="array" ref="T76:U76">TRIM(_xlfn.TEXTSPLIT(S76,"/"))</f>
        <v>music</v>
      </c>
      <c r="U76" t="str">
        <v>metal</v>
      </c>
      <c r="V76" s="5"/>
    </row>
    <row r="77" spans="1:22" x14ac:dyDescent="0.3">
      <c r="A77">
        <v>75</v>
      </c>
      <c r="B77" t="s">
        <v>198</v>
      </c>
      <c r="C77" s="3" t="s">
        <v>199</v>
      </c>
      <c r="D77">
        <v>9700</v>
      </c>
      <c r="E77" t="str" cm="1">
        <f t="array" ref="E77">_xlfn.IFS(D77&lt;1000,"Less than 1000",D77&lt;=4999,"1000 to 4999",D77&lt;=9999,"5000 to 9999",D77&lt;=14999,"10000 to 14999",D77&lt;=19999,"15000 to 19999",D77&lt;=24999,"20000 to 24999",D77&lt;=29999,"25000 to 29999",D77&lt;=34999,"30000 to 34999",D77&lt;=39999,"35000 to 39999",D77&lt;=44999,"40000 to 44999",D77&lt;=49999,"45000 to 49999",TRUE,"Greater than or equal to 50000")</f>
        <v>5000 to 9999</v>
      </c>
      <c r="F77">
        <v>14606</v>
      </c>
      <c r="G77" s="7">
        <f t="shared" si="4"/>
        <v>150.57731958762886</v>
      </c>
      <c r="H77" t="s">
        <v>20</v>
      </c>
      <c r="I77">
        <v>170</v>
      </c>
      <c r="J77" s="5">
        <f t="shared" si="5"/>
        <v>85.917647058823533</v>
      </c>
      <c r="K77" s="4" t="s">
        <v>21</v>
      </c>
      <c r="L77" s="4" t="s">
        <v>22</v>
      </c>
      <c r="M77">
        <v>1531630800</v>
      </c>
      <c r="N77">
        <v>1532322000</v>
      </c>
      <c r="O77" s="11">
        <f t="shared" si="6"/>
        <v>43296.208333333328</v>
      </c>
      <c r="P77" s="11">
        <f t="shared" si="7"/>
        <v>43304.208333333328</v>
      </c>
      <c r="Q77" t="b">
        <v>0</v>
      </c>
      <c r="R77" t="b">
        <v>0</v>
      </c>
      <c r="S77" t="s">
        <v>122</v>
      </c>
      <c r="T77" t="str" cm="1">
        <f t="array" ref="T77:U77">TRIM(_xlfn.TEXTSPLIT(S77,"/"))</f>
        <v>photography</v>
      </c>
      <c r="U77" t="str">
        <v>photography books</v>
      </c>
      <c r="V77" s="5"/>
    </row>
    <row r="78" spans="1:22" x14ac:dyDescent="0.3">
      <c r="A78">
        <v>76</v>
      </c>
      <c r="B78" t="s">
        <v>200</v>
      </c>
      <c r="C78" s="3" t="s">
        <v>201</v>
      </c>
      <c r="D78">
        <v>122900</v>
      </c>
      <c r="E78" t="str" cm="1">
        <f t="array" ref="E78">_xlfn.IFS(D78&lt;1000,"Less than 1000",D78&lt;=4999,"1000 to 4999",D78&lt;=9999,"5000 to 9999",D78&lt;=14999,"10000 to 14999",D78&lt;=19999,"15000 to 19999",D78&lt;=24999,"20000 to 24999",D78&lt;=29999,"25000 to 29999",D78&lt;=34999,"30000 to 34999",D78&lt;=39999,"35000 to 39999",D78&lt;=44999,"40000 to 44999",D78&lt;=49999,"45000 to 49999",TRUE,"Greater than or equal to 50000")</f>
        <v>Greater than or equal to 50000</v>
      </c>
      <c r="F78">
        <v>95993</v>
      </c>
      <c r="G78" s="7">
        <f t="shared" si="4"/>
        <v>78.106590724165997</v>
      </c>
      <c r="H78" t="s">
        <v>14</v>
      </c>
      <c r="I78">
        <v>1684</v>
      </c>
      <c r="J78" s="5">
        <f t="shared" si="5"/>
        <v>57.00296912114014</v>
      </c>
      <c r="K78" s="4" t="s">
        <v>21</v>
      </c>
      <c r="L78" s="4" t="s">
        <v>22</v>
      </c>
      <c r="M78">
        <v>1421992800</v>
      </c>
      <c r="N78">
        <v>1426222800</v>
      </c>
      <c r="O78" s="11">
        <f t="shared" si="6"/>
        <v>42027.25</v>
      </c>
      <c r="P78" s="11">
        <f t="shared" si="7"/>
        <v>42076.208333333328</v>
      </c>
      <c r="Q78" t="b">
        <v>1</v>
      </c>
      <c r="R78" t="b">
        <v>1</v>
      </c>
      <c r="S78" t="s">
        <v>33</v>
      </c>
      <c r="T78" t="str" cm="1">
        <f t="array" ref="T78:U78">TRIM(_xlfn.TEXTSPLIT(S78,"/"))</f>
        <v>theater</v>
      </c>
      <c r="U78" t="str">
        <v>plays</v>
      </c>
      <c r="V78" s="5"/>
    </row>
    <row r="79" spans="1:22" x14ac:dyDescent="0.3">
      <c r="A79">
        <v>77</v>
      </c>
      <c r="B79" t="s">
        <v>202</v>
      </c>
      <c r="C79" s="3" t="s">
        <v>203</v>
      </c>
      <c r="D79">
        <v>9500</v>
      </c>
      <c r="E79" t="str" cm="1">
        <f t="array" ref="E79">_xlfn.IFS(D79&lt;1000,"Less than 1000",D79&lt;=4999,"1000 to 4999",D79&lt;=9999,"5000 to 9999",D79&lt;=14999,"10000 to 14999",D79&lt;=19999,"15000 to 19999",D79&lt;=24999,"20000 to 24999",D79&lt;=29999,"25000 to 29999",D79&lt;=34999,"30000 to 34999",D79&lt;=39999,"35000 to 39999",D79&lt;=44999,"40000 to 44999",D79&lt;=49999,"45000 to 49999",TRUE,"Greater than or equal to 50000")</f>
        <v>5000 to 9999</v>
      </c>
      <c r="F79">
        <v>4460</v>
      </c>
      <c r="G79" s="7">
        <f t="shared" si="4"/>
        <v>46.94736842105263</v>
      </c>
      <c r="H79" t="s">
        <v>14</v>
      </c>
      <c r="I79">
        <v>56</v>
      </c>
      <c r="J79" s="5">
        <f t="shared" si="5"/>
        <v>79.642857142857139</v>
      </c>
      <c r="K79" s="4" t="s">
        <v>21</v>
      </c>
      <c r="L79" s="4" t="s">
        <v>22</v>
      </c>
      <c r="M79">
        <v>1285563600</v>
      </c>
      <c r="N79">
        <v>1286773200</v>
      </c>
      <c r="O79" s="11">
        <f t="shared" si="6"/>
        <v>40448.208333333336</v>
      </c>
      <c r="P79" s="11">
        <f t="shared" si="7"/>
        <v>40462.208333333336</v>
      </c>
      <c r="Q79" t="b">
        <v>0</v>
      </c>
      <c r="R79" t="b">
        <v>1</v>
      </c>
      <c r="S79" t="s">
        <v>71</v>
      </c>
      <c r="T79" t="str" cm="1">
        <f t="array" ref="T79:U79">TRIM(_xlfn.TEXTSPLIT(S79,"/"))</f>
        <v>film &amp; video</v>
      </c>
      <c r="U79" t="str">
        <v>animation</v>
      </c>
      <c r="V79" s="5"/>
    </row>
    <row r="80" spans="1:22" ht="31.2" x14ac:dyDescent="0.3">
      <c r="A80">
        <v>78</v>
      </c>
      <c r="B80" t="s">
        <v>204</v>
      </c>
      <c r="C80" s="3" t="s">
        <v>205</v>
      </c>
      <c r="D80">
        <v>4500</v>
      </c>
      <c r="E80" t="str" cm="1">
        <f t="array" ref="E80">_xlfn.IFS(D80&lt;1000,"Less than 1000",D80&lt;=4999,"1000 to 4999",D80&lt;=9999,"5000 to 9999",D80&lt;=14999,"10000 to 14999",D80&lt;=19999,"15000 to 19999",D80&lt;=24999,"20000 to 24999",D80&lt;=29999,"25000 to 29999",D80&lt;=34999,"30000 to 34999",D80&lt;=39999,"35000 to 39999",D80&lt;=44999,"40000 to 44999",D80&lt;=49999,"45000 to 49999",TRUE,"Greater than or equal to 50000")</f>
        <v>1000 to 4999</v>
      </c>
      <c r="F80">
        <v>13536</v>
      </c>
      <c r="G80" s="7">
        <f t="shared" si="4"/>
        <v>300.8</v>
      </c>
      <c r="H80" t="s">
        <v>20</v>
      </c>
      <c r="I80">
        <v>330</v>
      </c>
      <c r="J80" s="5">
        <f t="shared" si="5"/>
        <v>41.018181818181816</v>
      </c>
      <c r="K80" s="4" t="s">
        <v>21</v>
      </c>
      <c r="L80" s="4" t="s">
        <v>22</v>
      </c>
      <c r="M80">
        <v>1523854800</v>
      </c>
      <c r="N80">
        <v>1523941200</v>
      </c>
      <c r="O80" s="11">
        <f t="shared" si="6"/>
        <v>43206.208333333328</v>
      </c>
      <c r="P80" s="11">
        <f t="shared" si="7"/>
        <v>43207.208333333328</v>
      </c>
      <c r="Q80" t="b">
        <v>0</v>
      </c>
      <c r="R80" t="b">
        <v>0</v>
      </c>
      <c r="S80" t="s">
        <v>206</v>
      </c>
      <c r="T80" t="str" cm="1">
        <f t="array" ref="T80:U80">TRIM(_xlfn.TEXTSPLIT(S80,"/"))</f>
        <v>publishing</v>
      </c>
      <c r="U80" t="str">
        <v>translations</v>
      </c>
      <c r="V80" s="5"/>
    </row>
    <row r="81" spans="1:22" x14ac:dyDescent="0.3">
      <c r="A81">
        <v>79</v>
      </c>
      <c r="B81" t="s">
        <v>207</v>
      </c>
      <c r="C81" s="3" t="s">
        <v>208</v>
      </c>
      <c r="D81">
        <v>57800</v>
      </c>
      <c r="E81" t="str" cm="1">
        <f t="array" ref="E81">_xlfn.IFS(D81&lt;1000,"Less than 1000",D81&lt;=4999,"1000 to 4999",D81&lt;=9999,"5000 to 9999",D81&lt;=14999,"10000 to 14999",D81&lt;=19999,"15000 to 19999",D81&lt;=24999,"20000 to 24999",D81&lt;=29999,"25000 to 29999",D81&lt;=34999,"30000 to 34999",D81&lt;=39999,"35000 to 39999",D81&lt;=44999,"40000 to 44999",D81&lt;=49999,"45000 to 49999",TRUE,"Greater than or equal to 50000")</f>
        <v>Greater than or equal to 50000</v>
      </c>
      <c r="F81">
        <v>40228</v>
      </c>
      <c r="G81" s="7">
        <f t="shared" si="4"/>
        <v>69.598615916955026</v>
      </c>
      <c r="H81" t="s">
        <v>14</v>
      </c>
      <c r="I81">
        <v>838</v>
      </c>
      <c r="J81" s="5">
        <f t="shared" si="5"/>
        <v>48.004773269689736</v>
      </c>
      <c r="K81" s="4" t="s">
        <v>21</v>
      </c>
      <c r="L81" s="4" t="s">
        <v>22</v>
      </c>
      <c r="M81">
        <v>1529125200</v>
      </c>
      <c r="N81">
        <v>1529557200</v>
      </c>
      <c r="O81" s="11">
        <f t="shared" si="6"/>
        <v>43267.208333333328</v>
      </c>
      <c r="P81" s="11">
        <f t="shared" si="7"/>
        <v>43272.208333333328</v>
      </c>
      <c r="Q81" t="b">
        <v>0</v>
      </c>
      <c r="R81" t="b">
        <v>0</v>
      </c>
      <c r="S81" t="s">
        <v>33</v>
      </c>
      <c r="T81" t="str" cm="1">
        <f t="array" ref="T81:U81">TRIM(_xlfn.TEXTSPLIT(S81,"/"))</f>
        <v>theater</v>
      </c>
      <c r="U81" t="str">
        <v>plays</v>
      </c>
      <c r="V81" s="5"/>
    </row>
    <row r="82" spans="1:22" x14ac:dyDescent="0.3">
      <c r="A82">
        <v>80</v>
      </c>
      <c r="B82" t="s">
        <v>209</v>
      </c>
      <c r="C82" s="3" t="s">
        <v>210</v>
      </c>
      <c r="D82">
        <v>1100</v>
      </c>
      <c r="E82" t="str" cm="1">
        <f t="array" ref="E82">_xlfn.IFS(D82&lt;1000,"Less than 1000",D82&lt;=4999,"1000 to 4999",D82&lt;=9999,"5000 to 9999",D82&lt;=14999,"10000 to 14999",D82&lt;=19999,"15000 to 19999",D82&lt;=24999,"20000 to 24999",D82&lt;=29999,"25000 to 29999",D82&lt;=34999,"30000 to 34999",D82&lt;=39999,"35000 to 39999",D82&lt;=44999,"40000 to 44999",D82&lt;=49999,"45000 to 49999",TRUE,"Greater than or equal to 50000")</f>
        <v>1000 to 4999</v>
      </c>
      <c r="F82">
        <v>7012</v>
      </c>
      <c r="G82" s="7">
        <f t="shared" si="4"/>
        <v>637.4545454545455</v>
      </c>
      <c r="H82" t="s">
        <v>20</v>
      </c>
      <c r="I82">
        <v>127</v>
      </c>
      <c r="J82" s="5">
        <f t="shared" si="5"/>
        <v>55.212598425196852</v>
      </c>
      <c r="K82" s="4" t="s">
        <v>21</v>
      </c>
      <c r="L82" s="4" t="s">
        <v>22</v>
      </c>
      <c r="M82">
        <v>1503982800</v>
      </c>
      <c r="N82">
        <v>1506574800</v>
      </c>
      <c r="O82" s="11">
        <f t="shared" si="6"/>
        <v>42976.208333333328</v>
      </c>
      <c r="P82" s="11">
        <f t="shared" si="7"/>
        <v>43006.208333333328</v>
      </c>
      <c r="Q82" t="b">
        <v>0</v>
      </c>
      <c r="R82" t="b">
        <v>0</v>
      </c>
      <c r="S82" t="s">
        <v>89</v>
      </c>
      <c r="T82" t="str" cm="1">
        <f t="array" ref="T82:U82">TRIM(_xlfn.TEXTSPLIT(S82,"/"))</f>
        <v>games</v>
      </c>
      <c r="U82" t="str">
        <v>video games</v>
      </c>
      <c r="V82" s="5"/>
    </row>
    <row r="83" spans="1:22" x14ac:dyDescent="0.3">
      <c r="A83">
        <v>81</v>
      </c>
      <c r="B83" t="s">
        <v>211</v>
      </c>
      <c r="C83" s="3" t="s">
        <v>212</v>
      </c>
      <c r="D83">
        <v>16800</v>
      </c>
      <c r="E83" t="str" cm="1">
        <f t="array" ref="E83">_xlfn.IFS(D83&lt;1000,"Less than 1000",D83&lt;=4999,"1000 to 4999",D83&lt;=9999,"5000 to 9999",D83&lt;=14999,"10000 to 14999",D83&lt;=19999,"15000 to 19999",D83&lt;=24999,"20000 to 24999",D83&lt;=29999,"25000 to 29999",D83&lt;=34999,"30000 to 34999",D83&lt;=39999,"35000 to 39999",D83&lt;=44999,"40000 to 44999",D83&lt;=49999,"45000 to 49999",TRUE,"Greater than or equal to 50000")</f>
        <v>15000 to 19999</v>
      </c>
      <c r="F83">
        <v>37857</v>
      </c>
      <c r="G83" s="7">
        <f t="shared" si="4"/>
        <v>225.33928571428569</v>
      </c>
      <c r="H83" t="s">
        <v>20</v>
      </c>
      <c r="I83">
        <v>411</v>
      </c>
      <c r="J83" s="5">
        <f t="shared" si="5"/>
        <v>92.109489051094897</v>
      </c>
      <c r="K83" s="4" t="s">
        <v>21</v>
      </c>
      <c r="L83" s="4" t="s">
        <v>22</v>
      </c>
      <c r="M83">
        <v>1511416800</v>
      </c>
      <c r="N83">
        <v>1513576800</v>
      </c>
      <c r="O83" s="11">
        <f t="shared" si="6"/>
        <v>43062.25</v>
      </c>
      <c r="P83" s="11">
        <f t="shared" si="7"/>
        <v>43087.25</v>
      </c>
      <c r="Q83" t="b">
        <v>0</v>
      </c>
      <c r="R83" t="b">
        <v>0</v>
      </c>
      <c r="S83" t="s">
        <v>23</v>
      </c>
      <c r="T83" t="str" cm="1">
        <f t="array" ref="T83:U83">TRIM(_xlfn.TEXTSPLIT(S83,"/"))</f>
        <v>music</v>
      </c>
      <c r="U83" t="str">
        <v>rock</v>
      </c>
      <c r="V83" s="5"/>
    </row>
    <row r="84" spans="1:22" x14ac:dyDescent="0.3">
      <c r="A84">
        <v>82</v>
      </c>
      <c r="B84" t="s">
        <v>213</v>
      </c>
      <c r="C84" s="3" t="s">
        <v>214</v>
      </c>
      <c r="D84">
        <v>1000</v>
      </c>
      <c r="E84" t="str" cm="1">
        <f t="array" ref="E84">_xlfn.IFS(D84&lt;1000,"Less than 1000",D84&lt;=4999,"1000 to 4999",D84&lt;=9999,"5000 to 9999",D84&lt;=14999,"10000 to 14999",D84&lt;=19999,"15000 to 19999",D84&lt;=24999,"20000 to 24999",D84&lt;=29999,"25000 to 29999",D84&lt;=34999,"30000 to 34999",D84&lt;=39999,"35000 to 39999",D84&lt;=44999,"40000 to 44999",D84&lt;=49999,"45000 to 49999",TRUE,"Greater than or equal to 50000")</f>
        <v>1000 to 4999</v>
      </c>
      <c r="F84">
        <v>14973</v>
      </c>
      <c r="G84" s="7">
        <f t="shared" si="4"/>
        <v>1497.3000000000002</v>
      </c>
      <c r="H84" t="s">
        <v>20</v>
      </c>
      <c r="I84">
        <v>180</v>
      </c>
      <c r="J84" s="5">
        <f t="shared" si="5"/>
        <v>83.183333333333337</v>
      </c>
      <c r="K84" s="4" t="s">
        <v>40</v>
      </c>
      <c r="L84" s="4" t="s">
        <v>41</v>
      </c>
      <c r="M84">
        <v>1547704800</v>
      </c>
      <c r="N84">
        <v>1548309600</v>
      </c>
      <c r="O84" s="11">
        <f t="shared" si="6"/>
        <v>43482.25</v>
      </c>
      <c r="P84" s="11">
        <f t="shared" si="7"/>
        <v>43489.25</v>
      </c>
      <c r="Q84" t="b">
        <v>0</v>
      </c>
      <c r="R84" t="b">
        <v>1</v>
      </c>
      <c r="S84" t="s">
        <v>89</v>
      </c>
      <c r="T84" t="str" cm="1">
        <f t="array" ref="T84:U84">TRIM(_xlfn.TEXTSPLIT(S84,"/"))</f>
        <v>games</v>
      </c>
      <c r="U84" t="str">
        <v>video games</v>
      </c>
      <c r="V84" s="5"/>
    </row>
    <row r="85" spans="1:22" x14ac:dyDescent="0.3">
      <c r="A85">
        <v>83</v>
      </c>
      <c r="B85" t="s">
        <v>215</v>
      </c>
      <c r="C85" s="3" t="s">
        <v>216</v>
      </c>
      <c r="D85">
        <v>106400</v>
      </c>
      <c r="E85" t="str" cm="1">
        <f t="array" ref="E85">_xlfn.IFS(D85&lt;1000,"Less than 1000",D85&lt;=4999,"1000 to 4999",D85&lt;=9999,"5000 to 9999",D85&lt;=14999,"10000 to 14999",D85&lt;=19999,"15000 to 19999",D85&lt;=24999,"20000 to 24999",D85&lt;=29999,"25000 to 29999",D85&lt;=34999,"30000 to 34999",D85&lt;=39999,"35000 to 39999",D85&lt;=44999,"40000 to 44999",D85&lt;=49999,"45000 to 49999",TRUE,"Greater than or equal to 50000")</f>
        <v>Greater than or equal to 50000</v>
      </c>
      <c r="F85">
        <v>39996</v>
      </c>
      <c r="G85" s="7">
        <f t="shared" si="4"/>
        <v>37.590225563909776</v>
      </c>
      <c r="H85" t="s">
        <v>14</v>
      </c>
      <c r="I85">
        <v>1000</v>
      </c>
      <c r="J85" s="5">
        <f t="shared" si="5"/>
        <v>39.996000000000002</v>
      </c>
      <c r="K85" s="4" t="s">
        <v>21</v>
      </c>
      <c r="L85" s="4" t="s">
        <v>22</v>
      </c>
      <c r="M85">
        <v>1469682000</v>
      </c>
      <c r="N85">
        <v>1471582800</v>
      </c>
      <c r="O85" s="11">
        <f t="shared" si="6"/>
        <v>42579.208333333328</v>
      </c>
      <c r="P85" s="11">
        <f t="shared" si="7"/>
        <v>42601.208333333328</v>
      </c>
      <c r="Q85" t="b">
        <v>0</v>
      </c>
      <c r="R85" t="b">
        <v>0</v>
      </c>
      <c r="S85" t="s">
        <v>50</v>
      </c>
      <c r="T85" t="str" cm="1">
        <f t="array" ref="T85:U85">TRIM(_xlfn.TEXTSPLIT(S85,"/"))</f>
        <v>music</v>
      </c>
      <c r="U85" t="str">
        <v>electric music</v>
      </c>
      <c r="V85" s="5"/>
    </row>
    <row r="86" spans="1:22" ht="31.2" x14ac:dyDescent="0.3">
      <c r="A86">
        <v>84</v>
      </c>
      <c r="B86" t="s">
        <v>217</v>
      </c>
      <c r="C86" s="3" t="s">
        <v>218</v>
      </c>
      <c r="D86">
        <v>31400</v>
      </c>
      <c r="E86" t="str" cm="1">
        <f t="array" ref="E86">_xlfn.IFS(D86&lt;1000,"Less than 1000",D86&lt;=4999,"1000 to 4999",D86&lt;=9999,"5000 to 9999",D86&lt;=14999,"10000 to 14999",D86&lt;=19999,"15000 to 19999",D86&lt;=24999,"20000 to 24999",D86&lt;=29999,"25000 to 29999",D86&lt;=34999,"30000 to 34999",D86&lt;=39999,"35000 to 39999",D86&lt;=44999,"40000 to 44999",D86&lt;=49999,"45000 to 49999",TRUE,"Greater than or equal to 50000")</f>
        <v>30000 to 34999</v>
      </c>
      <c r="F86">
        <v>41564</v>
      </c>
      <c r="G86" s="7">
        <f t="shared" si="4"/>
        <v>132.36942675159236</v>
      </c>
      <c r="H86" t="s">
        <v>20</v>
      </c>
      <c r="I86">
        <v>374</v>
      </c>
      <c r="J86" s="5">
        <f t="shared" si="5"/>
        <v>111.1336898395722</v>
      </c>
      <c r="K86" s="4" t="s">
        <v>21</v>
      </c>
      <c r="L86" s="4" t="s">
        <v>22</v>
      </c>
      <c r="M86">
        <v>1343451600</v>
      </c>
      <c r="N86">
        <v>1344315600</v>
      </c>
      <c r="O86" s="11">
        <f t="shared" si="6"/>
        <v>41118.208333333336</v>
      </c>
      <c r="P86" s="11">
        <f t="shared" si="7"/>
        <v>41128.208333333336</v>
      </c>
      <c r="Q86" t="b">
        <v>0</v>
      </c>
      <c r="R86" t="b">
        <v>0</v>
      </c>
      <c r="S86" t="s">
        <v>65</v>
      </c>
      <c r="T86" t="str" cm="1">
        <f t="array" ref="T86:U86">TRIM(_xlfn.TEXTSPLIT(S86,"/"))</f>
        <v>technology</v>
      </c>
      <c r="U86" t="str">
        <v>wearables</v>
      </c>
      <c r="V86" s="5"/>
    </row>
    <row r="87" spans="1:22" x14ac:dyDescent="0.3">
      <c r="A87">
        <v>85</v>
      </c>
      <c r="B87" t="s">
        <v>219</v>
      </c>
      <c r="C87" s="3" t="s">
        <v>220</v>
      </c>
      <c r="D87">
        <v>4900</v>
      </c>
      <c r="E87" t="str" cm="1">
        <f t="array" ref="E87">_xlfn.IFS(D87&lt;1000,"Less than 1000",D87&lt;=4999,"1000 to 4999",D87&lt;=9999,"5000 to 9999",D87&lt;=14999,"10000 to 14999",D87&lt;=19999,"15000 to 19999",D87&lt;=24999,"20000 to 24999",D87&lt;=29999,"25000 to 29999",D87&lt;=34999,"30000 to 34999",D87&lt;=39999,"35000 to 39999",D87&lt;=44999,"40000 to 44999",D87&lt;=49999,"45000 to 49999",TRUE,"Greater than or equal to 50000")</f>
        <v>1000 to 4999</v>
      </c>
      <c r="F87">
        <v>6430</v>
      </c>
      <c r="G87" s="7">
        <f t="shared" si="4"/>
        <v>131.22448979591837</v>
      </c>
      <c r="H87" t="s">
        <v>20</v>
      </c>
      <c r="I87">
        <v>71</v>
      </c>
      <c r="J87" s="5">
        <f t="shared" si="5"/>
        <v>90.563380281690144</v>
      </c>
      <c r="K87" s="4" t="s">
        <v>26</v>
      </c>
      <c r="L87" s="4" t="s">
        <v>27</v>
      </c>
      <c r="M87">
        <v>1315717200</v>
      </c>
      <c r="N87">
        <v>1316408400</v>
      </c>
      <c r="O87" s="11">
        <f t="shared" si="6"/>
        <v>40797.208333333336</v>
      </c>
      <c r="P87" s="11">
        <f t="shared" si="7"/>
        <v>40805.208333333336</v>
      </c>
      <c r="Q87" t="b">
        <v>0</v>
      </c>
      <c r="R87" t="b">
        <v>0</v>
      </c>
      <c r="S87" t="s">
        <v>60</v>
      </c>
      <c r="T87" t="str" cm="1">
        <f t="array" ref="T87:U87">TRIM(_xlfn.TEXTSPLIT(S87,"/"))</f>
        <v>music</v>
      </c>
      <c r="U87" t="str">
        <v>indie rock</v>
      </c>
      <c r="V87" s="5"/>
    </row>
    <row r="88" spans="1:22" x14ac:dyDescent="0.3">
      <c r="A88">
        <v>86</v>
      </c>
      <c r="B88" t="s">
        <v>221</v>
      </c>
      <c r="C88" s="3" t="s">
        <v>222</v>
      </c>
      <c r="D88">
        <v>7400</v>
      </c>
      <c r="E88" t="str" cm="1">
        <f t="array" ref="E88">_xlfn.IFS(D88&lt;1000,"Less than 1000",D88&lt;=4999,"1000 to 4999",D88&lt;=9999,"5000 to 9999",D88&lt;=14999,"10000 to 14999",D88&lt;=19999,"15000 to 19999",D88&lt;=24999,"20000 to 24999",D88&lt;=29999,"25000 to 29999",D88&lt;=34999,"30000 to 34999",D88&lt;=39999,"35000 to 39999",D88&lt;=44999,"40000 to 44999",D88&lt;=49999,"45000 to 49999",TRUE,"Greater than or equal to 50000")</f>
        <v>5000 to 9999</v>
      </c>
      <c r="F88">
        <v>12405</v>
      </c>
      <c r="G88" s="7">
        <f t="shared" si="4"/>
        <v>167.63513513513513</v>
      </c>
      <c r="H88" t="s">
        <v>20</v>
      </c>
      <c r="I88">
        <v>203</v>
      </c>
      <c r="J88" s="5">
        <f t="shared" si="5"/>
        <v>61.108374384236456</v>
      </c>
      <c r="K88" s="4" t="s">
        <v>21</v>
      </c>
      <c r="L88" s="4" t="s">
        <v>22</v>
      </c>
      <c r="M88">
        <v>1430715600</v>
      </c>
      <c r="N88">
        <v>1431838800</v>
      </c>
      <c r="O88" s="11">
        <f t="shared" si="6"/>
        <v>42128.208333333328</v>
      </c>
      <c r="P88" s="11">
        <f t="shared" si="7"/>
        <v>42141.208333333328</v>
      </c>
      <c r="Q88" t="b">
        <v>1</v>
      </c>
      <c r="R88" t="b">
        <v>0</v>
      </c>
      <c r="S88" t="s">
        <v>33</v>
      </c>
      <c r="T88" t="str" cm="1">
        <f t="array" ref="T88:U88">TRIM(_xlfn.TEXTSPLIT(S88,"/"))</f>
        <v>theater</v>
      </c>
      <c r="U88" t="str">
        <v>plays</v>
      </c>
      <c r="V88" s="5"/>
    </row>
    <row r="89" spans="1:22" ht="31.2" x14ac:dyDescent="0.3">
      <c r="A89">
        <v>87</v>
      </c>
      <c r="B89" t="s">
        <v>223</v>
      </c>
      <c r="C89" s="3" t="s">
        <v>224</v>
      </c>
      <c r="D89">
        <v>198500</v>
      </c>
      <c r="E89" t="str" cm="1">
        <f t="array" ref="E89">_xlfn.IFS(D89&lt;1000,"Less than 1000",D89&lt;=4999,"1000 to 4999",D89&lt;=9999,"5000 to 9999",D89&lt;=14999,"10000 to 14999",D89&lt;=19999,"15000 to 19999",D89&lt;=24999,"20000 to 24999",D89&lt;=29999,"25000 to 29999",D89&lt;=34999,"30000 to 34999",D89&lt;=39999,"35000 to 39999",D89&lt;=44999,"40000 to 44999",D89&lt;=49999,"45000 to 49999",TRUE,"Greater than or equal to 50000")</f>
        <v>Greater than or equal to 50000</v>
      </c>
      <c r="F89">
        <v>123040</v>
      </c>
      <c r="G89" s="7">
        <f t="shared" si="4"/>
        <v>61.984886649874063</v>
      </c>
      <c r="H89" t="s">
        <v>14</v>
      </c>
      <c r="I89">
        <v>1482</v>
      </c>
      <c r="J89" s="5">
        <f t="shared" si="5"/>
        <v>83.022941970310384</v>
      </c>
      <c r="K89" s="4" t="s">
        <v>26</v>
      </c>
      <c r="L89" s="4" t="s">
        <v>27</v>
      </c>
      <c r="M89">
        <v>1299564000</v>
      </c>
      <c r="N89">
        <v>1300510800</v>
      </c>
      <c r="O89" s="11">
        <f t="shared" si="6"/>
        <v>40610.25</v>
      </c>
      <c r="P89" s="11">
        <f t="shared" si="7"/>
        <v>40621.208333333336</v>
      </c>
      <c r="Q89" t="b">
        <v>0</v>
      </c>
      <c r="R89" t="b">
        <v>1</v>
      </c>
      <c r="S89" t="s">
        <v>23</v>
      </c>
      <c r="T89" t="str" cm="1">
        <f t="array" ref="T89:U89">TRIM(_xlfn.TEXTSPLIT(S89,"/"))</f>
        <v>music</v>
      </c>
      <c r="U89" t="str">
        <v>rock</v>
      </c>
      <c r="V89" s="5"/>
    </row>
    <row r="90" spans="1:22" x14ac:dyDescent="0.3">
      <c r="A90">
        <v>88</v>
      </c>
      <c r="B90" t="s">
        <v>225</v>
      </c>
      <c r="C90" s="3" t="s">
        <v>226</v>
      </c>
      <c r="D90">
        <v>4800</v>
      </c>
      <c r="E90" t="str" cm="1">
        <f t="array" ref="E90">_xlfn.IFS(D90&lt;1000,"Less than 1000",D90&lt;=4999,"1000 to 4999",D90&lt;=9999,"5000 to 9999",D90&lt;=14999,"10000 to 14999",D90&lt;=19999,"15000 to 19999",D90&lt;=24999,"20000 to 24999",D90&lt;=29999,"25000 to 29999",D90&lt;=34999,"30000 to 34999",D90&lt;=39999,"35000 to 39999",D90&lt;=44999,"40000 to 44999",D90&lt;=49999,"45000 to 49999",TRUE,"Greater than or equal to 50000")</f>
        <v>1000 to 4999</v>
      </c>
      <c r="F90">
        <v>12516</v>
      </c>
      <c r="G90" s="7">
        <f t="shared" si="4"/>
        <v>260.75</v>
      </c>
      <c r="H90" t="s">
        <v>20</v>
      </c>
      <c r="I90">
        <v>113</v>
      </c>
      <c r="J90" s="5">
        <f t="shared" si="5"/>
        <v>110.76106194690266</v>
      </c>
      <c r="K90" s="4" t="s">
        <v>21</v>
      </c>
      <c r="L90" s="4" t="s">
        <v>22</v>
      </c>
      <c r="M90">
        <v>1429160400</v>
      </c>
      <c r="N90">
        <v>1431061200</v>
      </c>
      <c r="O90" s="11">
        <f t="shared" si="6"/>
        <v>42110.208333333328</v>
      </c>
      <c r="P90" s="11">
        <f t="shared" si="7"/>
        <v>42132.208333333328</v>
      </c>
      <c r="Q90" t="b">
        <v>0</v>
      </c>
      <c r="R90" t="b">
        <v>0</v>
      </c>
      <c r="S90" t="s">
        <v>206</v>
      </c>
      <c r="T90" t="str" cm="1">
        <f t="array" ref="T90:U90">TRIM(_xlfn.TEXTSPLIT(S90,"/"))</f>
        <v>publishing</v>
      </c>
      <c r="U90" t="str">
        <v>translations</v>
      </c>
      <c r="V90" s="5"/>
    </row>
    <row r="91" spans="1:22" x14ac:dyDescent="0.3">
      <c r="A91">
        <v>89</v>
      </c>
      <c r="B91" t="s">
        <v>227</v>
      </c>
      <c r="C91" s="3" t="s">
        <v>228</v>
      </c>
      <c r="D91">
        <v>3400</v>
      </c>
      <c r="E91" t="str" cm="1">
        <f t="array" ref="E91">_xlfn.IFS(D91&lt;1000,"Less than 1000",D91&lt;=4999,"1000 to 4999",D91&lt;=9999,"5000 to 9999",D91&lt;=14999,"10000 to 14999",D91&lt;=19999,"15000 to 19999",D91&lt;=24999,"20000 to 24999",D91&lt;=29999,"25000 to 29999",D91&lt;=34999,"30000 to 34999",D91&lt;=39999,"35000 to 39999",D91&lt;=44999,"40000 to 44999",D91&lt;=49999,"45000 to 49999",TRUE,"Greater than or equal to 50000")</f>
        <v>1000 to 4999</v>
      </c>
      <c r="F91">
        <v>8588</v>
      </c>
      <c r="G91" s="7">
        <f t="shared" si="4"/>
        <v>252.58823529411765</v>
      </c>
      <c r="H91" t="s">
        <v>20</v>
      </c>
      <c r="I91">
        <v>96</v>
      </c>
      <c r="J91" s="5">
        <f t="shared" si="5"/>
        <v>89.458333333333329</v>
      </c>
      <c r="K91" s="4" t="s">
        <v>21</v>
      </c>
      <c r="L91" s="4" t="s">
        <v>22</v>
      </c>
      <c r="M91">
        <v>1271307600</v>
      </c>
      <c r="N91">
        <v>1271480400</v>
      </c>
      <c r="O91" s="11">
        <f t="shared" si="6"/>
        <v>40283.208333333336</v>
      </c>
      <c r="P91" s="11">
        <f t="shared" si="7"/>
        <v>40285.208333333336</v>
      </c>
      <c r="Q91" t="b">
        <v>0</v>
      </c>
      <c r="R91" t="b">
        <v>0</v>
      </c>
      <c r="S91" t="s">
        <v>33</v>
      </c>
      <c r="T91" t="str" cm="1">
        <f t="array" ref="T91:U91">TRIM(_xlfn.TEXTSPLIT(S91,"/"))</f>
        <v>theater</v>
      </c>
      <c r="U91" t="str">
        <v>plays</v>
      </c>
      <c r="V91" s="5"/>
    </row>
    <row r="92" spans="1:22" x14ac:dyDescent="0.3">
      <c r="A92">
        <v>90</v>
      </c>
      <c r="B92" t="s">
        <v>229</v>
      </c>
      <c r="C92" s="3" t="s">
        <v>230</v>
      </c>
      <c r="D92">
        <v>7800</v>
      </c>
      <c r="E92" t="str" cm="1">
        <f t="array" ref="E92">_xlfn.IFS(D92&lt;1000,"Less than 1000",D92&lt;=4999,"1000 to 4999",D92&lt;=9999,"5000 to 9999",D92&lt;=14999,"10000 to 14999",D92&lt;=19999,"15000 to 19999",D92&lt;=24999,"20000 to 24999",D92&lt;=29999,"25000 to 29999",D92&lt;=34999,"30000 to 34999",D92&lt;=39999,"35000 to 39999",D92&lt;=44999,"40000 to 44999",D92&lt;=49999,"45000 to 49999",TRUE,"Greater than or equal to 50000")</f>
        <v>5000 to 9999</v>
      </c>
      <c r="F92">
        <v>6132</v>
      </c>
      <c r="G92" s="7">
        <f t="shared" si="4"/>
        <v>78.615384615384613</v>
      </c>
      <c r="H92" t="s">
        <v>14</v>
      </c>
      <c r="I92">
        <v>106</v>
      </c>
      <c r="J92" s="5">
        <f t="shared" si="5"/>
        <v>57.849056603773583</v>
      </c>
      <c r="K92" s="4" t="s">
        <v>21</v>
      </c>
      <c r="L92" s="4" t="s">
        <v>22</v>
      </c>
      <c r="M92">
        <v>1456380000</v>
      </c>
      <c r="N92">
        <v>1456380000</v>
      </c>
      <c r="O92" s="11">
        <f t="shared" si="6"/>
        <v>42425.25</v>
      </c>
      <c r="P92" s="11">
        <f t="shared" si="7"/>
        <v>42425.25</v>
      </c>
      <c r="Q92" t="b">
        <v>0</v>
      </c>
      <c r="R92" t="b">
        <v>1</v>
      </c>
      <c r="S92" t="s">
        <v>33</v>
      </c>
      <c r="T92" t="str" cm="1">
        <f t="array" ref="T92:U92">TRIM(_xlfn.TEXTSPLIT(S92,"/"))</f>
        <v>theater</v>
      </c>
      <c r="U92" t="str">
        <v>plays</v>
      </c>
      <c r="V92" s="5"/>
    </row>
    <row r="93" spans="1:22" x14ac:dyDescent="0.3">
      <c r="A93">
        <v>91</v>
      </c>
      <c r="B93" t="s">
        <v>231</v>
      </c>
      <c r="C93" s="3" t="s">
        <v>232</v>
      </c>
      <c r="D93">
        <v>154300</v>
      </c>
      <c r="E93" t="str" cm="1">
        <f t="array" ref="E93">_xlfn.IFS(D93&lt;1000,"Less than 1000",D93&lt;=4999,"1000 to 4999",D93&lt;=9999,"5000 to 9999",D93&lt;=14999,"10000 to 14999",D93&lt;=19999,"15000 to 19999",D93&lt;=24999,"20000 to 24999",D93&lt;=29999,"25000 to 29999",D93&lt;=34999,"30000 to 34999",D93&lt;=39999,"35000 to 39999",D93&lt;=44999,"40000 to 44999",D93&lt;=49999,"45000 to 49999",TRUE,"Greater than or equal to 50000")</f>
        <v>Greater than or equal to 50000</v>
      </c>
      <c r="F93">
        <v>74688</v>
      </c>
      <c r="G93" s="7">
        <f t="shared" si="4"/>
        <v>48.404406999351913</v>
      </c>
      <c r="H93" t="s">
        <v>14</v>
      </c>
      <c r="I93">
        <v>679</v>
      </c>
      <c r="J93" s="5">
        <f t="shared" si="5"/>
        <v>109.99705449189985</v>
      </c>
      <c r="K93" s="4" t="s">
        <v>107</v>
      </c>
      <c r="L93" s="4" t="s">
        <v>108</v>
      </c>
      <c r="M93">
        <v>1470459600</v>
      </c>
      <c r="N93">
        <v>1472878800</v>
      </c>
      <c r="O93" s="11">
        <f t="shared" si="6"/>
        <v>42588.208333333328</v>
      </c>
      <c r="P93" s="11">
        <f t="shared" si="7"/>
        <v>42616.208333333328</v>
      </c>
      <c r="Q93" t="b">
        <v>0</v>
      </c>
      <c r="R93" t="b">
        <v>0</v>
      </c>
      <c r="S93" t="s">
        <v>206</v>
      </c>
      <c r="T93" t="str" cm="1">
        <f t="array" ref="T93:U93">TRIM(_xlfn.TEXTSPLIT(S93,"/"))</f>
        <v>publishing</v>
      </c>
      <c r="U93" t="str">
        <v>translations</v>
      </c>
      <c r="V93" s="5"/>
    </row>
    <row r="94" spans="1:22" ht="31.2" x14ac:dyDescent="0.3">
      <c r="A94">
        <v>92</v>
      </c>
      <c r="B94" t="s">
        <v>233</v>
      </c>
      <c r="C94" s="3" t="s">
        <v>234</v>
      </c>
      <c r="D94">
        <v>20000</v>
      </c>
      <c r="E94" t="str" cm="1">
        <f t="array" ref="E94">_xlfn.IFS(D94&lt;1000,"Less than 1000",D94&lt;=4999,"1000 to 4999",D94&lt;=9999,"5000 to 9999",D94&lt;=14999,"10000 to 14999",D94&lt;=19999,"15000 to 19999",D94&lt;=24999,"20000 to 24999",D94&lt;=29999,"25000 to 29999",D94&lt;=34999,"30000 to 34999",D94&lt;=39999,"35000 to 39999",D94&lt;=44999,"40000 to 44999",D94&lt;=49999,"45000 to 49999",TRUE,"Greater than or equal to 50000")</f>
        <v>20000 to 24999</v>
      </c>
      <c r="F94">
        <v>51775</v>
      </c>
      <c r="G94" s="7">
        <f t="shared" si="4"/>
        <v>258.875</v>
      </c>
      <c r="H94" t="s">
        <v>20</v>
      </c>
      <c r="I94">
        <v>498</v>
      </c>
      <c r="J94" s="5">
        <f t="shared" si="5"/>
        <v>103.96586345381526</v>
      </c>
      <c r="K94" s="4" t="s">
        <v>98</v>
      </c>
      <c r="L94" s="4" t="s">
        <v>99</v>
      </c>
      <c r="M94">
        <v>1277269200</v>
      </c>
      <c r="N94">
        <v>1277355600</v>
      </c>
      <c r="O94" s="11">
        <f t="shared" si="6"/>
        <v>40352.208333333336</v>
      </c>
      <c r="P94" s="11">
        <f t="shared" si="7"/>
        <v>40353.208333333336</v>
      </c>
      <c r="Q94" t="b">
        <v>0</v>
      </c>
      <c r="R94" t="b">
        <v>1</v>
      </c>
      <c r="S94" t="s">
        <v>89</v>
      </c>
      <c r="T94" t="str" cm="1">
        <f t="array" ref="T94:U94">TRIM(_xlfn.TEXTSPLIT(S94,"/"))</f>
        <v>games</v>
      </c>
      <c r="U94" t="str">
        <v>video games</v>
      </c>
      <c r="V94" s="5"/>
    </row>
    <row r="95" spans="1:22" x14ac:dyDescent="0.3">
      <c r="A95">
        <v>93</v>
      </c>
      <c r="B95" t="s">
        <v>235</v>
      </c>
      <c r="C95" s="3" t="s">
        <v>236</v>
      </c>
      <c r="D95">
        <v>108800</v>
      </c>
      <c r="E95" t="str" cm="1">
        <f t="array" ref="E95">_xlfn.IFS(D95&lt;1000,"Less than 1000",D95&lt;=4999,"1000 to 4999",D95&lt;=9999,"5000 to 9999",D95&lt;=14999,"10000 to 14999",D95&lt;=19999,"15000 to 19999",D95&lt;=24999,"20000 to 24999",D95&lt;=29999,"25000 to 29999",D95&lt;=34999,"30000 to 34999",D95&lt;=39999,"35000 to 39999",D95&lt;=44999,"40000 to 44999",D95&lt;=49999,"45000 to 49999",TRUE,"Greater than or equal to 50000")</f>
        <v>Greater than or equal to 50000</v>
      </c>
      <c r="F95">
        <v>65877</v>
      </c>
      <c r="G95" s="7">
        <f t="shared" si="4"/>
        <v>60.548713235294116</v>
      </c>
      <c r="H95" t="s">
        <v>74</v>
      </c>
      <c r="I95">
        <v>610</v>
      </c>
      <c r="J95" s="5">
        <f t="shared" si="5"/>
        <v>107.99508196721311</v>
      </c>
      <c r="K95" s="4" t="s">
        <v>21</v>
      </c>
      <c r="L95" s="4" t="s">
        <v>22</v>
      </c>
      <c r="M95">
        <v>1350709200</v>
      </c>
      <c r="N95">
        <v>1351054800</v>
      </c>
      <c r="O95" s="11">
        <f t="shared" si="6"/>
        <v>41202.208333333336</v>
      </c>
      <c r="P95" s="11">
        <f t="shared" si="7"/>
        <v>41206.208333333336</v>
      </c>
      <c r="Q95" t="b">
        <v>0</v>
      </c>
      <c r="R95" t="b">
        <v>1</v>
      </c>
      <c r="S95" t="s">
        <v>33</v>
      </c>
      <c r="T95" t="str" cm="1">
        <f t="array" ref="T95:U95">TRIM(_xlfn.TEXTSPLIT(S95,"/"))</f>
        <v>theater</v>
      </c>
      <c r="U95" t="str">
        <v>plays</v>
      </c>
      <c r="V95" s="5"/>
    </row>
    <row r="96" spans="1:22" x14ac:dyDescent="0.3">
      <c r="A96">
        <v>94</v>
      </c>
      <c r="B96" t="s">
        <v>237</v>
      </c>
      <c r="C96" s="3" t="s">
        <v>238</v>
      </c>
      <c r="D96">
        <v>2900</v>
      </c>
      <c r="E96" t="str" cm="1">
        <f t="array" ref="E96">_xlfn.IFS(D96&lt;1000,"Less than 1000",D96&lt;=4999,"1000 to 4999",D96&lt;=9999,"5000 to 9999",D96&lt;=14999,"10000 to 14999",D96&lt;=19999,"15000 to 19999",D96&lt;=24999,"20000 to 24999",D96&lt;=29999,"25000 to 29999",D96&lt;=34999,"30000 to 34999",D96&lt;=39999,"35000 to 39999",D96&lt;=44999,"40000 to 44999",D96&lt;=49999,"45000 to 49999",TRUE,"Greater than or equal to 50000")</f>
        <v>1000 to 4999</v>
      </c>
      <c r="F96">
        <v>8807</v>
      </c>
      <c r="G96" s="7">
        <f t="shared" si="4"/>
        <v>303.68965517241378</v>
      </c>
      <c r="H96" t="s">
        <v>20</v>
      </c>
      <c r="I96">
        <v>180</v>
      </c>
      <c r="J96" s="5">
        <f t="shared" si="5"/>
        <v>48.927777777777777</v>
      </c>
      <c r="K96" s="4" t="s">
        <v>40</v>
      </c>
      <c r="L96" s="4" t="s">
        <v>41</v>
      </c>
      <c r="M96">
        <v>1554613200</v>
      </c>
      <c r="N96">
        <v>1555563600</v>
      </c>
      <c r="O96" s="11">
        <f t="shared" si="6"/>
        <v>43562.208333333328</v>
      </c>
      <c r="P96" s="11">
        <f t="shared" si="7"/>
        <v>43573.208333333328</v>
      </c>
      <c r="Q96" t="b">
        <v>0</v>
      </c>
      <c r="R96" t="b">
        <v>0</v>
      </c>
      <c r="S96" t="s">
        <v>28</v>
      </c>
      <c r="T96" t="str" cm="1">
        <f t="array" ref="T96:U96">TRIM(_xlfn.TEXTSPLIT(S96,"/"))</f>
        <v>technology</v>
      </c>
      <c r="U96" t="str">
        <v>web</v>
      </c>
      <c r="V96" s="5"/>
    </row>
    <row r="97" spans="1:22" ht="31.2" x14ac:dyDescent="0.3">
      <c r="A97">
        <v>95</v>
      </c>
      <c r="B97" t="s">
        <v>239</v>
      </c>
      <c r="C97" s="3" t="s">
        <v>240</v>
      </c>
      <c r="D97">
        <v>900</v>
      </c>
      <c r="E97" t="str" cm="1">
        <f t="array" ref="E97">_xlfn.IFS(D97&lt;1000,"Less than 1000",D97&lt;=4999,"1000 to 4999",D97&lt;=9999,"5000 to 9999",D97&lt;=14999,"10000 to 14999",D97&lt;=19999,"15000 to 19999",D97&lt;=24999,"20000 to 24999",D97&lt;=29999,"25000 to 29999",D97&lt;=34999,"30000 to 34999",D97&lt;=39999,"35000 to 39999",D97&lt;=44999,"40000 to 44999",D97&lt;=49999,"45000 to 49999",TRUE,"Greater than or equal to 50000")</f>
        <v>Less than 1000</v>
      </c>
      <c r="F97">
        <v>1017</v>
      </c>
      <c r="G97" s="7">
        <f t="shared" si="4"/>
        <v>112.99999999999999</v>
      </c>
      <c r="H97" t="s">
        <v>20</v>
      </c>
      <c r="I97">
        <v>27</v>
      </c>
      <c r="J97" s="5">
        <f t="shared" si="5"/>
        <v>37.666666666666664</v>
      </c>
      <c r="K97" s="4" t="s">
        <v>21</v>
      </c>
      <c r="L97" s="4" t="s">
        <v>22</v>
      </c>
      <c r="M97">
        <v>1571029200</v>
      </c>
      <c r="N97">
        <v>1571634000</v>
      </c>
      <c r="O97" s="11">
        <f t="shared" si="6"/>
        <v>43752.208333333328</v>
      </c>
      <c r="P97" s="11">
        <f t="shared" si="7"/>
        <v>43759.208333333328</v>
      </c>
      <c r="Q97" t="b">
        <v>0</v>
      </c>
      <c r="R97" t="b">
        <v>0</v>
      </c>
      <c r="S97" t="s">
        <v>42</v>
      </c>
      <c r="T97" t="str" cm="1">
        <f t="array" ref="T97:U97">TRIM(_xlfn.TEXTSPLIT(S97,"/"))</f>
        <v>film &amp; video</v>
      </c>
      <c r="U97" t="str">
        <v>documentary</v>
      </c>
      <c r="V97" s="5"/>
    </row>
    <row r="98" spans="1:22" x14ac:dyDescent="0.3">
      <c r="A98">
        <v>96</v>
      </c>
      <c r="B98" t="s">
        <v>241</v>
      </c>
      <c r="C98" s="3" t="s">
        <v>242</v>
      </c>
      <c r="D98">
        <v>69700</v>
      </c>
      <c r="E98" t="str" cm="1">
        <f t="array" ref="E98">_xlfn.IFS(D98&lt;1000,"Less than 1000",D98&lt;=4999,"1000 to 4999",D98&lt;=9999,"5000 to 9999",D98&lt;=14999,"10000 to 14999",D98&lt;=19999,"15000 to 19999",D98&lt;=24999,"20000 to 24999",D98&lt;=29999,"25000 to 29999",D98&lt;=34999,"30000 to 34999",D98&lt;=39999,"35000 to 39999",D98&lt;=44999,"40000 to 44999",D98&lt;=49999,"45000 to 49999",TRUE,"Greater than or equal to 50000")</f>
        <v>Greater than or equal to 50000</v>
      </c>
      <c r="F98">
        <v>151513</v>
      </c>
      <c r="G98" s="7">
        <f t="shared" si="4"/>
        <v>217.37876614060258</v>
      </c>
      <c r="H98" t="s">
        <v>20</v>
      </c>
      <c r="I98">
        <v>2331</v>
      </c>
      <c r="J98" s="5">
        <f t="shared" si="5"/>
        <v>64.999141999141997</v>
      </c>
      <c r="K98" s="4" t="s">
        <v>21</v>
      </c>
      <c r="L98" s="4" t="s">
        <v>22</v>
      </c>
      <c r="M98">
        <v>1299736800</v>
      </c>
      <c r="N98">
        <v>1300856400</v>
      </c>
      <c r="O98" s="11">
        <f t="shared" si="6"/>
        <v>40612.25</v>
      </c>
      <c r="P98" s="11">
        <f t="shared" si="7"/>
        <v>40625.208333333336</v>
      </c>
      <c r="Q98" t="b">
        <v>0</v>
      </c>
      <c r="R98" t="b">
        <v>0</v>
      </c>
      <c r="S98" t="s">
        <v>33</v>
      </c>
      <c r="T98" t="str" cm="1">
        <f t="array" ref="T98:U98">TRIM(_xlfn.TEXTSPLIT(S98,"/"))</f>
        <v>theater</v>
      </c>
      <c r="U98" t="str">
        <v>plays</v>
      </c>
      <c r="V98" s="5"/>
    </row>
    <row r="99" spans="1:22" x14ac:dyDescent="0.3">
      <c r="A99">
        <v>97</v>
      </c>
      <c r="B99" t="s">
        <v>243</v>
      </c>
      <c r="C99" s="3" t="s">
        <v>244</v>
      </c>
      <c r="D99">
        <v>1300</v>
      </c>
      <c r="E99" t="str" cm="1">
        <f t="array" ref="E99">_xlfn.IFS(D99&lt;1000,"Less than 1000",D99&lt;=4999,"1000 to 4999",D99&lt;=9999,"5000 to 9999",D99&lt;=14999,"10000 to 14999",D99&lt;=19999,"15000 to 19999",D99&lt;=24999,"20000 to 24999",D99&lt;=29999,"25000 to 29999",D99&lt;=34999,"30000 to 34999",D99&lt;=39999,"35000 to 39999",D99&lt;=44999,"40000 to 44999",D99&lt;=49999,"45000 to 49999",TRUE,"Greater than or equal to 50000")</f>
        <v>1000 to 4999</v>
      </c>
      <c r="F99">
        <v>12047</v>
      </c>
      <c r="G99" s="7">
        <f t="shared" si="4"/>
        <v>926.69230769230762</v>
      </c>
      <c r="H99" t="s">
        <v>20</v>
      </c>
      <c r="I99">
        <v>113</v>
      </c>
      <c r="J99" s="5">
        <f t="shared" si="5"/>
        <v>106.61061946902655</v>
      </c>
      <c r="K99" s="4" t="s">
        <v>21</v>
      </c>
      <c r="L99" s="4" t="s">
        <v>22</v>
      </c>
      <c r="M99">
        <v>1435208400</v>
      </c>
      <c r="N99">
        <v>1439874000</v>
      </c>
      <c r="O99" s="11">
        <f t="shared" si="6"/>
        <v>42180.208333333328</v>
      </c>
      <c r="P99" s="11">
        <f t="shared" si="7"/>
        <v>42234.208333333328</v>
      </c>
      <c r="Q99" t="b">
        <v>0</v>
      </c>
      <c r="R99" t="b">
        <v>0</v>
      </c>
      <c r="S99" t="s">
        <v>17</v>
      </c>
      <c r="T99" t="str" cm="1">
        <f t="array" ref="T99:U99">TRIM(_xlfn.TEXTSPLIT(S99,"/"))</f>
        <v>food</v>
      </c>
      <c r="U99" t="str">
        <v>food trucks</v>
      </c>
      <c r="V99" s="5"/>
    </row>
    <row r="100" spans="1:22" x14ac:dyDescent="0.3">
      <c r="A100">
        <v>98</v>
      </c>
      <c r="B100" t="s">
        <v>245</v>
      </c>
      <c r="C100" s="3" t="s">
        <v>246</v>
      </c>
      <c r="D100">
        <v>97800</v>
      </c>
      <c r="E100" t="str" cm="1">
        <f t="array" ref="E100">_xlfn.IFS(D100&lt;1000,"Less than 1000",D100&lt;=4999,"1000 to 4999",D100&lt;=9999,"5000 to 9999",D100&lt;=14999,"10000 to 14999",D100&lt;=19999,"15000 to 19999",D100&lt;=24999,"20000 to 24999",D100&lt;=29999,"25000 to 29999",D100&lt;=34999,"30000 to 34999",D100&lt;=39999,"35000 to 39999",D100&lt;=44999,"40000 to 44999",D100&lt;=49999,"45000 to 49999",TRUE,"Greater than or equal to 50000")</f>
        <v>Greater than or equal to 50000</v>
      </c>
      <c r="F100">
        <v>32951</v>
      </c>
      <c r="G100" s="7">
        <f t="shared" si="4"/>
        <v>33.692229038854805</v>
      </c>
      <c r="H100" t="s">
        <v>14</v>
      </c>
      <c r="I100">
        <v>1220</v>
      </c>
      <c r="J100" s="5">
        <f t="shared" si="5"/>
        <v>27.009016393442622</v>
      </c>
      <c r="K100" s="4" t="s">
        <v>26</v>
      </c>
      <c r="L100" s="4" t="s">
        <v>27</v>
      </c>
      <c r="M100">
        <v>1437973200</v>
      </c>
      <c r="N100">
        <v>1438318800</v>
      </c>
      <c r="O100" s="11">
        <f t="shared" si="6"/>
        <v>42212.208333333328</v>
      </c>
      <c r="P100" s="11">
        <f t="shared" si="7"/>
        <v>42216.208333333328</v>
      </c>
      <c r="Q100" t="b">
        <v>0</v>
      </c>
      <c r="R100" t="b">
        <v>0</v>
      </c>
      <c r="S100" t="s">
        <v>89</v>
      </c>
      <c r="T100" t="str" cm="1">
        <f t="array" ref="T100:U100">TRIM(_xlfn.TEXTSPLIT(S100,"/"))</f>
        <v>games</v>
      </c>
      <c r="U100" t="str">
        <v>video games</v>
      </c>
      <c r="V100" s="5"/>
    </row>
    <row r="101" spans="1:22" ht="31.2" x14ac:dyDescent="0.3">
      <c r="A101">
        <v>99</v>
      </c>
      <c r="B101" t="s">
        <v>247</v>
      </c>
      <c r="C101" s="3" t="s">
        <v>248</v>
      </c>
      <c r="D101">
        <v>7600</v>
      </c>
      <c r="E101" t="str" cm="1">
        <f t="array" ref="E101">_xlfn.IFS(D101&lt;1000,"Less than 1000",D101&lt;=4999,"1000 to 4999",D101&lt;=9999,"5000 to 9999",D101&lt;=14999,"10000 to 14999",D101&lt;=19999,"15000 to 19999",D101&lt;=24999,"20000 to 24999",D101&lt;=29999,"25000 to 29999",D101&lt;=34999,"30000 to 34999",D101&lt;=39999,"35000 to 39999",D101&lt;=44999,"40000 to 44999",D101&lt;=49999,"45000 to 49999",TRUE,"Greater than or equal to 50000")</f>
        <v>5000 to 9999</v>
      </c>
      <c r="F101">
        <v>14951</v>
      </c>
      <c r="G101" s="7">
        <f t="shared" si="4"/>
        <v>196.7236842105263</v>
      </c>
      <c r="H101" t="s">
        <v>20</v>
      </c>
      <c r="I101">
        <v>164</v>
      </c>
      <c r="J101" s="5">
        <f t="shared" si="5"/>
        <v>91.16463414634147</v>
      </c>
      <c r="K101" s="4" t="s">
        <v>21</v>
      </c>
      <c r="L101" s="4" t="s">
        <v>22</v>
      </c>
      <c r="M101">
        <v>1416895200</v>
      </c>
      <c r="N101">
        <v>1419400800</v>
      </c>
      <c r="O101" s="11">
        <f t="shared" si="6"/>
        <v>41968.25</v>
      </c>
      <c r="P101" s="11">
        <f t="shared" si="7"/>
        <v>41997.25</v>
      </c>
      <c r="Q101" t="b">
        <v>0</v>
      </c>
      <c r="R101" t="b">
        <v>0</v>
      </c>
      <c r="S101" t="s">
        <v>33</v>
      </c>
      <c r="T101" t="str" cm="1">
        <f t="array" ref="T101:U101">TRIM(_xlfn.TEXTSPLIT(S101,"/"))</f>
        <v>theater</v>
      </c>
      <c r="U101" t="str">
        <v>plays</v>
      </c>
      <c r="V101" s="5"/>
    </row>
    <row r="102" spans="1:22" x14ac:dyDescent="0.3">
      <c r="A102">
        <v>100</v>
      </c>
      <c r="B102" t="s">
        <v>249</v>
      </c>
      <c r="C102" s="3" t="s">
        <v>250</v>
      </c>
      <c r="D102">
        <v>100</v>
      </c>
      <c r="E102" t="str" cm="1">
        <f t="array" ref="E102">_xlfn.IFS(D102&lt;1000,"Less than 1000",D102&lt;=4999,"1000 to 4999",D102&lt;=9999,"5000 to 9999",D102&lt;=14999,"10000 to 14999",D102&lt;=19999,"15000 to 19999",D102&lt;=24999,"20000 to 24999",D102&lt;=29999,"25000 to 29999",D102&lt;=34999,"30000 to 34999",D102&lt;=39999,"35000 to 39999",D102&lt;=44999,"40000 to 44999",D102&lt;=49999,"45000 to 49999",TRUE,"Greater than or equal to 50000")</f>
        <v>Less than 1000</v>
      </c>
      <c r="F102">
        <v>1</v>
      </c>
      <c r="G102" s="7">
        <f t="shared" si="4"/>
        <v>1</v>
      </c>
      <c r="H102" t="s">
        <v>14</v>
      </c>
      <c r="I102">
        <v>1</v>
      </c>
      <c r="J102" s="5">
        <f t="shared" si="5"/>
        <v>1</v>
      </c>
      <c r="K102" s="4" t="s">
        <v>21</v>
      </c>
      <c r="L102" s="4" t="s">
        <v>22</v>
      </c>
      <c r="M102">
        <v>1319000400</v>
      </c>
      <c r="N102">
        <v>1320555600</v>
      </c>
      <c r="O102" s="11">
        <f t="shared" si="6"/>
        <v>40835.208333333336</v>
      </c>
      <c r="P102" s="11">
        <f t="shared" si="7"/>
        <v>40853.208333333336</v>
      </c>
      <c r="Q102" t="b">
        <v>0</v>
      </c>
      <c r="R102" t="b">
        <v>0</v>
      </c>
      <c r="S102" t="s">
        <v>33</v>
      </c>
      <c r="T102" t="str" cm="1">
        <f t="array" ref="T102:U102">TRIM(_xlfn.TEXTSPLIT(S102,"/"))</f>
        <v>theater</v>
      </c>
      <c r="U102" t="str">
        <v>plays</v>
      </c>
      <c r="V102" s="5"/>
    </row>
    <row r="103" spans="1:22" x14ac:dyDescent="0.3">
      <c r="A103">
        <v>101</v>
      </c>
      <c r="B103" t="s">
        <v>251</v>
      </c>
      <c r="C103" s="3" t="s">
        <v>252</v>
      </c>
      <c r="D103">
        <v>900</v>
      </c>
      <c r="E103" t="str" cm="1">
        <f t="array" ref="E103">_xlfn.IFS(D103&lt;1000,"Less than 1000",D103&lt;=4999,"1000 to 4999",D103&lt;=9999,"5000 to 9999",D103&lt;=14999,"10000 to 14999",D103&lt;=19999,"15000 to 19999",D103&lt;=24999,"20000 to 24999",D103&lt;=29999,"25000 to 29999",D103&lt;=34999,"30000 to 34999",D103&lt;=39999,"35000 to 39999",D103&lt;=44999,"40000 to 44999",D103&lt;=49999,"45000 to 49999",TRUE,"Greater than or equal to 50000")</f>
        <v>Less than 1000</v>
      </c>
      <c r="F103">
        <v>9193</v>
      </c>
      <c r="G103" s="7">
        <f t="shared" si="4"/>
        <v>1021.4444444444445</v>
      </c>
      <c r="H103" t="s">
        <v>20</v>
      </c>
      <c r="I103">
        <v>164</v>
      </c>
      <c r="J103" s="5">
        <f t="shared" si="5"/>
        <v>56.054878048780488</v>
      </c>
      <c r="K103" s="4" t="s">
        <v>21</v>
      </c>
      <c r="L103" s="4" t="s">
        <v>22</v>
      </c>
      <c r="M103">
        <v>1424498400</v>
      </c>
      <c r="N103">
        <v>1425103200</v>
      </c>
      <c r="O103" s="11">
        <f t="shared" si="6"/>
        <v>42056.25</v>
      </c>
      <c r="P103" s="11">
        <f t="shared" si="7"/>
        <v>42063.25</v>
      </c>
      <c r="Q103" t="b">
        <v>0</v>
      </c>
      <c r="R103" t="b">
        <v>1</v>
      </c>
      <c r="S103" t="s">
        <v>50</v>
      </c>
      <c r="T103" t="str" cm="1">
        <f t="array" ref="T103:U103">TRIM(_xlfn.TEXTSPLIT(S103,"/"))</f>
        <v>music</v>
      </c>
      <c r="U103" t="str">
        <v>electric music</v>
      </c>
      <c r="V103" s="5"/>
    </row>
    <row r="104" spans="1:22" x14ac:dyDescent="0.3">
      <c r="A104">
        <v>102</v>
      </c>
      <c r="B104" t="s">
        <v>253</v>
      </c>
      <c r="C104" s="3" t="s">
        <v>254</v>
      </c>
      <c r="D104">
        <v>3700</v>
      </c>
      <c r="E104" t="str" cm="1">
        <f t="array" ref="E104">_xlfn.IFS(D104&lt;1000,"Less than 1000",D104&lt;=4999,"1000 to 4999",D104&lt;=9999,"5000 to 9999",D104&lt;=14999,"10000 to 14999",D104&lt;=19999,"15000 to 19999",D104&lt;=24999,"20000 to 24999",D104&lt;=29999,"25000 to 29999",D104&lt;=34999,"30000 to 34999",D104&lt;=39999,"35000 to 39999",D104&lt;=44999,"40000 to 44999",D104&lt;=49999,"45000 to 49999",TRUE,"Greater than or equal to 50000")</f>
        <v>1000 to 4999</v>
      </c>
      <c r="F104">
        <v>10422</v>
      </c>
      <c r="G104" s="7">
        <f t="shared" si="4"/>
        <v>281.67567567567568</v>
      </c>
      <c r="H104" t="s">
        <v>20</v>
      </c>
      <c r="I104">
        <v>336</v>
      </c>
      <c r="J104" s="5">
        <f t="shared" si="5"/>
        <v>31.017857142857142</v>
      </c>
      <c r="K104" s="4" t="s">
        <v>21</v>
      </c>
      <c r="L104" s="4" t="s">
        <v>22</v>
      </c>
      <c r="M104">
        <v>1526274000</v>
      </c>
      <c r="N104">
        <v>1526878800</v>
      </c>
      <c r="O104" s="11">
        <f t="shared" si="6"/>
        <v>43234.208333333328</v>
      </c>
      <c r="P104" s="11">
        <f t="shared" si="7"/>
        <v>43241.208333333328</v>
      </c>
      <c r="Q104" t="b">
        <v>0</v>
      </c>
      <c r="R104" t="b">
        <v>1</v>
      </c>
      <c r="S104" t="s">
        <v>65</v>
      </c>
      <c r="T104" t="str" cm="1">
        <f t="array" ref="T104:U104">TRIM(_xlfn.TEXTSPLIT(S104,"/"))</f>
        <v>technology</v>
      </c>
      <c r="U104" t="str">
        <v>wearables</v>
      </c>
      <c r="V104" s="5"/>
    </row>
    <row r="105" spans="1:22" x14ac:dyDescent="0.3">
      <c r="A105">
        <v>103</v>
      </c>
      <c r="B105" t="s">
        <v>255</v>
      </c>
      <c r="C105" s="3" t="s">
        <v>256</v>
      </c>
      <c r="D105">
        <v>10000</v>
      </c>
      <c r="E105" t="str" cm="1">
        <f t="array" ref="E105">_xlfn.IFS(D105&lt;1000,"Less than 1000",D105&lt;=4999,"1000 to 4999",D105&lt;=9999,"5000 to 9999",D105&lt;=14999,"10000 to 14999",D105&lt;=19999,"15000 to 19999",D105&lt;=24999,"20000 to 24999",D105&lt;=29999,"25000 to 29999",D105&lt;=34999,"30000 to 34999",D105&lt;=39999,"35000 to 39999",D105&lt;=44999,"40000 to 44999",D105&lt;=49999,"45000 to 49999",TRUE,"Greater than or equal to 50000")</f>
        <v>10000 to 14999</v>
      </c>
      <c r="F105">
        <v>2461</v>
      </c>
      <c r="G105" s="7">
        <f t="shared" si="4"/>
        <v>24.610000000000003</v>
      </c>
      <c r="H105" t="s">
        <v>14</v>
      </c>
      <c r="I105">
        <v>37</v>
      </c>
      <c r="J105" s="5">
        <f t="shared" si="5"/>
        <v>66.513513513513516</v>
      </c>
      <c r="K105" s="4" t="s">
        <v>107</v>
      </c>
      <c r="L105" s="4" t="s">
        <v>108</v>
      </c>
      <c r="M105">
        <v>1287896400</v>
      </c>
      <c r="N105">
        <v>1288674000</v>
      </c>
      <c r="O105" s="11">
        <f t="shared" si="6"/>
        <v>40475.208333333336</v>
      </c>
      <c r="P105" s="11">
        <f t="shared" si="7"/>
        <v>40484.208333333336</v>
      </c>
      <c r="Q105" t="b">
        <v>0</v>
      </c>
      <c r="R105" t="b">
        <v>0</v>
      </c>
      <c r="S105" t="s">
        <v>50</v>
      </c>
      <c r="T105" t="str" cm="1">
        <f t="array" ref="T105:U105">TRIM(_xlfn.TEXTSPLIT(S105,"/"))</f>
        <v>music</v>
      </c>
      <c r="U105" t="str">
        <v>electric music</v>
      </c>
      <c r="V105" s="5"/>
    </row>
    <row r="106" spans="1:22" x14ac:dyDescent="0.3">
      <c r="A106">
        <v>104</v>
      </c>
      <c r="B106" t="s">
        <v>257</v>
      </c>
      <c r="C106" s="3" t="s">
        <v>258</v>
      </c>
      <c r="D106">
        <v>119200</v>
      </c>
      <c r="E106" t="str" cm="1">
        <f t="array" ref="E106">_xlfn.IFS(D106&lt;1000,"Less than 1000",D106&lt;=4999,"1000 to 4999",D106&lt;=9999,"5000 to 9999",D106&lt;=14999,"10000 to 14999",D106&lt;=19999,"15000 to 19999",D106&lt;=24999,"20000 to 24999",D106&lt;=29999,"25000 to 29999",D106&lt;=34999,"30000 to 34999",D106&lt;=39999,"35000 to 39999",D106&lt;=44999,"40000 to 44999",D106&lt;=49999,"45000 to 49999",TRUE,"Greater than or equal to 50000")</f>
        <v>Greater than or equal to 50000</v>
      </c>
      <c r="F106">
        <v>170623</v>
      </c>
      <c r="G106" s="7">
        <f t="shared" si="4"/>
        <v>143.14010067114094</v>
      </c>
      <c r="H106" t="s">
        <v>20</v>
      </c>
      <c r="I106">
        <v>1917</v>
      </c>
      <c r="J106" s="5">
        <f t="shared" si="5"/>
        <v>89.005216484089729</v>
      </c>
      <c r="K106" s="4" t="s">
        <v>21</v>
      </c>
      <c r="L106" s="4" t="s">
        <v>22</v>
      </c>
      <c r="M106">
        <v>1495515600</v>
      </c>
      <c r="N106">
        <v>1495602000</v>
      </c>
      <c r="O106" s="11">
        <f t="shared" si="6"/>
        <v>42878.208333333328</v>
      </c>
      <c r="P106" s="11">
        <f t="shared" si="7"/>
        <v>42879.208333333328</v>
      </c>
      <c r="Q106" t="b">
        <v>0</v>
      </c>
      <c r="R106" t="b">
        <v>0</v>
      </c>
      <c r="S106" t="s">
        <v>60</v>
      </c>
      <c r="T106" t="str" cm="1">
        <f t="array" ref="T106:U106">TRIM(_xlfn.TEXTSPLIT(S106,"/"))</f>
        <v>music</v>
      </c>
      <c r="U106" t="str">
        <v>indie rock</v>
      </c>
      <c r="V106" s="5"/>
    </row>
    <row r="107" spans="1:22" x14ac:dyDescent="0.3">
      <c r="A107">
        <v>105</v>
      </c>
      <c r="B107" t="s">
        <v>259</v>
      </c>
      <c r="C107" s="3" t="s">
        <v>260</v>
      </c>
      <c r="D107">
        <v>6800</v>
      </c>
      <c r="E107" t="str" cm="1">
        <f t="array" ref="E107">_xlfn.IFS(D107&lt;1000,"Less than 1000",D107&lt;=4999,"1000 to 4999",D107&lt;=9999,"5000 to 9999",D107&lt;=14999,"10000 to 14999",D107&lt;=19999,"15000 to 19999",D107&lt;=24999,"20000 to 24999",D107&lt;=29999,"25000 to 29999",D107&lt;=34999,"30000 to 34999",D107&lt;=39999,"35000 to 39999",D107&lt;=44999,"40000 to 44999",D107&lt;=49999,"45000 to 49999",TRUE,"Greater than or equal to 50000")</f>
        <v>5000 to 9999</v>
      </c>
      <c r="F107">
        <v>9829</v>
      </c>
      <c r="G107" s="7">
        <f t="shared" si="4"/>
        <v>144.54411764705884</v>
      </c>
      <c r="H107" t="s">
        <v>20</v>
      </c>
      <c r="I107">
        <v>95</v>
      </c>
      <c r="J107" s="5">
        <f t="shared" si="5"/>
        <v>103.46315789473684</v>
      </c>
      <c r="K107" s="4" t="s">
        <v>21</v>
      </c>
      <c r="L107" s="4" t="s">
        <v>22</v>
      </c>
      <c r="M107">
        <v>1364878800</v>
      </c>
      <c r="N107">
        <v>1366434000</v>
      </c>
      <c r="O107" s="11">
        <f t="shared" si="6"/>
        <v>41366.208333333336</v>
      </c>
      <c r="P107" s="11">
        <f t="shared" si="7"/>
        <v>41384.208333333336</v>
      </c>
      <c r="Q107" t="b">
        <v>0</v>
      </c>
      <c r="R107" t="b">
        <v>0</v>
      </c>
      <c r="S107" t="s">
        <v>28</v>
      </c>
      <c r="T107" t="str" cm="1">
        <f t="array" ref="T107:U107">TRIM(_xlfn.TEXTSPLIT(S107,"/"))</f>
        <v>technology</v>
      </c>
      <c r="U107" t="str">
        <v>web</v>
      </c>
      <c r="V107" s="5"/>
    </row>
    <row r="108" spans="1:22" x14ac:dyDescent="0.3">
      <c r="A108">
        <v>106</v>
      </c>
      <c r="B108" t="s">
        <v>261</v>
      </c>
      <c r="C108" s="3" t="s">
        <v>262</v>
      </c>
      <c r="D108">
        <v>3900</v>
      </c>
      <c r="E108" t="str" cm="1">
        <f t="array" ref="E108">_xlfn.IFS(D108&lt;1000,"Less than 1000",D108&lt;=4999,"1000 to 4999",D108&lt;=9999,"5000 to 9999",D108&lt;=14999,"10000 to 14999",D108&lt;=19999,"15000 to 19999",D108&lt;=24999,"20000 to 24999",D108&lt;=29999,"25000 to 29999",D108&lt;=34999,"30000 to 34999",D108&lt;=39999,"35000 to 39999",D108&lt;=44999,"40000 to 44999",D108&lt;=49999,"45000 to 49999",TRUE,"Greater than or equal to 50000")</f>
        <v>1000 to 4999</v>
      </c>
      <c r="F108">
        <v>14006</v>
      </c>
      <c r="G108" s="7">
        <f t="shared" si="4"/>
        <v>359.12820512820514</v>
      </c>
      <c r="H108" t="s">
        <v>20</v>
      </c>
      <c r="I108">
        <v>147</v>
      </c>
      <c r="J108" s="5">
        <f t="shared" si="5"/>
        <v>95.278911564625844</v>
      </c>
      <c r="K108" s="4" t="s">
        <v>21</v>
      </c>
      <c r="L108" s="4" t="s">
        <v>22</v>
      </c>
      <c r="M108">
        <v>1567918800</v>
      </c>
      <c r="N108">
        <v>1568350800</v>
      </c>
      <c r="O108" s="11">
        <f t="shared" si="6"/>
        <v>43716.208333333328</v>
      </c>
      <c r="P108" s="11">
        <f t="shared" si="7"/>
        <v>43721.208333333328</v>
      </c>
      <c r="Q108" t="b">
        <v>0</v>
      </c>
      <c r="R108" t="b">
        <v>0</v>
      </c>
      <c r="S108" t="s">
        <v>33</v>
      </c>
      <c r="T108" t="str" cm="1">
        <f t="array" ref="T108:U108">TRIM(_xlfn.TEXTSPLIT(S108,"/"))</f>
        <v>theater</v>
      </c>
      <c r="U108" t="str">
        <v>plays</v>
      </c>
      <c r="V108" s="5"/>
    </row>
    <row r="109" spans="1:22" ht="31.2" x14ac:dyDescent="0.3">
      <c r="A109">
        <v>107</v>
      </c>
      <c r="B109" t="s">
        <v>263</v>
      </c>
      <c r="C109" s="3" t="s">
        <v>264</v>
      </c>
      <c r="D109">
        <v>3500</v>
      </c>
      <c r="E109" t="str" cm="1">
        <f t="array" ref="E109">_xlfn.IFS(D109&lt;1000,"Less than 1000",D109&lt;=4999,"1000 to 4999",D109&lt;=9999,"5000 to 9999",D109&lt;=14999,"10000 to 14999",D109&lt;=19999,"15000 to 19999",D109&lt;=24999,"20000 to 24999",D109&lt;=29999,"25000 to 29999",D109&lt;=34999,"30000 to 34999",D109&lt;=39999,"35000 to 39999",D109&lt;=44999,"40000 to 44999",D109&lt;=49999,"45000 to 49999",TRUE,"Greater than or equal to 50000")</f>
        <v>1000 to 4999</v>
      </c>
      <c r="F109">
        <v>6527</v>
      </c>
      <c r="G109" s="7">
        <f t="shared" si="4"/>
        <v>186.48571428571427</v>
      </c>
      <c r="H109" t="s">
        <v>20</v>
      </c>
      <c r="I109">
        <v>86</v>
      </c>
      <c r="J109" s="5">
        <f t="shared" si="5"/>
        <v>75.895348837209298</v>
      </c>
      <c r="K109" s="4" t="s">
        <v>21</v>
      </c>
      <c r="L109" s="4" t="s">
        <v>22</v>
      </c>
      <c r="M109">
        <v>1524459600</v>
      </c>
      <c r="N109">
        <v>1525928400</v>
      </c>
      <c r="O109" s="11">
        <f t="shared" si="6"/>
        <v>43213.208333333328</v>
      </c>
      <c r="P109" s="11">
        <f t="shared" si="7"/>
        <v>43230.208333333328</v>
      </c>
      <c r="Q109" t="b">
        <v>0</v>
      </c>
      <c r="R109" t="b">
        <v>1</v>
      </c>
      <c r="S109" t="s">
        <v>33</v>
      </c>
      <c r="T109" t="str" cm="1">
        <f t="array" ref="T109:U109">TRIM(_xlfn.TEXTSPLIT(S109,"/"))</f>
        <v>theater</v>
      </c>
      <c r="U109" t="str">
        <v>plays</v>
      </c>
      <c r="V109" s="5"/>
    </row>
    <row r="110" spans="1:22" ht="31.2" x14ac:dyDescent="0.3">
      <c r="A110">
        <v>108</v>
      </c>
      <c r="B110" t="s">
        <v>265</v>
      </c>
      <c r="C110" s="3" t="s">
        <v>266</v>
      </c>
      <c r="D110">
        <v>1500</v>
      </c>
      <c r="E110" t="str" cm="1">
        <f t="array" ref="E110">_xlfn.IFS(D110&lt;1000,"Less than 1000",D110&lt;=4999,"1000 to 4999",D110&lt;=9999,"5000 to 9999",D110&lt;=14999,"10000 to 14999",D110&lt;=19999,"15000 to 19999",D110&lt;=24999,"20000 to 24999",D110&lt;=29999,"25000 to 29999",D110&lt;=34999,"30000 to 34999",D110&lt;=39999,"35000 to 39999",D110&lt;=44999,"40000 to 44999",D110&lt;=49999,"45000 to 49999",TRUE,"Greater than or equal to 50000")</f>
        <v>1000 to 4999</v>
      </c>
      <c r="F110">
        <v>8929</v>
      </c>
      <c r="G110" s="7">
        <f t="shared" si="4"/>
        <v>595.26666666666665</v>
      </c>
      <c r="H110" t="s">
        <v>20</v>
      </c>
      <c r="I110">
        <v>83</v>
      </c>
      <c r="J110" s="5">
        <f t="shared" si="5"/>
        <v>107.57831325301204</v>
      </c>
      <c r="K110" s="4" t="s">
        <v>21</v>
      </c>
      <c r="L110" s="4" t="s">
        <v>22</v>
      </c>
      <c r="M110">
        <v>1333688400</v>
      </c>
      <c r="N110">
        <v>1336885200</v>
      </c>
      <c r="O110" s="11">
        <f t="shared" si="6"/>
        <v>41005.208333333336</v>
      </c>
      <c r="P110" s="11">
        <f t="shared" si="7"/>
        <v>41042.208333333336</v>
      </c>
      <c r="Q110" t="b">
        <v>0</v>
      </c>
      <c r="R110" t="b">
        <v>0</v>
      </c>
      <c r="S110" t="s">
        <v>42</v>
      </c>
      <c r="T110" t="str" cm="1">
        <f t="array" ref="T110:U110">TRIM(_xlfn.TEXTSPLIT(S110,"/"))</f>
        <v>film &amp; video</v>
      </c>
      <c r="U110" t="str">
        <v>documentary</v>
      </c>
      <c r="V110" s="5"/>
    </row>
    <row r="111" spans="1:22" x14ac:dyDescent="0.3">
      <c r="A111">
        <v>109</v>
      </c>
      <c r="B111" t="s">
        <v>267</v>
      </c>
      <c r="C111" s="3" t="s">
        <v>268</v>
      </c>
      <c r="D111">
        <v>5200</v>
      </c>
      <c r="E111" t="str" cm="1">
        <f t="array" ref="E111">_xlfn.IFS(D111&lt;1000,"Less than 1000",D111&lt;=4999,"1000 to 4999",D111&lt;=9999,"5000 to 9999",D111&lt;=14999,"10000 to 14999",D111&lt;=19999,"15000 to 19999",D111&lt;=24999,"20000 to 24999",D111&lt;=29999,"25000 to 29999",D111&lt;=34999,"30000 to 34999",D111&lt;=39999,"35000 to 39999",D111&lt;=44999,"40000 to 44999",D111&lt;=49999,"45000 to 49999",TRUE,"Greater than or equal to 50000")</f>
        <v>5000 to 9999</v>
      </c>
      <c r="F111">
        <v>3079</v>
      </c>
      <c r="G111" s="7">
        <f t="shared" si="4"/>
        <v>59.21153846153846</v>
      </c>
      <c r="H111" t="s">
        <v>14</v>
      </c>
      <c r="I111">
        <v>60</v>
      </c>
      <c r="J111" s="5">
        <f t="shared" si="5"/>
        <v>51.31666666666667</v>
      </c>
      <c r="K111" s="4" t="s">
        <v>21</v>
      </c>
      <c r="L111" s="4" t="s">
        <v>22</v>
      </c>
      <c r="M111">
        <v>1389506400</v>
      </c>
      <c r="N111">
        <v>1389679200</v>
      </c>
      <c r="O111" s="11">
        <f t="shared" si="6"/>
        <v>41651.25</v>
      </c>
      <c r="P111" s="11">
        <f t="shared" si="7"/>
        <v>41653.25</v>
      </c>
      <c r="Q111" t="b">
        <v>0</v>
      </c>
      <c r="R111" t="b">
        <v>0</v>
      </c>
      <c r="S111" t="s">
        <v>269</v>
      </c>
      <c r="T111" t="str" cm="1">
        <f t="array" ref="T111:U111">TRIM(_xlfn.TEXTSPLIT(S111,"/"))</f>
        <v>film &amp; video</v>
      </c>
      <c r="U111" t="str">
        <v>television</v>
      </c>
      <c r="V111" s="5"/>
    </row>
    <row r="112" spans="1:22" ht="31.2" x14ac:dyDescent="0.3">
      <c r="A112">
        <v>110</v>
      </c>
      <c r="B112" t="s">
        <v>270</v>
      </c>
      <c r="C112" s="3" t="s">
        <v>271</v>
      </c>
      <c r="D112">
        <v>142400</v>
      </c>
      <c r="E112" t="str" cm="1">
        <f t="array" ref="E112">_xlfn.IFS(D112&lt;1000,"Less than 1000",D112&lt;=4999,"1000 to 4999",D112&lt;=9999,"5000 to 9999",D112&lt;=14999,"10000 to 14999",D112&lt;=19999,"15000 to 19999",D112&lt;=24999,"20000 to 24999",D112&lt;=29999,"25000 to 29999",D112&lt;=34999,"30000 to 34999",D112&lt;=39999,"35000 to 39999",D112&lt;=44999,"40000 to 44999",D112&lt;=49999,"45000 to 49999",TRUE,"Greater than or equal to 50000")</f>
        <v>Greater than or equal to 50000</v>
      </c>
      <c r="F112">
        <v>21307</v>
      </c>
      <c r="G112" s="7">
        <f t="shared" si="4"/>
        <v>14.962780898876405</v>
      </c>
      <c r="H112" t="s">
        <v>14</v>
      </c>
      <c r="I112">
        <v>296</v>
      </c>
      <c r="J112" s="5">
        <f t="shared" si="5"/>
        <v>71.983108108108112</v>
      </c>
      <c r="K112" s="4" t="s">
        <v>21</v>
      </c>
      <c r="L112" s="4" t="s">
        <v>22</v>
      </c>
      <c r="M112">
        <v>1536642000</v>
      </c>
      <c r="N112">
        <v>1538283600</v>
      </c>
      <c r="O112" s="11">
        <f t="shared" si="6"/>
        <v>43354.208333333328</v>
      </c>
      <c r="P112" s="11">
        <f t="shared" si="7"/>
        <v>43373.208333333328</v>
      </c>
      <c r="Q112" t="b">
        <v>0</v>
      </c>
      <c r="R112" t="b">
        <v>0</v>
      </c>
      <c r="S112" t="s">
        <v>17</v>
      </c>
      <c r="T112" t="str" cm="1">
        <f t="array" ref="T112:U112">TRIM(_xlfn.TEXTSPLIT(S112,"/"))</f>
        <v>food</v>
      </c>
      <c r="U112" t="str">
        <v>food trucks</v>
      </c>
      <c r="V112" s="5"/>
    </row>
    <row r="113" spans="1:22" x14ac:dyDescent="0.3">
      <c r="A113">
        <v>111</v>
      </c>
      <c r="B113" t="s">
        <v>272</v>
      </c>
      <c r="C113" s="3" t="s">
        <v>273</v>
      </c>
      <c r="D113">
        <v>61400</v>
      </c>
      <c r="E113" t="str" cm="1">
        <f t="array" ref="E113">_xlfn.IFS(D113&lt;1000,"Less than 1000",D113&lt;=4999,"1000 to 4999",D113&lt;=9999,"5000 to 9999",D113&lt;=14999,"10000 to 14999",D113&lt;=19999,"15000 to 19999",D113&lt;=24999,"20000 to 24999",D113&lt;=29999,"25000 to 29999",D113&lt;=34999,"30000 to 34999",D113&lt;=39999,"35000 to 39999",D113&lt;=44999,"40000 to 44999",D113&lt;=49999,"45000 to 49999",TRUE,"Greater than or equal to 50000")</f>
        <v>Greater than or equal to 50000</v>
      </c>
      <c r="F113">
        <v>73653</v>
      </c>
      <c r="G113" s="7">
        <f t="shared" si="4"/>
        <v>119.95602605863192</v>
      </c>
      <c r="H113" t="s">
        <v>20</v>
      </c>
      <c r="I113">
        <v>676</v>
      </c>
      <c r="J113" s="5">
        <f t="shared" si="5"/>
        <v>108.95414201183432</v>
      </c>
      <c r="K113" s="4" t="s">
        <v>21</v>
      </c>
      <c r="L113" s="4" t="s">
        <v>22</v>
      </c>
      <c r="M113">
        <v>1348290000</v>
      </c>
      <c r="N113">
        <v>1348808400</v>
      </c>
      <c r="O113" s="11">
        <f t="shared" si="6"/>
        <v>41174.208333333336</v>
      </c>
      <c r="P113" s="11">
        <f t="shared" si="7"/>
        <v>41180.208333333336</v>
      </c>
      <c r="Q113" t="b">
        <v>0</v>
      </c>
      <c r="R113" t="b">
        <v>0</v>
      </c>
      <c r="S113" t="s">
        <v>133</v>
      </c>
      <c r="T113" t="str" cm="1">
        <f t="array" ref="T113:U113">TRIM(_xlfn.TEXTSPLIT(S113,"/"))</f>
        <v>publishing</v>
      </c>
      <c r="U113" t="str">
        <v>radio &amp; podcasts</v>
      </c>
      <c r="V113" s="5"/>
    </row>
    <row r="114" spans="1:22" x14ac:dyDescent="0.3">
      <c r="A114">
        <v>112</v>
      </c>
      <c r="B114" t="s">
        <v>274</v>
      </c>
      <c r="C114" s="3" t="s">
        <v>275</v>
      </c>
      <c r="D114">
        <v>4700</v>
      </c>
      <c r="E114" t="str" cm="1">
        <f t="array" ref="E114">_xlfn.IFS(D114&lt;1000,"Less than 1000",D114&lt;=4999,"1000 to 4999",D114&lt;=9999,"5000 to 9999",D114&lt;=14999,"10000 to 14999",D114&lt;=19999,"15000 to 19999",D114&lt;=24999,"20000 to 24999",D114&lt;=29999,"25000 to 29999",D114&lt;=34999,"30000 to 34999",D114&lt;=39999,"35000 to 39999",D114&lt;=44999,"40000 to 44999",D114&lt;=49999,"45000 to 49999",TRUE,"Greater than or equal to 50000")</f>
        <v>1000 to 4999</v>
      </c>
      <c r="F114">
        <v>12635</v>
      </c>
      <c r="G114" s="7">
        <f t="shared" si="4"/>
        <v>268.82978723404256</v>
      </c>
      <c r="H114" t="s">
        <v>20</v>
      </c>
      <c r="I114">
        <v>361</v>
      </c>
      <c r="J114" s="5">
        <f t="shared" si="5"/>
        <v>35</v>
      </c>
      <c r="K114" s="4" t="s">
        <v>26</v>
      </c>
      <c r="L114" s="4" t="s">
        <v>27</v>
      </c>
      <c r="M114">
        <v>1408856400</v>
      </c>
      <c r="N114">
        <v>1410152400</v>
      </c>
      <c r="O114" s="11">
        <f t="shared" si="6"/>
        <v>41875.208333333336</v>
      </c>
      <c r="P114" s="11">
        <f t="shared" si="7"/>
        <v>41890.208333333336</v>
      </c>
      <c r="Q114" t="b">
        <v>0</v>
      </c>
      <c r="R114" t="b">
        <v>0</v>
      </c>
      <c r="S114" t="s">
        <v>28</v>
      </c>
      <c r="T114" t="str" cm="1">
        <f t="array" ref="T114:U114">TRIM(_xlfn.TEXTSPLIT(S114,"/"))</f>
        <v>technology</v>
      </c>
      <c r="U114" t="str">
        <v>web</v>
      </c>
      <c r="V114" s="5"/>
    </row>
    <row r="115" spans="1:22" x14ac:dyDescent="0.3">
      <c r="A115">
        <v>113</v>
      </c>
      <c r="B115" t="s">
        <v>276</v>
      </c>
      <c r="C115" s="3" t="s">
        <v>277</v>
      </c>
      <c r="D115">
        <v>3300</v>
      </c>
      <c r="E115" t="str" cm="1">
        <f t="array" ref="E115">_xlfn.IFS(D115&lt;1000,"Less than 1000",D115&lt;=4999,"1000 to 4999",D115&lt;=9999,"5000 to 9999",D115&lt;=14999,"10000 to 14999",D115&lt;=19999,"15000 to 19999",D115&lt;=24999,"20000 to 24999",D115&lt;=29999,"25000 to 29999",D115&lt;=34999,"30000 to 34999",D115&lt;=39999,"35000 to 39999",D115&lt;=44999,"40000 to 44999",D115&lt;=49999,"45000 to 49999",TRUE,"Greater than or equal to 50000")</f>
        <v>1000 to 4999</v>
      </c>
      <c r="F115">
        <v>12437</v>
      </c>
      <c r="G115" s="7">
        <f t="shared" si="4"/>
        <v>376.87878787878788</v>
      </c>
      <c r="H115" t="s">
        <v>20</v>
      </c>
      <c r="I115">
        <v>131</v>
      </c>
      <c r="J115" s="5">
        <f t="shared" si="5"/>
        <v>94.938931297709928</v>
      </c>
      <c r="K115" s="4" t="s">
        <v>21</v>
      </c>
      <c r="L115" s="4" t="s">
        <v>22</v>
      </c>
      <c r="M115">
        <v>1505192400</v>
      </c>
      <c r="N115">
        <v>1505797200</v>
      </c>
      <c r="O115" s="11">
        <f t="shared" si="6"/>
        <v>42990.208333333328</v>
      </c>
      <c r="P115" s="11">
        <f t="shared" si="7"/>
        <v>42997.208333333328</v>
      </c>
      <c r="Q115" t="b">
        <v>0</v>
      </c>
      <c r="R115" t="b">
        <v>0</v>
      </c>
      <c r="S115" t="s">
        <v>17</v>
      </c>
      <c r="T115" t="str" cm="1">
        <f t="array" ref="T115:U115">TRIM(_xlfn.TEXTSPLIT(S115,"/"))</f>
        <v>food</v>
      </c>
      <c r="U115" t="str">
        <v>food trucks</v>
      </c>
      <c r="V115" s="5"/>
    </row>
    <row r="116" spans="1:22" x14ac:dyDescent="0.3">
      <c r="A116">
        <v>114</v>
      </c>
      <c r="B116" t="s">
        <v>278</v>
      </c>
      <c r="C116" s="3" t="s">
        <v>279</v>
      </c>
      <c r="D116">
        <v>1900</v>
      </c>
      <c r="E116" t="str" cm="1">
        <f t="array" ref="E116">_xlfn.IFS(D116&lt;1000,"Less than 1000",D116&lt;=4999,"1000 to 4999",D116&lt;=9999,"5000 to 9999",D116&lt;=14999,"10000 to 14999",D116&lt;=19999,"15000 to 19999",D116&lt;=24999,"20000 to 24999",D116&lt;=29999,"25000 to 29999",D116&lt;=34999,"30000 to 34999",D116&lt;=39999,"35000 to 39999",D116&lt;=44999,"40000 to 44999",D116&lt;=49999,"45000 to 49999",TRUE,"Greater than or equal to 50000")</f>
        <v>1000 to 4999</v>
      </c>
      <c r="F116">
        <v>13816</v>
      </c>
      <c r="G116" s="7">
        <f t="shared" si="4"/>
        <v>727.15789473684208</v>
      </c>
      <c r="H116" t="s">
        <v>20</v>
      </c>
      <c r="I116">
        <v>126</v>
      </c>
      <c r="J116" s="5">
        <f t="shared" si="5"/>
        <v>109.65079365079364</v>
      </c>
      <c r="K116" s="4" t="s">
        <v>21</v>
      </c>
      <c r="L116" s="4" t="s">
        <v>22</v>
      </c>
      <c r="M116">
        <v>1554786000</v>
      </c>
      <c r="N116">
        <v>1554872400</v>
      </c>
      <c r="O116" s="11">
        <f t="shared" si="6"/>
        <v>43564.208333333328</v>
      </c>
      <c r="P116" s="11">
        <f t="shared" si="7"/>
        <v>43565.208333333328</v>
      </c>
      <c r="Q116" t="b">
        <v>0</v>
      </c>
      <c r="R116" t="b">
        <v>1</v>
      </c>
      <c r="S116" t="s">
        <v>65</v>
      </c>
      <c r="T116" t="str" cm="1">
        <f t="array" ref="T116:U116">TRIM(_xlfn.TEXTSPLIT(S116,"/"))</f>
        <v>technology</v>
      </c>
      <c r="U116" t="str">
        <v>wearables</v>
      </c>
      <c r="V116" s="5"/>
    </row>
    <row r="117" spans="1:22" x14ac:dyDescent="0.3">
      <c r="A117">
        <v>115</v>
      </c>
      <c r="B117" t="s">
        <v>280</v>
      </c>
      <c r="C117" s="3" t="s">
        <v>281</v>
      </c>
      <c r="D117">
        <v>166700</v>
      </c>
      <c r="E117" t="str" cm="1">
        <f t="array" ref="E117">_xlfn.IFS(D117&lt;1000,"Less than 1000",D117&lt;=4999,"1000 to 4999",D117&lt;=9999,"5000 to 9999",D117&lt;=14999,"10000 to 14999",D117&lt;=19999,"15000 to 19999",D117&lt;=24999,"20000 to 24999",D117&lt;=29999,"25000 to 29999",D117&lt;=34999,"30000 to 34999",D117&lt;=39999,"35000 to 39999",D117&lt;=44999,"40000 to 44999",D117&lt;=49999,"45000 to 49999",TRUE,"Greater than or equal to 50000")</f>
        <v>Greater than or equal to 50000</v>
      </c>
      <c r="F117">
        <v>145382</v>
      </c>
      <c r="G117" s="7">
        <f t="shared" si="4"/>
        <v>87.211757648470297</v>
      </c>
      <c r="H117" t="s">
        <v>14</v>
      </c>
      <c r="I117">
        <v>3304</v>
      </c>
      <c r="J117" s="5">
        <f t="shared" si="5"/>
        <v>44.001815980629537</v>
      </c>
      <c r="K117" s="4" t="s">
        <v>107</v>
      </c>
      <c r="L117" s="4" t="s">
        <v>108</v>
      </c>
      <c r="M117">
        <v>1510898400</v>
      </c>
      <c r="N117">
        <v>1513922400</v>
      </c>
      <c r="O117" s="11">
        <f t="shared" si="6"/>
        <v>43056.25</v>
      </c>
      <c r="P117" s="11">
        <f t="shared" si="7"/>
        <v>43091.25</v>
      </c>
      <c r="Q117" t="b">
        <v>0</v>
      </c>
      <c r="R117" t="b">
        <v>0</v>
      </c>
      <c r="S117" t="s">
        <v>119</v>
      </c>
      <c r="T117" t="str" cm="1">
        <f t="array" ref="T117:U117">TRIM(_xlfn.TEXTSPLIT(S117,"/"))</f>
        <v>publishing</v>
      </c>
      <c r="U117" t="str">
        <v>fiction</v>
      </c>
      <c r="V117" s="5"/>
    </row>
    <row r="118" spans="1:22" ht="31.2" x14ac:dyDescent="0.3">
      <c r="A118">
        <v>116</v>
      </c>
      <c r="B118" t="s">
        <v>282</v>
      </c>
      <c r="C118" s="3" t="s">
        <v>283</v>
      </c>
      <c r="D118">
        <v>7200</v>
      </c>
      <c r="E118" t="str" cm="1">
        <f t="array" ref="E118">_xlfn.IFS(D118&lt;1000,"Less than 1000",D118&lt;=4999,"1000 to 4999",D118&lt;=9999,"5000 to 9999",D118&lt;=14999,"10000 to 14999",D118&lt;=19999,"15000 to 19999",D118&lt;=24999,"20000 to 24999",D118&lt;=29999,"25000 to 29999",D118&lt;=34999,"30000 to 34999",D118&lt;=39999,"35000 to 39999",D118&lt;=44999,"40000 to 44999",D118&lt;=49999,"45000 to 49999",TRUE,"Greater than or equal to 50000")</f>
        <v>5000 to 9999</v>
      </c>
      <c r="F118">
        <v>6336</v>
      </c>
      <c r="G118" s="7">
        <f t="shared" si="4"/>
        <v>88</v>
      </c>
      <c r="H118" t="s">
        <v>14</v>
      </c>
      <c r="I118">
        <v>73</v>
      </c>
      <c r="J118" s="5">
        <f t="shared" si="5"/>
        <v>86.794520547945211</v>
      </c>
      <c r="K118" s="4" t="s">
        <v>21</v>
      </c>
      <c r="L118" s="4" t="s">
        <v>22</v>
      </c>
      <c r="M118">
        <v>1442552400</v>
      </c>
      <c r="N118">
        <v>1442638800</v>
      </c>
      <c r="O118" s="11">
        <f t="shared" si="6"/>
        <v>42265.208333333328</v>
      </c>
      <c r="P118" s="11">
        <f t="shared" si="7"/>
        <v>42266.208333333328</v>
      </c>
      <c r="Q118" t="b">
        <v>0</v>
      </c>
      <c r="R118" t="b">
        <v>0</v>
      </c>
      <c r="S118" t="s">
        <v>33</v>
      </c>
      <c r="T118" t="str" cm="1">
        <f t="array" ref="T118:U118">TRIM(_xlfn.TEXTSPLIT(S118,"/"))</f>
        <v>theater</v>
      </c>
      <c r="U118" t="str">
        <v>plays</v>
      </c>
      <c r="V118" s="5"/>
    </row>
    <row r="119" spans="1:22" x14ac:dyDescent="0.3">
      <c r="A119">
        <v>117</v>
      </c>
      <c r="B119" t="s">
        <v>284</v>
      </c>
      <c r="C119" s="3" t="s">
        <v>285</v>
      </c>
      <c r="D119">
        <v>4900</v>
      </c>
      <c r="E119" t="str" cm="1">
        <f t="array" ref="E119">_xlfn.IFS(D119&lt;1000,"Less than 1000",D119&lt;=4999,"1000 to 4999",D119&lt;=9999,"5000 to 9999",D119&lt;=14999,"10000 to 14999",D119&lt;=19999,"15000 to 19999",D119&lt;=24999,"20000 to 24999",D119&lt;=29999,"25000 to 29999",D119&lt;=34999,"30000 to 34999",D119&lt;=39999,"35000 to 39999",D119&lt;=44999,"40000 to 44999",D119&lt;=49999,"45000 to 49999",TRUE,"Greater than or equal to 50000")</f>
        <v>1000 to 4999</v>
      </c>
      <c r="F119">
        <v>8523</v>
      </c>
      <c r="G119" s="7">
        <f t="shared" si="4"/>
        <v>173.9387755102041</v>
      </c>
      <c r="H119" t="s">
        <v>20</v>
      </c>
      <c r="I119">
        <v>275</v>
      </c>
      <c r="J119" s="5">
        <f t="shared" si="5"/>
        <v>30.992727272727272</v>
      </c>
      <c r="K119" s="4" t="s">
        <v>21</v>
      </c>
      <c r="L119" s="4" t="s">
        <v>22</v>
      </c>
      <c r="M119">
        <v>1316667600</v>
      </c>
      <c r="N119">
        <v>1317186000</v>
      </c>
      <c r="O119" s="11">
        <f t="shared" si="6"/>
        <v>40808.208333333336</v>
      </c>
      <c r="P119" s="11">
        <f t="shared" si="7"/>
        <v>40814.208333333336</v>
      </c>
      <c r="Q119" t="b">
        <v>0</v>
      </c>
      <c r="R119" t="b">
        <v>0</v>
      </c>
      <c r="S119" t="s">
        <v>269</v>
      </c>
      <c r="T119" t="str" cm="1">
        <f t="array" ref="T119:U119">TRIM(_xlfn.TEXTSPLIT(S119,"/"))</f>
        <v>film &amp; video</v>
      </c>
      <c r="U119" t="str">
        <v>television</v>
      </c>
      <c r="V119" s="5"/>
    </row>
    <row r="120" spans="1:22" x14ac:dyDescent="0.3">
      <c r="A120">
        <v>118</v>
      </c>
      <c r="B120" t="s">
        <v>286</v>
      </c>
      <c r="C120" s="3" t="s">
        <v>287</v>
      </c>
      <c r="D120">
        <v>5400</v>
      </c>
      <c r="E120" t="str" cm="1">
        <f t="array" ref="E120">_xlfn.IFS(D120&lt;1000,"Less than 1000",D120&lt;=4999,"1000 to 4999",D120&lt;=9999,"5000 to 9999",D120&lt;=14999,"10000 to 14999",D120&lt;=19999,"15000 to 19999",D120&lt;=24999,"20000 to 24999",D120&lt;=29999,"25000 to 29999",D120&lt;=34999,"30000 to 34999",D120&lt;=39999,"35000 to 39999",D120&lt;=44999,"40000 to 44999",D120&lt;=49999,"45000 to 49999",TRUE,"Greater than or equal to 50000")</f>
        <v>5000 to 9999</v>
      </c>
      <c r="F120">
        <v>6351</v>
      </c>
      <c r="G120" s="7">
        <f t="shared" si="4"/>
        <v>117.61111111111111</v>
      </c>
      <c r="H120" t="s">
        <v>20</v>
      </c>
      <c r="I120">
        <v>67</v>
      </c>
      <c r="J120" s="5">
        <f t="shared" si="5"/>
        <v>94.791044776119406</v>
      </c>
      <c r="K120" s="4" t="s">
        <v>21</v>
      </c>
      <c r="L120" s="4" t="s">
        <v>22</v>
      </c>
      <c r="M120">
        <v>1390716000</v>
      </c>
      <c r="N120">
        <v>1391234400</v>
      </c>
      <c r="O120" s="11">
        <f t="shared" si="6"/>
        <v>41665.25</v>
      </c>
      <c r="P120" s="11">
        <f t="shared" si="7"/>
        <v>41671.25</v>
      </c>
      <c r="Q120" t="b">
        <v>0</v>
      </c>
      <c r="R120" t="b">
        <v>0</v>
      </c>
      <c r="S120" t="s">
        <v>122</v>
      </c>
      <c r="T120" t="str" cm="1">
        <f t="array" ref="T120:U120">TRIM(_xlfn.TEXTSPLIT(S120,"/"))</f>
        <v>photography</v>
      </c>
      <c r="U120" t="str">
        <v>photography books</v>
      </c>
      <c r="V120" s="5"/>
    </row>
    <row r="121" spans="1:22" ht="31.2" x14ac:dyDescent="0.3">
      <c r="A121">
        <v>119</v>
      </c>
      <c r="B121" t="s">
        <v>288</v>
      </c>
      <c r="C121" s="3" t="s">
        <v>289</v>
      </c>
      <c r="D121">
        <v>5000</v>
      </c>
      <c r="E121" t="str" cm="1">
        <f t="array" ref="E121">_xlfn.IFS(D121&lt;1000,"Less than 1000",D121&lt;=4999,"1000 to 4999",D121&lt;=9999,"5000 to 9999",D121&lt;=14999,"10000 to 14999",D121&lt;=19999,"15000 to 19999",D121&lt;=24999,"20000 to 24999",D121&lt;=29999,"25000 to 29999",D121&lt;=34999,"30000 to 34999",D121&lt;=39999,"35000 to 39999",D121&lt;=44999,"40000 to 44999",D121&lt;=49999,"45000 to 49999",TRUE,"Greater than or equal to 50000")</f>
        <v>5000 to 9999</v>
      </c>
      <c r="F121">
        <v>10748</v>
      </c>
      <c r="G121" s="7">
        <f t="shared" si="4"/>
        <v>214.96</v>
      </c>
      <c r="H121" t="s">
        <v>20</v>
      </c>
      <c r="I121">
        <v>154</v>
      </c>
      <c r="J121" s="5">
        <f t="shared" si="5"/>
        <v>69.79220779220779</v>
      </c>
      <c r="K121" s="4" t="s">
        <v>21</v>
      </c>
      <c r="L121" s="4" t="s">
        <v>22</v>
      </c>
      <c r="M121">
        <v>1402894800</v>
      </c>
      <c r="N121">
        <v>1404363600</v>
      </c>
      <c r="O121" s="11">
        <f t="shared" si="6"/>
        <v>41806.208333333336</v>
      </c>
      <c r="P121" s="11">
        <f t="shared" si="7"/>
        <v>41823.208333333336</v>
      </c>
      <c r="Q121" t="b">
        <v>0</v>
      </c>
      <c r="R121" t="b">
        <v>1</v>
      </c>
      <c r="S121" t="s">
        <v>42</v>
      </c>
      <c r="T121" t="str" cm="1">
        <f t="array" ref="T121:U121">TRIM(_xlfn.TEXTSPLIT(S121,"/"))</f>
        <v>film &amp; video</v>
      </c>
      <c r="U121" t="str">
        <v>documentary</v>
      </c>
      <c r="V121" s="5"/>
    </row>
    <row r="122" spans="1:22" x14ac:dyDescent="0.3">
      <c r="A122">
        <v>120</v>
      </c>
      <c r="B122" t="s">
        <v>290</v>
      </c>
      <c r="C122" s="3" t="s">
        <v>291</v>
      </c>
      <c r="D122">
        <v>75100</v>
      </c>
      <c r="E122" t="str" cm="1">
        <f t="array" ref="E122">_xlfn.IFS(D122&lt;1000,"Less than 1000",D122&lt;=4999,"1000 to 4999",D122&lt;=9999,"5000 to 9999",D122&lt;=14999,"10000 to 14999",D122&lt;=19999,"15000 to 19999",D122&lt;=24999,"20000 to 24999",D122&lt;=29999,"25000 to 29999",D122&lt;=34999,"30000 to 34999",D122&lt;=39999,"35000 to 39999",D122&lt;=44999,"40000 to 44999",D122&lt;=49999,"45000 to 49999",TRUE,"Greater than or equal to 50000")</f>
        <v>Greater than or equal to 50000</v>
      </c>
      <c r="F122">
        <v>112272</v>
      </c>
      <c r="G122" s="7">
        <f t="shared" si="4"/>
        <v>149.49667110519306</v>
      </c>
      <c r="H122" t="s">
        <v>20</v>
      </c>
      <c r="I122">
        <v>1782</v>
      </c>
      <c r="J122" s="5">
        <f t="shared" si="5"/>
        <v>63.003367003367003</v>
      </c>
      <c r="K122" s="4" t="s">
        <v>21</v>
      </c>
      <c r="L122" s="4" t="s">
        <v>22</v>
      </c>
      <c r="M122">
        <v>1429246800</v>
      </c>
      <c r="N122">
        <v>1429592400</v>
      </c>
      <c r="O122" s="11">
        <f t="shared" si="6"/>
        <v>42111.208333333328</v>
      </c>
      <c r="P122" s="11">
        <f t="shared" si="7"/>
        <v>42115.208333333328</v>
      </c>
      <c r="Q122" t="b">
        <v>0</v>
      </c>
      <c r="R122" t="b">
        <v>1</v>
      </c>
      <c r="S122" t="s">
        <v>292</v>
      </c>
      <c r="T122" t="str" cm="1">
        <f t="array" ref="T122:U122">TRIM(_xlfn.TEXTSPLIT(S122,"/"))</f>
        <v>games</v>
      </c>
      <c r="U122" t="str">
        <v>mobile games</v>
      </c>
      <c r="V122" s="5"/>
    </row>
    <row r="123" spans="1:22" x14ac:dyDescent="0.3">
      <c r="A123">
        <v>121</v>
      </c>
      <c r="B123" t="s">
        <v>293</v>
      </c>
      <c r="C123" s="3" t="s">
        <v>294</v>
      </c>
      <c r="D123">
        <v>45300</v>
      </c>
      <c r="E123" t="str" cm="1">
        <f t="array" ref="E123">_xlfn.IFS(D123&lt;1000,"Less than 1000",D123&lt;=4999,"1000 to 4999",D123&lt;=9999,"5000 to 9999",D123&lt;=14999,"10000 to 14999",D123&lt;=19999,"15000 to 19999",D123&lt;=24999,"20000 to 24999",D123&lt;=29999,"25000 to 29999",D123&lt;=34999,"30000 to 34999",D123&lt;=39999,"35000 to 39999",D123&lt;=44999,"40000 to 44999",D123&lt;=49999,"45000 to 49999",TRUE,"Greater than or equal to 50000")</f>
        <v>45000 to 49999</v>
      </c>
      <c r="F123">
        <v>99361</v>
      </c>
      <c r="G123" s="7">
        <f t="shared" si="4"/>
        <v>219.33995584988963</v>
      </c>
      <c r="H123" t="s">
        <v>20</v>
      </c>
      <c r="I123">
        <v>903</v>
      </c>
      <c r="J123" s="5">
        <f t="shared" si="5"/>
        <v>110.0343300110742</v>
      </c>
      <c r="K123" s="4" t="s">
        <v>21</v>
      </c>
      <c r="L123" s="4" t="s">
        <v>22</v>
      </c>
      <c r="M123">
        <v>1412485200</v>
      </c>
      <c r="N123">
        <v>1413608400</v>
      </c>
      <c r="O123" s="11">
        <f t="shared" si="6"/>
        <v>41917.208333333336</v>
      </c>
      <c r="P123" s="11">
        <f t="shared" si="7"/>
        <v>41930.208333333336</v>
      </c>
      <c r="Q123" t="b">
        <v>0</v>
      </c>
      <c r="R123" t="b">
        <v>0</v>
      </c>
      <c r="S123" t="s">
        <v>89</v>
      </c>
      <c r="T123" t="str" cm="1">
        <f t="array" ref="T123:U123">TRIM(_xlfn.TEXTSPLIT(S123,"/"))</f>
        <v>games</v>
      </c>
      <c r="U123" t="str">
        <v>video games</v>
      </c>
      <c r="V123" s="5"/>
    </row>
    <row r="124" spans="1:22" x14ac:dyDescent="0.3">
      <c r="A124">
        <v>122</v>
      </c>
      <c r="B124" t="s">
        <v>295</v>
      </c>
      <c r="C124" s="3" t="s">
        <v>296</v>
      </c>
      <c r="D124">
        <v>136800</v>
      </c>
      <c r="E124" t="str" cm="1">
        <f t="array" ref="E124">_xlfn.IFS(D124&lt;1000,"Less than 1000",D124&lt;=4999,"1000 to 4999",D124&lt;=9999,"5000 to 9999",D124&lt;=14999,"10000 to 14999",D124&lt;=19999,"15000 to 19999",D124&lt;=24999,"20000 to 24999",D124&lt;=29999,"25000 to 29999",D124&lt;=34999,"30000 to 34999",D124&lt;=39999,"35000 to 39999",D124&lt;=44999,"40000 to 44999",D124&lt;=49999,"45000 to 49999",TRUE,"Greater than or equal to 50000")</f>
        <v>Greater than or equal to 50000</v>
      </c>
      <c r="F124">
        <v>88055</v>
      </c>
      <c r="G124" s="7">
        <f t="shared" si="4"/>
        <v>64.367690058479525</v>
      </c>
      <c r="H124" t="s">
        <v>14</v>
      </c>
      <c r="I124">
        <v>3387</v>
      </c>
      <c r="J124" s="5">
        <f t="shared" si="5"/>
        <v>25.997933274284026</v>
      </c>
      <c r="K124" s="4" t="s">
        <v>21</v>
      </c>
      <c r="L124" s="4" t="s">
        <v>22</v>
      </c>
      <c r="M124">
        <v>1417068000</v>
      </c>
      <c r="N124">
        <v>1419400800</v>
      </c>
      <c r="O124" s="11">
        <f t="shared" si="6"/>
        <v>41970.25</v>
      </c>
      <c r="P124" s="11">
        <f t="shared" si="7"/>
        <v>41997.25</v>
      </c>
      <c r="Q124" t="b">
        <v>0</v>
      </c>
      <c r="R124" t="b">
        <v>0</v>
      </c>
      <c r="S124" t="s">
        <v>119</v>
      </c>
      <c r="T124" t="str" cm="1">
        <f t="array" ref="T124:U124">TRIM(_xlfn.TEXTSPLIT(S124,"/"))</f>
        <v>publishing</v>
      </c>
      <c r="U124" t="str">
        <v>fiction</v>
      </c>
      <c r="V124" s="5"/>
    </row>
    <row r="125" spans="1:22" x14ac:dyDescent="0.3">
      <c r="A125">
        <v>123</v>
      </c>
      <c r="B125" t="s">
        <v>297</v>
      </c>
      <c r="C125" s="3" t="s">
        <v>298</v>
      </c>
      <c r="D125">
        <v>177700</v>
      </c>
      <c r="E125" t="str" cm="1">
        <f t="array" ref="E125">_xlfn.IFS(D125&lt;1000,"Less than 1000",D125&lt;=4999,"1000 to 4999",D125&lt;=9999,"5000 to 9999",D125&lt;=14999,"10000 to 14999",D125&lt;=19999,"15000 to 19999",D125&lt;=24999,"20000 to 24999",D125&lt;=29999,"25000 to 29999",D125&lt;=34999,"30000 to 34999",D125&lt;=39999,"35000 to 39999",D125&lt;=44999,"40000 to 44999",D125&lt;=49999,"45000 to 49999",TRUE,"Greater than or equal to 50000")</f>
        <v>Greater than or equal to 50000</v>
      </c>
      <c r="F125">
        <v>33092</v>
      </c>
      <c r="G125" s="7">
        <f t="shared" si="4"/>
        <v>18.622397298818232</v>
      </c>
      <c r="H125" t="s">
        <v>14</v>
      </c>
      <c r="I125">
        <v>662</v>
      </c>
      <c r="J125" s="5">
        <f t="shared" si="5"/>
        <v>49.987915407854985</v>
      </c>
      <c r="K125" s="4" t="s">
        <v>15</v>
      </c>
      <c r="L125" s="4" t="s">
        <v>16</v>
      </c>
      <c r="M125">
        <v>1448344800</v>
      </c>
      <c r="N125">
        <v>1448604000</v>
      </c>
      <c r="O125" s="11">
        <f t="shared" si="6"/>
        <v>42332.25</v>
      </c>
      <c r="P125" s="11">
        <f t="shared" si="7"/>
        <v>42335.25</v>
      </c>
      <c r="Q125" t="b">
        <v>1</v>
      </c>
      <c r="R125" t="b">
        <v>0</v>
      </c>
      <c r="S125" t="s">
        <v>33</v>
      </c>
      <c r="T125" t="str" cm="1">
        <f t="array" ref="T125:U125">TRIM(_xlfn.TEXTSPLIT(S125,"/"))</f>
        <v>theater</v>
      </c>
      <c r="U125" t="str">
        <v>plays</v>
      </c>
      <c r="V125" s="5"/>
    </row>
    <row r="126" spans="1:22" x14ac:dyDescent="0.3">
      <c r="A126">
        <v>124</v>
      </c>
      <c r="B126" t="s">
        <v>299</v>
      </c>
      <c r="C126" s="3" t="s">
        <v>300</v>
      </c>
      <c r="D126">
        <v>2600</v>
      </c>
      <c r="E126" t="str" cm="1">
        <f t="array" ref="E126">_xlfn.IFS(D126&lt;1000,"Less than 1000",D126&lt;=4999,"1000 to 4999",D126&lt;=9999,"5000 to 9999",D126&lt;=14999,"10000 to 14999",D126&lt;=19999,"15000 to 19999",D126&lt;=24999,"20000 to 24999",D126&lt;=29999,"25000 to 29999",D126&lt;=34999,"30000 to 34999",D126&lt;=39999,"35000 to 39999",D126&lt;=44999,"40000 to 44999",D126&lt;=49999,"45000 to 49999",TRUE,"Greater than or equal to 50000")</f>
        <v>1000 to 4999</v>
      </c>
      <c r="F126">
        <v>9562</v>
      </c>
      <c r="G126" s="7">
        <f t="shared" si="4"/>
        <v>367.76923076923077</v>
      </c>
      <c r="H126" t="s">
        <v>20</v>
      </c>
      <c r="I126">
        <v>94</v>
      </c>
      <c r="J126" s="5">
        <f t="shared" si="5"/>
        <v>101.72340425531915</v>
      </c>
      <c r="K126" s="4" t="s">
        <v>107</v>
      </c>
      <c r="L126" s="4" t="s">
        <v>108</v>
      </c>
      <c r="M126">
        <v>1557723600</v>
      </c>
      <c r="N126">
        <v>1562302800</v>
      </c>
      <c r="O126" s="11">
        <f t="shared" si="6"/>
        <v>43598.208333333328</v>
      </c>
      <c r="P126" s="11">
        <f t="shared" si="7"/>
        <v>43651.208333333328</v>
      </c>
      <c r="Q126" t="b">
        <v>0</v>
      </c>
      <c r="R126" t="b">
        <v>0</v>
      </c>
      <c r="S126" t="s">
        <v>122</v>
      </c>
      <c r="T126" t="str" cm="1">
        <f t="array" ref="T126:U126">TRIM(_xlfn.TEXTSPLIT(S126,"/"))</f>
        <v>photography</v>
      </c>
      <c r="U126" t="str">
        <v>photography books</v>
      </c>
      <c r="V126" s="5"/>
    </row>
    <row r="127" spans="1:22" x14ac:dyDescent="0.3">
      <c r="A127">
        <v>125</v>
      </c>
      <c r="B127" t="s">
        <v>301</v>
      </c>
      <c r="C127" s="3" t="s">
        <v>302</v>
      </c>
      <c r="D127">
        <v>5300</v>
      </c>
      <c r="E127" t="str" cm="1">
        <f t="array" ref="E127">_xlfn.IFS(D127&lt;1000,"Less than 1000",D127&lt;=4999,"1000 to 4999",D127&lt;=9999,"5000 to 9999",D127&lt;=14999,"10000 to 14999",D127&lt;=19999,"15000 to 19999",D127&lt;=24999,"20000 to 24999",D127&lt;=29999,"25000 to 29999",D127&lt;=34999,"30000 to 34999",D127&lt;=39999,"35000 to 39999",D127&lt;=44999,"40000 to 44999",D127&lt;=49999,"45000 to 49999",TRUE,"Greater than or equal to 50000")</f>
        <v>5000 to 9999</v>
      </c>
      <c r="F127">
        <v>8475</v>
      </c>
      <c r="G127" s="7">
        <f t="shared" si="4"/>
        <v>159.90566037735849</v>
      </c>
      <c r="H127" t="s">
        <v>20</v>
      </c>
      <c r="I127">
        <v>180</v>
      </c>
      <c r="J127" s="5">
        <f t="shared" si="5"/>
        <v>47.083333333333336</v>
      </c>
      <c r="K127" s="4" t="s">
        <v>21</v>
      </c>
      <c r="L127" s="4" t="s">
        <v>22</v>
      </c>
      <c r="M127">
        <v>1537333200</v>
      </c>
      <c r="N127">
        <v>1537678800</v>
      </c>
      <c r="O127" s="11">
        <f t="shared" si="6"/>
        <v>43362.208333333328</v>
      </c>
      <c r="P127" s="11">
        <f t="shared" si="7"/>
        <v>43366.208333333328</v>
      </c>
      <c r="Q127" t="b">
        <v>0</v>
      </c>
      <c r="R127" t="b">
        <v>0</v>
      </c>
      <c r="S127" t="s">
        <v>33</v>
      </c>
      <c r="T127" t="str" cm="1">
        <f t="array" ref="T127:U127">TRIM(_xlfn.TEXTSPLIT(S127,"/"))</f>
        <v>theater</v>
      </c>
      <c r="U127" t="str">
        <v>plays</v>
      </c>
      <c r="V127" s="5"/>
    </row>
    <row r="128" spans="1:22" x14ac:dyDescent="0.3">
      <c r="A128">
        <v>126</v>
      </c>
      <c r="B128" t="s">
        <v>303</v>
      </c>
      <c r="C128" s="3" t="s">
        <v>304</v>
      </c>
      <c r="D128">
        <v>180200</v>
      </c>
      <c r="E128" t="str" cm="1">
        <f t="array" ref="E128">_xlfn.IFS(D128&lt;1000,"Less than 1000",D128&lt;=4999,"1000 to 4999",D128&lt;=9999,"5000 to 9999",D128&lt;=14999,"10000 to 14999",D128&lt;=19999,"15000 to 19999",D128&lt;=24999,"20000 to 24999",D128&lt;=29999,"25000 to 29999",D128&lt;=34999,"30000 to 34999",D128&lt;=39999,"35000 to 39999",D128&lt;=44999,"40000 to 44999",D128&lt;=49999,"45000 to 49999",TRUE,"Greater than or equal to 50000")</f>
        <v>Greater than or equal to 50000</v>
      </c>
      <c r="F128">
        <v>69617</v>
      </c>
      <c r="G128" s="7">
        <f t="shared" si="4"/>
        <v>38.633185349611544</v>
      </c>
      <c r="H128" t="s">
        <v>14</v>
      </c>
      <c r="I128">
        <v>774</v>
      </c>
      <c r="J128" s="5">
        <f t="shared" si="5"/>
        <v>89.944444444444443</v>
      </c>
      <c r="K128" s="4" t="s">
        <v>21</v>
      </c>
      <c r="L128" s="4" t="s">
        <v>22</v>
      </c>
      <c r="M128">
        <v>1471150800</v>
      </c>
      <c r="N128">
        <v>1473570000</v>
      </c>
      <c r="O128" s="11">
        <f t="shared" si="6"/>
        <v>42596.208333333328</v>
      </c>
      <c r="P128" s="11">
        <f t="shared" si="7"/>
        <v>42624.208333333328</v>
      </c>
      <c r="Q128" t="b">
        <v>0</v>
      </c>
      <c r="R128" t="b">
        <v>1</v>
      </c>
      <c r="S128" t="s">
        <v>33</v>
      </c>
      <c r="T128" t="str" cm="1">
        <f t="array" ref="T128:U128">TRIM(_xlfn.TEXTSPLIT(S128,"/"))</f>
        <v>theater</v>
      </c>
      <c r="U128" t="str">
        <v>plays</v>
      </c>
      <c r="V128" s="5"/>
    </row>
    <row r="129" spans="1:22" x14ac:dyDescent="0.3">
      <c r="A129">
        <v>127</v>
      </c>
      <c r="B129" t="s">
        <v>305</v>
      </c>
      <c r="C129" s="3" t="s">
        <v>306</v>
      </c>
      <c r="D129">
        <v>103200</v>
      </c>
      <c r="E129" t="str" cm="1">
        <f t="array" ref="E129">_xlfn.IFS(D129&lt;1000,"Less than 1000",D129&lt;=4999,"1000 to 4999",D129&lt;=9999,"5000 to 9999",D129&lt;=14999,"10000 to 14999",D129&lt;=19999,"15000 to 19999",D129&lt;=24999,"20000 to 24999",D129&lt;=29999,"25000 to 29999",D129&lt;=34999,"30000 to 34999",D129&lt;=39999,"35000 to 39999",D129&lt;=44999,"40000 to 44999",D129&lt;=49999,"45000 to 49999",TRUE,"Greater than or equal to 50000")</f>
        <v>Greater than or equal to 50000</v>
      </c>
      <c r="F129">
        <v>53067</v>
      </c>
      <c r="G129" s="7">
        <f t="shared" si="4"/>
        <v>51.42151162790698</v>
      </c>
      <c r="H129" t="s">
        <v>14</v>
      </c>
      <c r="I129">
        <v>672</v>
      </c>
      <c r="J129" s="5">
        <f t="shared" si="5"/>
        <v>78.96875</v>
      </c>
      <c r="K129" s="4" t="s">
        <v>15</v>
      </c>
      <c r="L129" s="4" t="s">
        <v>16</v>
      </c>
      <c r="M129">
        <v>1273640400</v>
      </c>
      <c r="N129">
        <v>1273899600</v>
      </c>
      <c r="O129" s="11">
        <f t="shared" si="6"/>
        <v>40310.208333333336</v>
      </c>
      <c r="P129" s="11">
        <f t="shared" si="7"/>
        <v>40313.208333333336</v>
      </c>
      <c r="Q129" t="b">
        <v>0</v>
      </c>
      <c r="R129" t="b">
        <v>0</v>
      </c>
      <c r="S129" t="s">
        <v>33</v>
      </c>
      <c r="T129" t="str" cm="1">
        <f t="array" ref="T129:U129">TRIM(_xlfn.TEXTSPLIT(S129,"/"))</f>
        <v>theater</v>
      </c>
      <c r="U129" t="str">
        <v>plays</v>
      </c>
      <c r="V129" s="5"/>
    </row>
    <row r="130" spans="1:22" x14ac:dyDescent="0.3">
      <c r="A130">
        <v>128</v>
      </c>
      <c r="B130" t="s">
        <v>307</v>
      </c>
      <c r="C130" s="3" t="s">
        <v>308</v>
      </c>
      <c r="D130">
        <v>70600</v>
      </c>
      <c r="E130" t="str" cm="1">
        <f t="array" ref="E130">_xlfn.IFS(D130&lt;1000,"Less than 1000",D130&lt;=4999,"1000 to 4999",D130&lt;=9999,"5000 to 9999",D130&lt;=14999,"10000 to 14999",D130&lt;=19999,"15000 to 19999",D130&lt;=24999,"20000 to 24999",D130&lt;=29999,"25000 to 29999",D130&lt;=34999,"30000 to 34999",D130&lt;=39999,"35000 to 39999",D130&lt;=44999,"40000 to 44999",D130&lt;=49999,"45000 to 49999",TRUE,"Greater than or equal to 50000")</f>
        <v>Greater than or equal to 50000</v>
      </c>
      <c r="F130">
        <v>42596</v>
      </c>
      <c r="G130" s="7">
        <f t="shared" si="4"/>
        <v>60.334277620396605</v>
      </c>
      <c r="H130" t="s">
        <v>74</v>
      </c>
      <c r="I130">
        <v>532</v>
      </c>
      <c r="J130" s="5">
        <f t="shared" si="5"/>
        <v>80.067669172932327</v>
      </c>
      <c r="K130" s="4" t="s">
        <v>21</v>
      </c>
      <c r="L130" s="4" t="s">
        <v>22</v>
      </c>
      <c r="M130">
        <v>1282885200</v>
      </c>
      <c r="N130">
        <v>1284008400</v>
      </c>
      <c r="O130" s="11">
        <f t="shared" si="6"/>
        <v>40417.208333333336</v>
      </c>
      <c r="P130" s="11">
        <f t="shared" si="7"/>
        <v>40430.208333333336</v>
      </c>
      <c r="Q130" t="b">
        <v>0</v>
      </c>
      <c r="R130" t="b">
        <v>0</v>
      </c>
      <c r="S130" t="s">
        <v>23</v>
      </c>
      <c r="T130" t="str" cm="1">
        <f t="array" ref="T130:U130">TRIM(_xlfn.TEXTSPLIT(S130,"/"))</f>
        <v>music</v>
      </c>
      <c r="U130" t="str">
        <v>rock</v>
      </c>
      <c r="V130" s="5"/>
    </row>
    <row r="131" spans="1:22" x14ac:dyDescent="0.3">
      <c r="A131">
        <v>129</v>
      </c>
      <c r="B131" t="s">
        <v>309</v>
      </c>
      <c r="C131" s="3" t="s">
        <v>310</v>
      </c>
      <c r="D131">
        <v>148500</v>
      </c>
      <c r="E131" t="str" cm="1">
        <f t="array" ref="E131">_xlfn.IFS(D131&lt;1000,"Less than 1000",D131&lt;=4999,"1000 to 4999",D131&lt;=9999,"5000 to 9999",D131&lt;=14999,"10000 to 14999",D131&lt;=19999,"15000 to 19999",D131&lt;=24999,"20000 to 24999",D131&lt;=29999,"25000 to 29999",D131&lt;=34999,"30000 to 34999",D131&lt;=39999,"35000 to 39999",D131&lt;=44999,"40000 to 44999",D131&lt;=49999,"45000 to 49999",TRUE,"Greater than or equal to 50000")</f>
        <v>Greater than or equal to 50000</v>
      </c>
      <c r="F131">
        <v>4756</v>
      </c>
      <c r="G131" s="7">
        <f t="shared" ref="G131:G194" si="8">(F131/D131)*100</f>
        <v>3.202693602693603</v>
      </c>
      <c r="H131" t="s">
        <v>74</v>
      </c>
      <c r="I131">
        <v>55</v>
      </c>
      <c r="J131" s="5">
        <f t="shared" ref="J131:J194" si="9">F131/I131</f>
        <v>86.472727272727269</v>
      </c>
      <c r="K131" s="4" t="s">
        <v>26</v>
      </c>
      <c r="L131" s="4" t="s">
        <v>27</v>
      </c>
      <c r="M131">
        <v>1422943200</v>
      </c>
      <c r="N131">
        <v>1425103200</v>
      </c>
      <c r="O131" s="11">
        <f t="shared" ref="O131:O194" si="10">(((M131/60)/60)/24)+DATE(1970,1,1)</f>
        <v>42038.25</v>
      </c>
      <c r="P131" s="11">
        <f t="shared" ref="P131:P194" si="11">(((N131/60)/60)/24)+DATE(1970,1,1)</f>
        <v>42063.25</v>
      </c>
      <c r="Q131" t="b">
        <v>0</v>
      </c>
      <c r="R131" t="b">
        <v>0</v>
      </c>
      <c r="S131" t="s">
        <v>17</v>
      </c>
      <c r="T131" t="str" cm="1">
        <f t="array" ref="T131:U131">TRIM(_xlfn.TEXTSPLIT(S131,"/"))</f>
        <v>food</v>
      </c>
      <c r="U131" t="str">
        <v>food trucks</v>
      </c>
      <c r="V131" s="5"/>
    </row>
    <row r="132" spans="1:22" x14ac:dyDescent="0.3">
      <c r="A132">
        <v>130</v>
      </c>
      <c r="B132" t="s">
        <v>311</v>
      </c>
      <c r="C132" s="3" t="s">
        <v>312</v>
      </c>
      <c r="D132">
        <v>9600</v>
      </c>
      <c r="E132" t="str" cm="1">
        <f t="array" ref="E132">_xlfn.IFS(D132&lt;1000,"Less than 1000",D132&lt;=4999,"1000 to 4999",D132&lt;=9999,"5000 to 9999",D132&lt;=14999,"10000 to 14999",D132&lt;=19999,"15000 to 19999",D132&lt;=24999,"20000 to 24999",D132&lt;=29999,"25000 to 29999",D132&lt;=34999,"30000 to 34999",D132&lt;=39999,"35000 to 39999",D132&lt;=44999,"40000 to 44999",D132&lt;=49999,"45000 to 49999",TRUE,"Greater than or equal to 50000")</f>
        <v>5000 to 9999</v>
      </c>
      <c r="F132">
        <v>14925</v>
      </c>
      <c r="G132" s="7">
        <f t="shared" si="8"/>
        <v>155.46875</v>
      </c>
      <c r="H132" t="s">
        <v>20</v>
      </c>
      <c r="I132">
        <v>533</v>
      </c>
      <c r="J132" s="5">
        <f t="shared" si="9"/>
        <v>28.001876172607879</v>
      </c>
      <c r="K132" s="4" t="s">
        <v>36</v>
      </c>
      <c r="L132" s="4" t="s">
        <v>37</v>
      </c>
      <c r="M132">
        <v>1319605200</v>
      </c>
      <c r="N132">
        <v>1320991200</v>
      </c>
      <c r="O132" s="11">
        <f t="shared" si="10"/>
        <v>40842.208333333336</v>
      </c>
      <c r="P132" s="11">
        <f t="shared" si="11"/>
        <v>40858.25</v>
      </c>
      <c r="Q132" t="b">
        <v>0</v>
      </c>
      <c r="R132" t="b">
        <v>0</v>
      </c>
      <c r="S132" t="s">
        <v>53</v>
      </c>
      <c r="T132" t="str" cm="1">
        <f t="array" ref="T132:U132">TRIM(_xlfn.TEXTSPLIT(S132,"/"))</f>
        <v>film &amp; video</v>
      </c>
      <c r="U132" t="str">
        <v>drama</v>
      </c>
      <c r="V132" s="5"/>
    </row>
    <row r="133" spans="1:22" ht="31.2" x14ac:dyDescent="0.3">
      <c r="A133">
        <v>131</v>
      </c>
      <c r="B133" t="s">
        <v>313</v>
      </c>
      <c r="C133" s="3" t="s">
        <v>314</v>
      </c>
      <c r="D133">
        <v>164700</v>
      </c>
      <c r="E133" t="str" cm="1">
        <f t="array" ref="E133">_xlfn.IFS(D133&lt;1000,"Less than 1000",D133&lt;=4999,"1000 to 4999",D133&lt;=9999,"5000 to 9999",D133&lt;=14999,"10000 to 14999",D133&lt;=19999,"15000 to 19999",D133&lt;=24999,"20000 to 24999",D133&lt;=29999,"25000 to 29999",D133&lt;=34999,"30000 to 34999",D133&lt;=39999,"35000 to 39999",D133&lt;=44999,"40000 to 44999",D133&lt;=49999,"45000 to 49999",TRUE,"Greater than or equal to 50000")</f>
        <v>Greater than or equal to 50000</v>
      </c>
      <c r="F133">
        <v>166116</v>
      </c>
      <c r="G133" s="7">
        <f t="shared" si="8"/>
        <v>100.85974499089254</v>
      </c>
      <c r="H133" t="s">
        <v>20</v>
      </c>
      <c r="I133">
        <v>2443</v>
      </c>
      <c r="J133" s="5">
        <f t="shared" si="9"/>
        <v>67.996725337699544</v>
      </c>
      <c r="K133" s="4" t="s">
        <v>40</v>
      </c>
      <c r="L133" s="4" t="s">
        <v>41</v>
      </c>
      <c r="M133">
        <v>1385704800</v>
      </c>
      <c r="N133">
        <v>1386828000</v>
      </c>
      <c r="O133" s="11">
        <f t="shared" si="10"/>
        <v>41607.25</v>
      </c>
      <c r="P133" s="11">
        <f t="shared" si="11"/>
        <v>41620.25</v>
      </c>
      <c r="Q133" t="b">
        <v>0</v>
      </c>
      <c r="R133" t="b">
        <v>0</v>
      </c>
      <c r="S133" t="s">
        <v>28</v>
      </c>
      <c r="T133" t="str" cm="1">
        <f t="array" ref="T133:U133">TRIM(_xlfn.TEXTSPLIT(S133,"/"))</f>
        <v>technology</v>
      </c>
      <c r="U133" t="str">
        <v>web</v>
      </c>
      <c r="V133" s="5"/>
    </row>
    <row r="134" spans="1:22" x14ac:dyDescent="0.3">
      <c r="A134">
        <v>132</v>
      </c>
      <c r="B134" t="s">
        <v>315</v>
      </c>
      <c r="C134" s="3" t="s">
        <v>316</v>
      </c>
      <c r="D134">
        <v>3300</v>
      </c>
      <c r="E134" t="str" cm="1">
        <f t="array" ref="E134">_xlfn.IFS(D134&lt;1000,"Less than 1000",D134&lt;=4999,"1000 to 4999",D134&lt;=9999,"5000 to 9999",D134&lt;=14999,"10000 to 14999",D134&lt;=19999,"15000 to 19999",D134&lt;=24999,"20000 to 24999",D134&lt;=29999,"25000 to 29999",D134&lt;=34999,"30000 to 34999",D134&lt;=39999,"35000 to 39999",D134&lt;=44999,"40000 to 44999",D134&lt;=49999,"45000 to 49999",TRUE,"Greater than or equal to 50000")</f>
        <v>1000 to 4999</v>
      </c>
      <c r="F134">
        <v>3834</v>
      </c>
      <c r="G134" s="7">
        <f t="shared" si="8"/>
        <v>116.18181818181819</v>
      </c>
      <c r="H134" t="s">
        <v>20</v>
      </c>
      <c r="I134">
        <v>89</v>
      </c>
      <c r="J134" s="5">
        <f t="shared" si="9"/>
        <v>43.078651685393261</v>
      </c>
      <c r="K134" s="4" t="s">
        <v>21</v>
      </c>
      <c r="L134" s="4" t="s">
        <v>22</v>
      </c>
      <c r="M134">
        <v>1515736800</v>
      </c>
      <c r="N134">
        <v>1517119200</v>
      </c>
      <c r="O134" s="11">
        <f t="shared" si="10"/>
        <v>43112.25</v>
      </c>
      <c r="P134" s="11">
        <f t="shared" si="11"/>
        <v>43128.25</v>
      </c>
      <c r="Q134" t="b">
        <v>0</v>
      </c>
      <c r="R134" t="b">
        <v>1</v>
      </c>
      <c r="S134" t="s">
        <v>33</v>
      </c>
      <c r="T134" t="str" cm="1">
        <f t="array" ref="T134:U134">TRIM(_xlfn.TEXTSPLIT(S134,"/"))</f>
        <v>theater</v>
      </c>
      <c r="U134" t="str">
        <v>plays</v>
      </c>
      <c r="V134" s="5"/>
    </row>
    <row r="135" spans="1:22" x14ac:dyDescent="0.3">
      <c r="A135">
        <v>133</v>
      </c>
      <c r="B135" t="s">
        <v>317</v>
      </c>
      <c r="C135" s="3" t="s">
        <v>318</v>
      </c>
      <c r="D135">
        <v>4500</v>
      </c>
      <c r="E135" t="str" cm="1">
        <f t="array" ref="E135">_xlfn.IFS(D135&lt;1000,"Less than 1000",D135&lt;=4999,"1000 to 4999",D135&lt;=9999,"5000 to 9999",D135&lt;=14999,"10000 to 14999",D135&lt;=19999,"15000 to 19999",D135&lt;=24999,"20000 to 24999",D135&lt;=29999,"25000 to 29999",D135&lt;=34999,"30000 to 34999",D135&lt;=39999,"35000 to 39999",D135&lt;=44999,"40000 to 44999",D135&lt;=49999,"45000 to 49999",TRUE,"Greater than or equal to 50000")</f>
        <v>1000 to 4999</v>
      </c>
      <c r="F135">
        <v>13985</v>
      </c>
      <c r="G135" s="7">
        <f t="shared" si="8"/>
        <v>310.77777777777777</v>
      </c>
      <c r="H135" t="s">
        <v>20</v>
      </c>
      <c r="I135">
        <v>159</v>
      </c>
      <c r="J135" s="5">
        <f t="shared" si="9"/>
        <v>87.95597484276729</v>
      </c>
      <c r="K135" s="4" t="s">
        <v>21</v>
      </c>
      <c r="L135" s="4" t="s">
        <v>22</v>
      </c>
      <c r="M135">
        <v>1313125200</v>
      </c>
      <c r="N135">
        <v>1315026000</v>
      </c>
      <c r="O135" s="11">
        <f t="shared" si="10"/>
        <v>40767.208333333336</v>
      </c>
      <c r="P135" s="11">
        <f t="shared" si="11"/>
        <v>40789.208333333336</v>
      </c>
      <c r="Q135" t="b">
        <v>0</v>
      </c>
      <c r="R135" t="b">
        <v>0</v>
      </c>
      <c r="S135" t="s">
        <v>319</v>
      </c>
      <c r="T135" t="str" cm="1">
        <f t="array" ref="T135:U135">TRIM(_xlfn.TEXTSPLIT(S135,"/"))</f>
        <v>music</v>
      </c>
      <c r="U135" t="str">
        <v>world music</v>
      </c>
      <c r="V135" s="5"/>
    </row>
    <row r="136" spans="1:22" x14ac:dyDescent="0.3">
      <c r="A136">
        <v>134</v>
      </c>
      <c r="B136" t="s">
        <v>320</v>
      </c>
      <c r="C136" s="3" t="s">
        <v>321</v>
      </c>
      <c r="D136">
        <v>99500</v>
      </c>
      <c r="E136" t="str" cm="1">
        <f t="array" ref="E136">_xlfn.IFS(D136&lt;1000,"Less than 1000",D136&lt;=4999,"1000 to 4999",D136&lt;=9999,"5000 to 9999",D136&lt;=14999,"10000 to 14999",D136&lt;=19999,"15000 to 19999",D136&lt;=24999,"20000 to 24999",D136&lt;=29999,"25000 to 29999",D136&lt;=34999,"30000 to 34999",D136&lt;=39999,"35000 to 39999",D136&lt;=44999,"40000 to 44999",D136&lt;=49999,"45000 to 49999",TRUE,"Greater than or equal to 50000")</f>
        <v>Greater than or equal to 50000</v>
      </c>
      <c r="F136">
        <v>89288</v>
      </c>
      <c r="G136" s="7">
        <f t="shared" si="8"/>
        <v>89.73668341708543</v>
      </c>
      <c r="H136" t="s">
        <v>14</v>
      </c>
      <c r="I136">
        <v>940</v>
      </c>
      <c r="J136" s="5">
        <f t="shared" si="9"/>
        <v>94.987234042553197</v>
      </c>
      <c r="K136" s="4" t="s">
        <v>98</v>
      </c>
      <c r="L136" s="4" t="s">
        <v>99</v>
      </c>
      <c r="M136">
        <v>1308459600</v>
      </c>
      <c r="N136">
        <v>1312693200</v>
      </c>
      <c r="O136" s="11">
        <f t="shared" si="10"/>
        <v>40713.208333333336</v>
      </c>
      <c r="P136" s="11">
        <f t="shared" si="11"/>
        <v>40762.208333333336</v>
      </c>
      <c r="Q136" t="b">
        <v>0</v>
      </c>
      <c r="R136" t="b">
        <v>1</v>
      </c>
      <c r="S136" t="s">
        <v>42</v>
      </c>
      <c r="T136" t="str" cm="1">
        <f t="array" ref="T136:U136">TRIM(_xlfn.TEXTSPLIT(S136,"/"))</f>
        <v>film &amp; video</v>
      </c>
      <c r="U136" t="str">
        <v>documentary</v>
      </c>
      <c r="V136" s="5"/>
    </row>
    <row r="137" spans="1:22" x14ac:dyDescent="0.3">
      <c r="A137">
        <v>135</v>
      </c>
      <c r="B137" t="s">
        <v>322</v>
      </c>
      <c r="C137" s="3" t="s">
        <v>323</v>
      </c>
      <c r="D137">
        <v>7700</v>
      </c>
      <c r="E137" t="str" cm="1">
        <f t="array" ref="E137">_xlfn.IFS(D137&lt;1000,"Less than 1000",D137&lt;=4999,"1000 to 4999",D137&lt;=9999,"5000 to 9999",D137&lt;=14999,"10000 to 14999",D137&lt;=19999,"15000 to 19999",D137&lt;=24999,"20000 to 24999",D137&lt;=29999,"25000 to 29999",D137&lt;=34999,"30000 to 34999",D137&lt;=39999,"35000 to 39999",D137&lt;=44999,"40000 to 44999",D137&lt;=49999,"45000 to 49999",TRUE,"Greater than or equal to 50000")</f>
        <v>5000 to 9999</v>
      </c>
      <c r="F137">
        <v>5488</v>
      </c>
      <c r="G137" s="7">
        <f t="shared" si="8"/>
        <v>71.27272727272728</v>
      </c>
      <c r="H137" t="s">
        <v>14</v>
      </c>
      <c r="I137">
        <v>117</v>
      </c>
      <c r="J137" s="5">
        <f t="shared" si="9"/>
        <v>46.905982905982903</v>
      </c>
      <c r="K137" s="4" t="s">
        <v>21</v>
      </c>
      <c r="L137" s="4" t="s">
        <v>22</v>
      </c>
      <c r="M137">
        <v>1362636000</v>
      </c>
      <c r="N137">
        <v>1363064400</v>
      </c>
      <c r="O137" s="11">
        <f t="shared" si="10"/>
        <v>41340.25</v>
      </c>
      <c r="P137" s="11">
        <f t="shared" si="11"/>
        <v>41345.208333333336</v>
      </c>
      <c r="Q137" t="b">
        <v>0</v>
      </c>
      <c r="R137" t="b">
        <v>1</v>
      </c>
      <c r="S137" t="s">
        <v>33</v>
      </c>
      <c r="T137" t="str" cm="1">
        <f t="array" ref="T137:U137">TRIM(_xlfn.TEXTSPLIT(S137,"/"))</f>
        <v>theater</v>
      </c>
      <c r="U137" t="str">
        <v>plays</v>
      </c>
      <c r="V137" s="5"/>
    </row>
    <row r="138" spans="1:22" ht="31.2" x14ac:dyDescent="0.3">
      <c r="A138">
        <v>136</v>
      </c>
      <c r="B138" t="s">
        <v>324</v>
      </c>
      <c r="C138" s="3" t="s">
        <v>325</v>
      </c>
      <c r="D138">
        <v>82800</v>
      </c>
      <c r="E138" t="str" cm="1">
        <f t="array" ref="E138">_xlfn.IFS(D138&lt;1000,"Less than 1000",D138&lt;=4999,"1000 to 4999",D138&lt;=9999,"5000 to 9999",D138&lt;=14999,"10000 to 14999",D138&lt;=19999,"15000 to 19999",D138&lt;=24999,"20000 to 24999",D138&lt;=29999,"25000 to 29999",D138&lt;=34999,"30000 to 34999",D138&lt;=39999,"35000 to 39999",D138&lt;=44999,"40000 to 44999",D138&lt;=49999,"45000 to 49999",TRUE,"Greater than or equal to 50000")</f>
        <v>Greater than or equal to 50000</v>
      </c>
      <c r="F138">
        <v>2721</v>
      </c>
      <c r="G138" s="7">
        <f t="shared" si="8"/>
        <v>3.2862318840579712</v>
      </c>
      <c r="H138" t="s">
        <v>74</v>
      </c>
      <c r="I138">
        <v>58</v>
      </c>
      <c r="J138" s="5">
        <f t="shared" si="9"/>
        <v>46.913793103448278</v>
      </c>
      <c r="K138" s="4" t="s">
        <v>21</v>
      </c>
      <c r="L138" s="4" t="s">
        <v>22</v>
      </c>
      <c r="M138">
        <v>1402117200</v>
      </c>
      <c r="N138">
        <v>1403154000</v>
      </c>
      <c r="O138" s="11">
        <f t="shared" si="10"/>
        <v>41797.208333333336</v>
      </c>
      <c r="P138" s="11">
        <f t="shared" si="11"/>
        <v>41809.208333333336</v>
      </c>
      <c r="Q138" t="b">
        <v>0</v>
      </c>
      <c r="R138" t="b">
        <v>1</v>
      </c>
      <c r="S138" t="s">
        <v>53</v>
      </c>
      <c r="T138" t="str" cm="1">
        <f t="array" ref="T138:U138">TRIM(_xlfn.TEXTSPLIT(S138,"/"))</f>
        <v>film &amp; video</v>
      </c>
      <c r="U138" t="str">
        <v>drama</v>
      </c>
      <c r="V138" s="5"/>
    </row>
    <row r="139" spans="1:22" x14ac:dyDescent="0.3">
      <c r="A139">
        <v>137</v>
      </c>
      <c r="B139" t="s">
        <v>326</v>
      </c>
      <c r="C139" s="3" t="s">
        <v>327</v>
      </c>
      <c r="D139">
        <v>1800</v>
      </c>
      <c r="E139" t="str" cm="1">
        <f t="array" ref="E139">_xlfn.IFS(D139&lt;1000,"Less than 1000",D139&lt;=4999,"1000 to 4999",D139&lt;=9999,"5000 to 9999",D139&lt;=14999,"10000 to 14999",D139&lt;=19999,"15000 to 19999",D139&lt;=24999,"20000 to 24999",D139&lt;=29999,"25000 to 29999",D139&lt;=34999,"30000 to 34999",D139&lt;=39999,"35000 to 39999",D139&lt;=44999,"40000 to 44999",D139&lt;=49999,"45000 to 49999",TRUE,"Greater than or equal to 50000")</f>
        <v>1000 to 4999</v>
      </c>
      <c r="F139">
        <v>4712</v>
      </c>
      <c r="G139" s="7">
        <f t="shared" si="8"/>
        <v>261.77777777777777</v>
      </c>
      <c r="H139" t="s">
        <v>20</v>
      </c>
      <c r="I139">
        <v>50</v>
      </c>
      <c r="J139" s="5">
        <f t="shared" si="9"/>
        <v>94.24</v>
      </c>
      <c r="K139" s="4" t="s">
        <v>21</v>
      </c>
      <c r="L139" s="4" t="s">
        <v>22</v>
      </c>
      <c r="M139">
        <v>1286341200</v>
      </c>
      <c r="N139">
        <v>1286859600</v>
      </c>
      <c r="O139" s="11">
        <f t="shared" si="10"/>
        <v>40457.208333333336</v>
      </c>
      <c r="P139" s="11">
        <f t="shared" si="11"/>
        <v>40463.208333333336</v>
      </c>
      <c r="Q139" t="b">
        <v>0</v>
      </c>
      <c r="R139" t="b">
        <v>0</v>
      </c>
      <c r="S139" t="s">
        <v>68</v>
      </c>
      <c r="T139" t="str" cm="1">
        <f t="array" ref="T139:U139">TRIM(_xlfn.TEXTSPLIT(S139,"/"))</f>
        <v>publishing</v>
      </c>
      <c r="U139" t="str">
        <v>nonfiction</v>
      </c>
      <c r="V139" s="5"/>
    </row>
    <row r="140" spans="1:22" ht="31.2" x14ac:dyDescent="0.3">
      <c r="A140">
        <v>138</v>
      </c>
      <c r="B140" t="s">
        <v>328</v>
      </c>
      <c r="C140" s="3" t="s">
        <v>329</v>
      </c>
      <c r="D140">
        <v>9600</v>
      </c>
      <c r="E140" t="str" cm="1">
        <f t="array" ref="E140">_xlfn.IFS(D140&lt;1000,"Less than 1000",D140&lt;=4999,"1000 to 4999",D140&lt;=9999,"5000 to 9999",D140&lt;=14999,"10000 to 14999",D140&lt;=19999,"15000 to 19999",D140&lt;=24999,"20000 to 24999",D140&lt;=29999,"25000 to 29999",D140&lt;=34999,"30000 to 34999",D140&lt;=39999,"35000 to 39999",D140&lt;=44999,"40000 to 44999",D140&lt;=49999,"45000 to 49999",TRUE,"Greater than or equal to 50000")</f>
        <v>5000 to 9999</v>
      </c>
      <c r="F140">
        <v>9216</v>
      </c>
      <c r="G140" s="7">
        <f t="shared" si="8"/>
        <v>96</v>
      </c>
      <c r="H140" t="s">
        <v>14</v>
      </c>
      <c r="I140">
        <v>115</v>
      </c>
      <c r="J140" s="5">
        <f t="shared" si="9"/>
        <v>80.139130434782615</v>
      </c>
      <c r="K140" s="4" t="s">
        <v>21</v>
      </c>
      <c r="L140" s="4" t="s">
        <v>22</v>
      </c>
      <c r="M140">
        <v>1348808400</v>
      </c>
      <c r="N140">
        <v>1349326800</v>
      </c>
      <c r="O140" s="11">
        <f t="shared" si="10"/>
        <v>41180.208333333336</v>
      </c>
      <c r="P140" s="11">
        <f t="shared" si="11"/>
        <v>41186.208333333336</v>
      </c>
      <c r="Q140" t="b">
        <v>0</v>
      </c>
      <c r="R140" t="b">
        <v>0</v>
      </c>
      <c r="S140" t="s">
        <v>292</v>
      </c>
      <c r="T140" t="str" cm="1">
        <f t="array" ref="T140:U140">TRIM(_xlfn.TEXTSPLIT(S140,"/"))</f>
        <v>games</v>
      </c>
      <c r="U140" t="str">
        <v>mobile games</v>
      </c>
      <c r="V140" s="5"/>
    </row>
    <row r="141" spans="1:22" x14ac:dyDescent="0.3">
      <c r="A141">
        <v>139</v>
      </c>
      <c r="B141" t="s">
        <v>330</v>
      </c>
      <c r="C141" s="3" t="s">
        <v>331</v>
      </c>
      <c r="D141">
        <v>92100</v>
      </c>
      <c r="E141" t="str" cm="1">
        <f t="array" ref="E141">_xlfn.IFS(D141&lt;1000,"Less than 1000",D141&lt;=4999,"1000 to 4999",D141&lt;=9999,"5000 to 9999",D141&lt;=14999,"10000 to 14999",D141&lt;=19999,"15000 to 19999",D141&lt;=24999,"20000 to 24999",D141&lt;=29999,"25000 to 29999",D141&lt;=34999,"30000 to 34999",D141&lt;=39999,"35000 to 39999",D141&lt;=44999,"40000 to 44999",D141&lt;=49999,"45000 to 49999",TRUE,"Greater than or equal to 50000")</f>
        <v>Greater than or equal to 50000</v>
      </c>
      <c r="F141">
        <v>19246</v>
      </c>
      <c r="G141" s="7">
        <f t="shared" si="8"/>
        <v>20.896851248642779</v>
      </c>
      <c r="H141" t="s">
        <v>14</v>
      </c>
      <c r="I141">
        <v>326</v>
      </c>
      <c r="J141" s="5">
        <f t="shared" si="9"/>
        <v>59.036809815950917</v>
      </c>
      <c r="K141" s="4" t="s">
        <v>21</v>
      </c>
      <c r="L141" s="4" t="s">
        <v>22</v>
      </c>
      <c r="M141">
        <v>1429592400</v>
      </c>
      <c r="N141">
        <v>1430974800</v>
      </c>
      <c r="O141" s="11">
        <f t="shared" si="10"/>
        <v>42115.208333333328</v>
      </c>
      <c r="P141" s="11">
        <f t="shared" si="11"/>
        <v>42131.208333333328</v>
      </c>
      <c r="Q141" t="b">
        <v>0</v>
      </c>
      <c r="R141" t="b">
        <v>1</v>
      </c>
      <c r="S141" t="s">
        <v>65</v>
      </c>
      <c r="T141" t="str" cm="1">
        <f t="array" ref="T141:U141">TRIM(_xlfn.TEXTSPLIT(S141,"/"))</f>
        <v>technology</v>
      </c>
      <c r="U141" t="str">
        <v>wearables</v>
      </c>
      <c r="V141" s="5"/>
    </row>
    <row r="142" spans="1:22" ht="31.2" x14ac:dyDescent="0.3">
      <c r="A142">
        <v>140</v>
      </c>
      <c r="B142" t="s">
        <v>332</v>
      </c>
      <c r="C142" s="3" t="s">
        <v>333</v>
      </c>
      <c r="D142">
        <v>5500</v>
      </c>
      <c r="E142" t="str" cm="1">
        <f t="array" ref="E142">_xlfn.IFS(D142&lt;1000,"Less than 1000",D142&lt;=4999,"1000 to 4999",D142&lt;=9999,"5000 to 9999",D142&lt;=14999,"10000 to 14999",D142&lt;=19999,"15000 to 19999",D142&lt;=24999,"20000 to 24999",D142&lt;=29999,"25000 to 29999",D142&lt;=34999,"30000 to 34999",D142&lt;=39999,"35000 to 39999",D142&lt;=44999,"40000 to 44999",D142&lt;=49999,"45000 to 49999",TRUE,"Greater than or equal to 50000")</f>
        <v>5000 to 9999</v>
      </c>
      <c r="F142">
        <v>12274</v>
      </c>
      <c r="G142" s="7">
        <f t="shared" si="8"/>
        <v>223.16363636363636</v>
      </c>
      <c r="H142" t="s">
        <v>20</v>
      </c>
      <c r="I142">
        <v>186</v>
      </c>
      <c r="J142" s="5">
        <f t="shared" si="9"/>
        <v>65.989247311827953</v>
      </c>
      <c r="K142" s="4" t="s">
        <v>21</v>
      </c>
      <c r="L142" s="4" t="s">
        <v>22</v>
      </c>
      <c r="M142">
        <v>1519538400</v>
      </c>
      <c r="N142">
        <v>1519970400</v>
      </c>
      <c r="O142" s="11">
        <f t="shared" si="10"/>
        <v>43156.25</v>
      </c>
      <c r="P142" s="11">
        <f t="shared" si="11"/>
        <v>43161.25</v>
      </c>
      <c r="Q142" t="b">
        <v>0</v>
      </c>
      <c r="R142" t="b">
        <v>0</v>
      </c>
      <c r="S142" t="s">
        <v>42</v>
      </c>
      <c r="T142" t="str" cm="1">
        <f t="array" ref="T142:U142">TRIM(_xlfn.TEXTSPLIT(S142,"/"))</f>
        <v>film &amp; video</v>
      </c>
      <c r="U142" t="str">
        <v>documentary</v>
      </c>
      <c r="V142" s="5"/>
    </row>
    <row r="143" spans="1:22" x14ac:dyDescent="0.3">
      <c r="A143">
        <v>141</v>
      </c>
      <c r="B143" t="s">
        <v>334</v>
      </c>
      <c r="C143" s="3" t="s">
        <v>335</v>
      </c>
      <c r="D143">
        <v>64300</v>
      </c>
      <c r="E143" t="str" cm="1">
        <f t="array" ref="E143">_xlfn.IFS(D143&lt;1000,"Less than 1000",D143&lt;=4999,"1000 to 4999",D143&lt;=9999,"5000 to 9999",D143&lt;=14999,"10000 to 14999",D143&lt;=19999,"15000 to 19999",D143&lt;=24999,"20000 to 24999",D143&lt;=29999,"25000 to 29999",D143&lt;=34999,"30000 to 34999",D143&lt;=39999,"35000 to 39999",D143&lt;=44999,"40000 to 44999",D143&lt;=49999,"45000 to 49999",TRUE,"Greater than or equal to 50000")</f>
        <v>Greater than or equal to 50000</v>
      </c>
      <c r="F143">
        <v>65323</v>
      </c>
      <c r="G143" s="7">
        <f t="shared" si="8"/>
        <v>101.59097978227061</v>
      </c>
      <c r="H143" t="s">
        <v>20</v>
      </c>
      <c r="I143">
        <v>1071</v>
      </c>
      <c r="J143" s="5">
        <f t="shared" si="9"/>
        <v>60.992530345471522</v>
      </c>
      <c r="K143" s="4" t="s">
        <v>21</v>
      </c>
      <c r="L143" s="4" t="s">
        <v>22</v>
      </c>
      <c r="M143">
        <v>1434085200</v>
      </c>
      <c r="N143">
        <v>1434603600</v>
      </c>
      <c r="O143" s="11">
        <f t="shared" si="10"/>
        <v>42167.208333333328</v>
      </c>
      <c r="P143" s="11">
        <f t="shared" si="11"/>
        <v>42173.208333333328</v>
      </c>
      <c r="Q143" t="b">
        <v>0</v>
      </c>
      <c r="R143" t="b">
        <v>0</v>
      </c>
      <c r="S143" t="s">
        <v>28</v>
      </c>
      <c r="T143" t="str" cm="1">
        <f t="array" ref="T143:U143">TRIM(_xlfn.TEXTSPLIT(S143,"/"))</f>
        <v>technology</v>
      </c>
      <c r="U143" t="str">
        <v>web</v>
      </c>
      <c r="V143" s="5"/>
    </row>
    <row r="144" spans="1:22" ht="31.2" x14ac:dyDescent="0.3">
      <c r="A144">
        <v>142</v>
      </c>
      <c r="B144" t="s">
        <v>336</v>
      </c>
      <c r="C144" s="3" t="s">
        <v>337</v>
      </c>
      <c r="D144">
        <v>5000</v>
      </c>
      <c r="E144" t="str" cm="1">
        <f t="array" ref="E144">_xlfn.IFS(D144&lt;1000,"Less than 1000",D144&lt;=4999,"1000 to 4999",D144&lt;=9999,"5000 to 9999",D144&lt;=14999,"10000 to 14999",D144&lt;=19999,"15000 to 19999",D144&lt;=24999,"20000 to 24999",D144&lt;=29999,"25000 to 29999",D144&lt;=34999,"30000 to 34999",D144&lt;=39999,"35000 to 39999",D144&lt;=44999,"40000 to 44999",D144&lt;=49999,"45000 to 49999",TRUE,"Greater than or equal to 50000")</f>
        <v>5000 to 9999</v>
      </c>
      <c r="F144">
        <v>11502</v>
      </c>
      <c r="G144" s="7">
        <f t="shared" si="8"/>
        <v>230.03999999999996</v>
      </c>
      <c r="H144" t="s">
        <v>20</v>
      </c>
      <c r="I144">
        <v>117</v>
      </c>
      <c r="J144" s="5">
        <f t="shared" si="9"/>
        <v>98.307692307692307</v>
      </c>
      <c r="K144" s="4" t="s">
        <v>21</v>
      </c>
      <c r="L144" s="4" t="s">
        <v>22</v>
      </c>
      <c r="M144">
        <v>1333688400</v>
      </c>
      <c r="N144">
        <v>1337230800</v>
      </c>
      <c r="O144" s="11">
        <f t="shared" si="10"/>
        <v>41005.208333333336</v>
      </c>
      <c r="P144" s="11">
        <f t="shared" si="11"/>
        <v>41046.208333333336</v>
      </c>
      <c r="Q144" t="b">
        <v>0</v>
      </c>
      <c r="R144" t="b">
        <v>0</v>
      </c>
      <c r="S144" t="s">
        <v>28</v>
      </c>
      <c r="T144" t="str" cm="1">
        <f t="array" ref="T144:U144">TRIM(_xlfn.TEXTSPLIT(S144,"/"))</f>
        <v>technology</v>
      </c>
      <c r="U144" t="str">
        <v>web</v>
      </c>
      <c r="V144" s="5"/>
    </row>
    <row r="145" spans="1:22" x14ac:dyDescent="0.3">
      <c r="A145">
        <v>143</v>
      </c>
      <c r="B145" t="s">
        <v>338</v>
      </c>
      <c r="C145" s="3" t="s">
        <v>339</v>
      </c>
      <c r="D145">
        <v>5400</v>
      </c>
      <c r="E145" t="str" cm="1">
        <f t="array" ref="E145">_xlfn.IFS(D145&lt;1000,"Less than 1000",D145&lt;=4999,"1000 to 4999",D145&lt;=9999,"5000 to 9999",D145&lt;=14999,"10000 to 14999",D145&lt;=19999,"15000 to 19999",D145&lt;=24999,"20000 to 24999",D145&lt;=29999,"25000 to 29999",D145&lt;=34999,"30000 to 34999",D145&lt;=39999,"35000 to 39999",D145&lt;=44999,"40000 to 44999",D145&lt;=49999,"45000 to 49999",TRUE,"Greater than or equal to 50000")</f>
        <v>5000 to 9999</v>
      </c>
      <c r="F145">
        <v>7322</v>
      </c>
      <c r="G145" s="7">
        <f t="shared" si="8"/>
        <v>135.59259259259261</v>
      </c>
      <c r="H145" t="s">
        <v>20</v>
      </c>
      <c r="I145">
        <v>70</v>
      </c>
      <c r="J145" s="5">
        <f t="shared" si="9"/>
        <v>104.6</v>
      </c>
      <c r="K145" s="4" t="s">
        <v>21</v>
      </c>
      <c r="L145" s="4" t="s">
        <v>22</v>
      </c>
      <c r="M145">
        <v>1277701200</v>
      </c>
      <c r="N145">
        <v>1279429200</v>
      </c>
      <c r="O145" s="11">
        <f t="shared" si="10"/>
        <v>40357.208333333336</v>
      </c>
      <c r="P145" s="11">
        <f t="shared" si="11"/>
        <v>40377.208333333336</v>
      </c>
      <c r="Q145" t="b">
        <v>0</v>
      </c>
      <c r="R145" t="b">
        <v>0</v>
      </c>
      <c r="S145" t="s">
        <v>60</v>
      </c>
      <c r="T145" t="str" cm="1">
        <f t="array" ref="T145:U145">TRIM(_xlfn.TEXTSPLIT(S145,"/"))</f>
        <v>music</v>
      </c>
      <c r="U145" t="str">
        <v>indie rock</v>
      </c>
      <c r="V145" s="5"/>
    </row>
    <row r="146" spans="1:22" x14ac:dyDescent="0.3">
      <c r="A146">
        <v>144</v>
      </c>
      <c r="B146" t="s">
        <v>340</v>
      </c>
      <c r="C146" s="3" t="s">
        <v>341</v>
      </c>
      <c r="D146">
        <v>9000</v>
      </c>
      <c r="E146" t="str" cm="1">
        <f t="array" ref="E146">_xlfn.IFS(D146&lt;1000,"Less than 1000",D146&lt;=4999,"1000 to 4999",D146&lt;=9999,"5000 to 9999",D146&lt;=14999,"10000 to 14999",D146&lt;=19999,"15000 to 19999",D146&lt;=24999,"20000 to 24999",D146&lt;=29999,"25000 to 29999",D146&lt;=34999,"30000 to 34999",D146&lt;=39999,"35000 to 39999",D146&lt;=44999,"40000 to 44999",D146&lt;=49999,"45000 to 49999",TRUE,"Greater than or equal to 50000")</f>
        <v>5000 to 9999</v>
      </c>
      <c r="F146">
        <v>11619</v>
      </c>
      <c r="G146" s="7">
        <f t="shared" si="8"/>
        <v>129.1</v>
      </c>
      <c r="H146" t="s">
        <v>20</v>
      </c>
      <c r="I146">
        <v>135</v>
      </c>
      <c r="J146" s="5">
        <f t="shared" si="9"/>
        <v>86.066666666666663</v>
      </c>
      <c r="K146" s="4" t="s">
        <v>21</v>
      </c>
      <c r="L146" s="4" t="s">
        <v>22</v>
      </c>
      <c r="M146">
        <v>1560747600</v>
      </c>
      <c r="N146">
        <v>1561438800</v>
      </c>
      <c r="O146" s="11">
        <f t="shared" si="10"/>
        <v>43633.208333333328</v>
      </c>
      <c r="P146" s="11">
        <f t="shared" si="11"/>
        <v>43641.208333333328</v>
      </c>
      <c r="Q146" t="b">
        <v>0</v>
      </c>
      <c r="R146" t="b">
        <v>0</v>
      </c>
      <c r="S146" t="s">
        <v>33</v>
      </c>
      <c r="T146" t="str" cm="1">
        <f t="array" ref="T146:U146">TRIM(_xlfn.TEXTSPLIT(S146,"/"))</f>
        <v>theater</v>
      </c>
      <c r="U146" t="str">
        <v>plays</v>
      </c>
      <c r="V146" s="5"/>
    </row>
    <row r="147" spans="1:22" x14ac:dyDescent="0.3">
      <c r="A147">
        <v>145</v>
      </c>
      <c r="B147" t="s">
        <v>342</v>
      </c>
      <c r="C147" s="3" t="s">
        <v>343</v>
      </c>
      <c r="D147">
        <v>25000</v>
      </c>
      <c r="E147" t="str" cm="1">
        <f t="array" ref="E147">_xlfn.IFS(D147&lt;1000,"Less than 1000",D147&lt;=4999,"1000 to 4999",D147&lt;=9999,"5000 to 9999",D147&lt;=14999,"10000 to 14999",D147&lt;=19999,"15000 to 19999",D147&lt;=24999,"20000 to 24999",D147&lt;=29999,"25000 to 29999",D147&lt;=34999,"30000 to 34999",D147&lt;=39999,"35000 to 39999",D147&lt;=44999,"40000 to 44999",D147&lt;=49999,"45000 to 49999",TRUE,"Greater than or equal to 50000")</f>
        <v>25000 to 29999</v>
      </c>
      <c r="F147">
        <v>59128</v>
      </c>
      <c r="G147" s="7">
        <f t="shared" si="8"/>
        <v>236.512</v>
      </c>
      <c r="H147" t="s">
        <v>20</v>
      </c>
      <c r="I147">
        <v>768</v>
      </c>
      <c r="J147" s="5">
        <f t="shared" si="9"/>
        <v>76.989583333333329</v>
      </c>
      <c r="K147" s="4" t="s">
        <v>98</v>
      </c>
      <c r="L147" s="4" t="s">
        <v>99</v>
      </c>
      <c r="M147">
        <v>1410066000</v>
      </c>
      <c r="N147">
        <v>1410498000</v>
      </c>
      <c r="O147" s="11">
        <f t="shared" si="10"/>
        <v>41889.208333333336</v>
      </c>
      <c r="P147" s="11">
        <f t="shared" si="11"/>
        <v>41894.208333333336</v>
      </c>
      <c r="Q147" t="b">
        <v>0</v>
      </c>
      <c r="R147" t="b">
        <v>0</v>
      </c>
      <c r="S147" t="s">
        <v>65</v>
      </c>
      <c r="T147" t="str" cm="1">
        <f t="array" ref="T147:U147">TRIM(_xlfn.TEXTSPLIT(S147,"/"))</f>
        <v>technology</v>
      </c>
      <c r="U147" t="str">
        <v>wearables</v>
      </c>
      <c r="V147" s="5"/>
    </row>
    <row r="148" spans="1:22" ht="31.2" x14ac:dyDescent="0.3">
      <c r="A148">
        <v>146</v>
      </c>
      <c r="B148" t="s">
        <v>344</v>
      </c>
      <c r="C148" s="3" t="s">
        <v>345</v>
      </c>
      <c r="D148">
        <v>8800</v>
      </c>
      <c r="E148" t="str" cm="1">
        <f t="array" ref="E148">_xlfn.IFS(D148&lt;1000,"Less than 1000",D148&lt;=4999,"1000 to 4999",D148&lt;=9999,"5000 to 9999",D148&lt;=14999,"10000 to 14999",D148&lt;=19999,"15000 to 19999",D148&lt;=24999,"20000 to 24999",D148&lt;=29999,"25000 to 29999",D148&lt;=34999,"30000 to 34999",D148&lt;=39999,"35000 to 39999",D148&lt;=44999,"40000 to 44999",D148&lt;=49999,"45000 to 49999",TRUE,"Greater than or equal to 50000")</f>
        <v>5000 to 9999</v>
      </c>
      <c r="F148">
        <v>1518</v>
      </c>
      <c r="G148" s="7">
        <f t="shared" si="8"/>
        <v>17.25</v>
      </c>
      <c r="H148" t="s">
        <v>74</v>
      </c>
      <c r="I148">
        <v>51</v>
      </c>
      <c r="J148" s="5">
        <f t="shared" si="9"/>
        <v>29.764705882352942</v>
      </c>
      <c r="K148" s="4" t="s">
        <v>21</v>
      </c>
      <c r="L148" s="4" t="s">
        <v>22</v>
      </c>
      <c r="M148">
        <v>1320732000</v>
      </c>
      <c r="N148">
        <v>1322460000</v>
      </c>
      <c r="O148" s="11">
        <f t="shared" si="10"/>
        <v>40855.25</v>
      </c>
      <c r="P148" s="11">
        <f t="shared" si="11"/>
        <v>40875.25</v>
      </c>
      <c r="Q148" t="b">
        <v>0</v>
      </c>
      <c r="R148" t="b">
        <v>0</v>
      </c>
      <c r="S148" t="s">
        <v>33</v>
      </c>
      <c r="T148" t="str" cm="1">
        <f t="array" ref="T148:U148">TRIM(_xlfn.TEXTSPLIT(S148,"/"))</f>
        <v>theater</v>
      </c>
      <c r="U148" t="str">
        <v>plays</v>
      </c>
      <c r="V148" s="5"/>
    </row>
    <row r="149" spans="1:22" ht="31.2" x14ac:dyDescent="0.3">
      <c r="A149">
        <v>147</v>
      </c>
      <c r="B149" t="s">
        <v>346</v>
      </c>
      <c r="C149" s="3" t="s">
        <v>347</v>
      </c>
      <c r="D149">
        <v>8300</v>
      </c>
      <c r="E149" t="str" cm="1">
        <f t="array" ref="E149">_xlfn.IFS(D149&lt;1000,"Less than 1000",D149&lt;=4999,"1000 to 4999",D149&lt;=9999,"5000 to 9999",D149&lt;=14999,"10000 to 14999",D149&lt;=19999,"15000 to 19999",D149&lt;=24999,"20000 to 24999",D149&lt;=29999,"25000 to 29999",D149&lt;=34999,"30000 to 34999",D149&lt;=39999,"35000 to 39999",D149&lt;=44999,"40000 to 44999",D149&lt;=49999,"45000 to 49999",TRUE,"Greater than or equal to 50000")</f>
        <v>5000 to 9999</v>
      </c>
      <c r="F149">
        <v>9337</v>
      </c>
      <c r="G149" s="7">
        <f t="shared" si="8"/>
        <v>112.49397590361446</v>
      </c>
      <c r="H149" t="s">
        <v>20</v>
      </c>
      <c r="I149">
        <v>199</v>
      </c>
      <c r="J149" s="5">
        <f t="shared" si="9"/>
        <v>46.91959798994975</v>
      </c>
      <c r="K149" s="4" t="s">
        <v>21</v>
      </c>
      <c r="L149" s="4" t="s">
        <v>22</v>
      </c>
      <c r="M149">
        <v>1465794000</v>
      </c>
      <c r="N149">
        <v>1466312400</v>
      </c>
      <c r="O149" s="11">
        <f t="shared" si="10"/>
        <v>42534.208333333328</v>
      </c>
      <c r="P149" s="11">
        <f t="shared" si="11"/>
        <v>42540.208333333328</v>
      </c>
      <c r="Q149" t="b">
        <v>0</v>
      </c>
      <c r="R149" t="b">
        <v>1</v>
      </c>
      <c r="S149" t="s">
        <v>33</v>
      </c>
      <c r="T149" t="str" cm="1">
        <f t="array" ref="T149:U149">TRIM(_xlfn.TEXTSPLIT(S149,"/"))</f>
        <v>theater</v>
      </c>
      <c r="U149" t="str">
        <v>plays</v>
      </c>
      <c r="V149" s="5"/>
    </row>
    <row r="150" spans="1:22" x14ac:dyDescent="0.3">
      <c r="A150">
        <v>148</v>
      </c>
      <c r="B150" t="s">
        <v>348</v>
      </c>
      <c r="C150" s="3" t="s">
        <v>349</v>
      </c>
      <c r="D150">
        <v>9300</v>
      </c>
      <c r="E150" t="str" cm="1">
        <f t="array" ref="E150">_xlfn.IFS(D150&lt;1000,"Less than 1000",D150&lt;=4999,"1000 to 4999",D150&lt;=9999,"5000 to 9999",D150&lt;=14999,"10000 to 14999",D150&lt;=19999,"15000 to 19999",D150&lt;=24999,"20000 to 24999",D150&lt;=29999,"25000 to 29999",D150&lt;=34999,"30000 to 34999",D150&lt;=39999,"35000 to 39999",D150&lt;=44999,"40000 to 44999",D150&lt;=49999,"45000 to 49999",TRUE,"Greater than or equal to 50000")</f>
        <v>5000 to 9999</v>
      </c>
      <c r="F150">
        <v>11255</v>
      </c>
      <c r="G150" s="7">
        <f t="shared" si="8"/>
        <v>121.02150537634408</v>
      </c>
      <c r="H150" t="s">
        <v>20</v>
      </c>
      <c r="I150">
        <v>107</v>
      </c>
      <c r="J150" s="5">
        <f t="shared" si="9"/>
        <v>105.18691588785046</v>
      </c>
      <c r="K150" s="4" t="s">
        <v>21</v>
      </c>
      <c r="L150" s="4" t="s">
        <v>22</v>
      </c>
      <c r="M150">
        <v>1500958800</v>
      </c>
      <c r="N150">
        <v>1501736400</v>
      </c>
      <c r="O150" s="11">
        <f t="shared" si="10"/>
        <v>42941.208333333328</v>
      </c>
      <c r="P150" s="11">
        <f t="shared" si="11"/>
        <v>42950.208333333328</v>
      </c>
      <c r="Q150" t="b">
        <v>0</v>
      </c>
      <c r="R150" t="b">
        <v>0</v>
      </c>
      <c r="S150" t="s">
        <v>65</v>
      </c>
      <c r="T150" t="str" cm="1">
        <f t="array" ref="T150:U150">TRIM(_xlfn.TEXTSPLIT(S150,"/"))</f>
        <v>technology</v>
      </c>
      <c r="U150" t="str">
        <v>wearables</v>
      </c>
      <c r="V150" s="5"/>
    </row>
    <row r="151" spans="1:22" x14ac:dyDescent="0.3">
      <c r="A151">
        <v>149</v>
      </c>
      <c r="B151" t="s">
        <v>350</v>
      </c>
      <c r="C151" s="3" t="s">
        <v>351</v>
      </c>
      <c r="D151">
        <v>6200</v>
      </c>
      <c r="E151" t="str" cm="1">
        <f t="array" ref="E151">_xlfn.IFS(D151&lt;1000,"Less than 1000",D151&lt;=4999,"1000 to 4999",D151&lt;=9999,"5000 to 9999",D151&lt;=14999,"10000 to 14999",D151&lt;=19999,"15000 to 19999",D151&lt;=24999,"20000 to 24999",D151&lt;=29999,"25000 to 29999",D151&lt;=34999,"30000 to 34999",D151&lt;=39999,"35000 to 39999",D151&lt;=44999,"40000 to 44999",D151&lt;=49999,"45000 to 49999",TRUE,"Greater than or equal to 50000")</f>
        <v>5000 to 9999</v>
      </c>
      <c r="F151">
        <v>13632</v>
      </c>
      <c r="G151" s="7">
        <f t="shared" si="8"/>
        <v>219.87096774193549</v>
      </c>
      <c r="H151" t="s">
        <v>20</v>
      </c>
      <c r="I151">
        <v>195</v>
      </c>
      <c r="J151" s="5">
        <f t="shared" si="9"/>
        <v>69.907692307692301</v>
      </c>
      <c r="K151" s="4" t="s">
        <v>21</v>
      </c>
      <c r="L151" s="4" t="s">
        <v>22</v>
      </c>
      <c r="M151">
        <v>1357020000</v>
      </c>
      <c r="N151">
        <v>1361512800</v>
      </c>
      <c r="O151" s="11">
        <f t="shared" si="10"/>
        <v>41275.25</v>
      </c>
      <c r="P151" s="11">
        <f t="shared" si="11"/>
        <v>41327.25</v>
      </c>
      <c r="Q151" t="b">
        <v>0</v>
      </c>
      <c r="R151" t="b">
        <v>0</v>
      </c>
      <c r="S151" t="s">
        <v>60</v>
      </c>
      <c r="T151" t="str" cm="1">
        <f t="array" ref="T151:U151">TRIM(_xlfn.TEXTSPLIT(S151,"/"))</f>
        <v>music</v>
      </c>
      <c r="U151" t="str">
        <v>indie rock</v>
      </c>
      <c r="V151" s="5"/>
    </row>
    <row r="152" spans="1:22" x14ac:dyDescent="0.3">
      <c r="A152">
        <v>150</v>
      </c>
      <c r="B152" t="s">
        <v>352</v>
      </c>
      <c r="C152" s="3" t="s">
        <v>353</v>
      </c>
      <c r="D152">
        <v>100</v>
      </c>
      <c r="E152" t="str" cm="1">
        <f t="array" ref="E152">_xlfn.IFS(D152&lt;1000,"Less than 1000",D152&lt;=4999,"1000 to 4999",D152&lt;=9999,"5000 to 9999",D152&lt;=14999,"10000 to 14999",D152&lt;=19999,"15000 to 19999",D152&lt;=24999,"20000 to 24999",D152&lt;=29999,"25000 to 29999",D152&lt;=34999,"30000 to 34999",D152&lt;=39999,"35000 to 39999",D152&lt;=44999,"40000 to 44999",D152&lt;=49999,"45000 to 49999",TRUE,"Greater than or equal to 50000")</f>
        <v>Less than 1000</v>
      </c>
      <c r="F152">
        <v>1</v>
      </c>
      <c r="G152" s="7">
        <f t="shared" si="8"/>
        <v>1</v>
      </c>
      <c r="H152" t="s">
        <v>14</v>
      </c>
      <c r="I152">
        <v>1</v>
      </c>
      <c r="J152" s="5">
        <f t="shared" si="9"/>
        <v>1</v>
      </c>
      <c r="K152" s="4" t="s">
        <v>21</v>
      </c>
      <c r="L152" s="4" t="s">
        <v>22</v>
      </c>
      <c r="M152">
        <v>1544940000</v>
      </c>
      <c r="N152">
        <v>1545026400</v>
      </c>
      <c r="O152" s="11">
        <f t="shared" si="10"/>
        <v>43450.25</v>
      </c>
      <c r="P152" s="11">
        <f t="shared" si="11"/>
        <v>43451.25</v>
      </c>
      <c r="Q152" t="b">
        <v>0</v>
      </c>
      <c r="R152" t="b">
        <v>0</v>
      </c>
      <c r="S152" t="s">
        <v>23</v>
      </c>
      <c r="T152" t="str" cm="1">
        <f t="array" ref="T152:U152">TRIM(_xlfn.TEXTSPLIT(S152,"/"))</f>
        <v>music</v>
      </c>
      <c r="U152" t="str">
        <v>rock</v>
      </c>
      <c r="V152" s="5"/>
    </row>
    <row r="153" spans="1:22" x14ac:dyDescent="0.3">
      <c r="A153">
        <v>151</v>
      </c>
      <c r="B153" t="s">
        <v>354</v>
      </c>
      <c r="C153" s="3" t="s">
        <v>355</v>
      </c>
      <c r="D153">
        <v>137200</v>
      </c>
      <c r="E153" t="str" cm="1">
        <f t="array" ref="E153">_xlfn.IFS(D153&lt;1000,"Less than 1000",D153&lt;=4999,"1000 to 4999",D153&lt;=9999,"5000 to 9999",D153&lt;=14999,"10000 to 14999",D153&lt;=19999,"15000 to 19999",D153&lt;=24999,"20000 to 24999",D153&lt;=29999,"25000 to 29999",D153&lt;=34999,"30000 to 34999",D153&lt;=39999,"35000 to 39999",D153&lt;=44999,"40000 to 44999",D153&lt;=49999,"45000 to 49999",TRUE,"Greater than or equal to 50000")</f>
        <v>Greater than or equal to 50000</v>
      </c>
      <c r="F153">
        <v>88037</v>
      </c>
      <c r="G153" s="7">
        <f t="shared" si="8"/>
        <v>64.166909620991248</v>
      </c>
      <c r="H153" t="s">
        <v>14</v>
      </c>
      <c r="I153">
        <v>1467</v>
      </c>
      <c r="J153" s="5">
        <f t="shared" si="9"/>
        <v>60.011588275391958</v>
      </c>
      <c r="K153" s="4" t="s">
        <v>21</v>
      </c>
      <c r="L153" s="4" t="s">
        <v>22</v>
      </c>
      <c r="M153">
        <v>1402290000</v>
      </c>
      <c r="N153">
        <v>1406696400</v>
      </c>
      <c r="O153" s="11">
        <f t="shared" si="10"/>
        <v>41799.208333333336</v>
      </c>
      <c r="P153" s="11">
        <f t="shared" si="11"/>
        <v>41850.208333333336</v>
      </c>
      <c r="Q153" t="b">
        <v>0</v>
      </c>
      <c r="R153" t="b">
        <v>0</v>
      </c>
      <c r="S153" t="s">
        <v>50</v>
      </c>
      <c r="T153" t="str" cm="1">
        <f t="array" ref="T153:U153">TRIM(_xlfn.TEXTSPLIT(S153,"/"))</f>
        <v>music</v>
      </c>
      <c r="U153" t="str">
        <v>electric music</v>
      </c>
      <c r="V153" s="5"/>
    </row>
    <row r="154" spans="1:22" x14ac:dyDescent="0.3">
      <c r="A154">
        <v>152</v>
      </c>
      <c r="B154" t="s">
        <v>356</v>
      </c>
      <c r="C154" s="3" t="s">
        <v>357</v>
      </c>
      <c r="D154">
        <v>41500</v>
      </c>
      <c r="E154" t="str" cm="1">
        <f t="array" ref="E154">_xlfn.IFS(D154&lt;1000,"Less than 1000",D154&lt;=4999,"1000 to 4999",D154&lt;=9999,"5000 to 9999",D154&lt;=14999,"10000 to 14999",D154&lt;=19999,"15000 to 19999",D154&lt;=24999,"20000 to 24999",D154&lt;=29999,"25000 to 29999",D154&lt;=34999,"30000 to 34999",D154&lt;=39999,"35000 to 39999",D154&lt;=44999,"40000 to 44999",D154&lt;=49999,"45000 to 49999",TRUE,"Greater than or equal to 50000")</f>
        <v>40000 to 44999</v>
      </c>
      <c r="F154">
        <v>175573</v>
      </c>
      <c r="G154" s="7">
        <f t="shared" si="8"/>
        <v>423.06746987951806</v>
      </c>
      <c r="H154" t="s">
        <v>20</v>
      </c>
      <c r="I154">
        <v>3376</v>
      </c>
      <c r="J154" s="5">
        <f t="shared" si="9"/>
        <v>52.006220379146917</v>
      </c>
      <c r="K154" s="4" t="s">
        <v>21</v>
      </c>
      <c r="L154" s="4" t="s">
        <v>22</v>
      </c>
      <c r="M154">
        <v>1487311200</v>
      </c>
      <c r="N154">
        <v>1487916000</v>
      </c>
      <c r="O154" s="11">
        <f t="shared" si="10"/>
        <v>42783.25</v>
      </c>
      <c r="P154" s="11">
        <f t="shared" si="11"/>
        <v>42790.25</v>
      </c>
      <c r="Q154" t="b">
        <v>0</v>
      </c>
      <c r="R154" t="b">
        <v>0</v>
      </c>
      <c r="S154" t="s">
        <v>60</v>
      </c>
      <c r="T154" t="str" cm="1">
        <f t="array" ref="T154:U154">TRIM(_xlfn.TEXTSPLIT(S154,"/"))</f>
        <v>music</v>
      </c>
      <c r="U154" t="str">
        <v>indie rock</v>
      </c>
      <c r="V154" s="5"/>
    </row>
    <row r="155" spans="1:22" x14ac:dyDescent="0.3">
      <c r="A155">
        <v>153</v>
      </c>
      <c r="B155" t="s">
        <v>358</v>
      </c>
      <c r="C155" s="3" t="s">
        <v>359</v>
      </c>
      <c r="D155">
        <v>189400</v>
      </c>
      <c r="E155" t="str" cm="1">
        <f t="array" ref="E155">_xlfn.IFS(D155&lt;1000,"Less than 1000",D155&lt;=4999,"1000 to 4999",D155&lt;=9999,"5000 to 9999",D155&lt;=14999,"10000 to 14999",D155&lt;=19999,"15000 to 19999",D155&lt;=24999,"20000 to 24999",D155&lt;=29999,"25000 to 29999",D155&lt;=34999,"30000 to 34999",D155&lt;=39999,"35000 to 39999",D155&lt;=44999,"40000 to 44999",D155&lt;=49999,"45000 to 49999",TRUE,"Greater than or equal to 50000")</f>
        <v>Greater than or equal to 50000</v>
      </c>
      <c r="F155">
        <v>176112</v>
      </c>
      <c r="G155" s="7">
        <f t="shared" si="8"/>
        <v>92.984160506863773</v>
      </c>
      <c r="H155" t="s">
        <v>14</v>
      </c>
      <c r="I155">
        <v>5681</v>
      </c>
      <c r="J155" s="5">
        <f t="shared" si="9"/>
        <v>31.000176025347649</v>
      </c>
      <c r="K155" s="4" t="s">
        <v>21</v>
      </c>
      <c r="L155" s="4" t="s">
        <v>22</v>
      </c>
      <c r="M155">
        <v>1350622800</v>
      </c>
      <c r="N155">
        <v>1351141200</v>
      </c>
      <c r="O155" s="11">
        <f t="shared" si="10"/>
        <v>41201.208333333336</v>
      </c>
      <c r="P155" s="11">
        <f t="shared" si="11"/>
        <v>41207.208333333336</v>
      </c>
      <c r="Q155" t="b">
        <v>0</v>
      </c>
      <c r="R155" t="b">
        <v>0</v>
      </c>
      <c r="S155" t="s">
        <v>33</v>
      </c>
      <c r="T155" t="str" cm="1">
        <f t="array" ref="T155:U155">TRIM(_xlfn.TEXTSPLIT(S155,"/"))</f>
        <v>theater</v>
      </c>
      <c r="U155" t="str">
        <v>plays</v>
      </c>
      <c r="V155" s="5"/>
    </row>
    <row r="156" spans="1:22" x14ac:dyDescent="0.3">
      <c r="A156">
        <v>154</v>
      </c>
      <c r="B156" t="s">
        <v>360</v>
      </c>
      <c r="C156" s="3" t="s">
        <v>361</v>
      </c>
      <c r="D156">
        <v>171300</v>
      </c>
      <c r="E156" t="str" cm="1">
        <f t="array" ref="E156">_xlfn.IFS(D156&lt;1000,"Less than 1000",D156&lt;=4999,"1000 to 4999",D156&lt;=9999,"5000 to 9999",D156&lt;=14999,"10000 to 14999",D156&lt;=19999,"15000 to 19999",D156&lt;=24999,"20000 to 24999",D156&lt;=29999,"25000 to 29999",D156&lt;=34999,"30000 to 34999",D156&lt;=39999,"35000 to 39999",D156&lt;=44999,"40000 to 44999",D156&lt;=49999,"45000 to 49999",TRUE,"Greater than or equal to 50000")</f>
        <v>Greater than or equal to 50000</v>
      </c>
      <c r="F156">
        <v>100650</v>
      </c>
      <c r="G156" s="7">
        <f t="shared" si="8"/>
        <v>58.756567425569173</v>
      </c>
      <c r="H156" t="s">
        <v>14</v>
      </c>
      <c r="I156">
        <v>1059</v>
      </c>
      <c r="J156" s="5">
        <f t="shared" si="9"/>
        <v>95.042492917847028</v>
      </c>
      <c r="K156" s="4" t="s">
        <v>21</v>
      </c>
      <c r="L156" s="4" t="s">
        <v>22</v>
      </c>
      <c r="M156">
        <v>1463029200</v>
      </c>
      <c r="N156">
        <v>1465016400</v>
      </c>
      <c r="O156" s="11">
        <f t="shared" si="10"/>
        <v>42502.208333333328</v>
      </c>
      <c r="P156" s="11">
        <f t="shared" si="11"/>
        <v>42525.208333333328</v>
      </c>
      <c r="Q156" t="b">
        <v>0</v>
      </c>
      <c r="R156" t="b">
        <v>1</v>
      </c>
      <c r="S156" t="s">
        <v>60</v>
      </c>
      <c r="T156" t="str" cm="1">
        <f t="array" ref="T156:U156">TRIM(_xlfn.TEXTSPLIT(S156,"/"))</f>
        <v>music</v>
      </c>
      <c r="U156" t="str">
        <v>indie rock</v>
      </c>
      <c r="V156" s="5"/>
    </row>
    <row r="157" spans="1:22" x14ac:dyDescent="0.3">
      <c r="A157">
        <v>155</v>
      </c>
      <c r="B157" t="s">
        <v>362</v>
      </c>
      <c r="C157" s="3" t="s">
        <v>363</v>
      </c>
      <c r="D157">
        <v>139500</v>
      </c>
      <c r="E157" t="str" cm="1">
        <f t="array" ref="E157">_xlfn.IFS(D157&lt;1000,"Less than 1000",D157&lt;=4999,"1000 to 4999",D157&lt;=9999,"5000 to 9999",D157&lt;=14999,"10000 to 14999",D157&lt;=19999,"15000 to 19999",D157&lt;=24999,"20000 to 24999",D157&lt;=29999,"25000 to 29999",D157&lt;=34999,"30000 to 34999",D157&lt;=39999,"35000 to 39999",D157&lt;=44999,"40000 to 44999",D157&lt;=49999,"45000 to 49999",TRUE,"Greater than or equal to 50000")</f>
        <v>Greater than or equal to 50000</v>
      </c>
      <c r="F157">
        <v>90706</v>
      </c>
      <c r="G157" s="7">
        <f t="shared" si="8"/>
        <v>65.022222222222226</v>
      </c>
      <c r="H157" t="s">
        <v>14</v>
      </c>
      <c r="I157">
        <v>1194</v>
      </c>
      <c r="J157" s="5">
        <f t="shared" si="9"/>
        <v>75.968174204355108</v>
      </c>
      <c r="K157" s="4" t="s">
        <v>21</v>
      </c>
      <c r="L157" s="4" t="s">
        <v>22</v>
      </c>
      <c r="M157">
        <v>1269493200</v>
      </c>
      <c r="N157">
        <v>1270789200</v>
      </c>
      <c r="O157" s="11">
        <f t="shared" si="10"/>
        <v>40262.208333333336</v>
      </c>
      <c r="P157" s="11">
        <f t="shared" si="11"/>
        <v>40277.208333333336</v>
      </c>
      <c r="Q157" t="b">
        <v>0</v>
      </c>
      <c r="R157" t="b">
        <v>0</v>
      </c>
      <c r="S157" t="s">
        <v>33</v>
      </c>
      <c r="T157" t="str" cm="1">
        <f t="array" ref="T157:U157">TRIM(_xlfn.TEXTSPLIT(S157,"/"))</f>
        <v>theater</v>
      </c>
      <c r="U157" t="str">
        <v>plays</v>
      </c>
      <c r="V157" s="5"/>
    </row>
    <row r="158" spans="1:22" x14ac:dyDescent="0.3">
      <c r="A158">
        <v>156</v>
      </c>
      <c r="B158" t="s">
        <v>364</v>
      </c>
      <c r="C158" s="3" t="s">
        <v>365</v>
      </c>
      <c r="D158">
        <v>36400</v>
      </c>
      <c r="E158" t="str" cm="1">
        <f t="array" ref="E158">_xlfn.IFS(D158&lt;1000,"Less than 1000",D158&lt;=4999,"1000 to 4999",D158&lt;=9999,"5000 to 9999",D158&lt;=14999,"10000 to 14999",D158&lt;=19999,"15000 to 19999",D158&lt;=24999,"20000 to 24999",D158&lt;=29999,"25000 to 29999",D158&lt;=34999,"30000 to 34999",D158&lt;=39999,"35000 to 39999",D158&lt;=44999,"40000 to 44999",D158&lt;=49999,"45000 to 49999",TRUE,"Greater than or equal to 50000")</f>
        <v>35000 to 39999</v>
      </c>
      <c r="F158">
        <v>26914</v>
      </c>
      <c r="G158" s="7">
        <f t="shared" si="8"/>
        <v>73.939560439560438</v>
      </c>
      <c r="H158" t="s">
        <v>74</v>
      </c>
      <c r="I158">
        <v>379</v>
      </c>
      <c r="J158" s="5">
        <f t="shared" si="9"/>
        <v>71.013192612137203</v>
      </c>
      <c r="K158" s="4" t="s">
        <v>26</v>
      </c>
      <c r="L158" s="4" t="s">
        <v>27</v>
      </c>
      <c r="M158">
        <v>1570251600</v>
      </c>
      <c r="N158">
        <v>1572325200</v>
      </c>
      <c r="O158" s="11">
        <f t="shared" si="10"/>
        <v>43743.208333333328</v>
      </c>
      <c r="P158" s="11">
        <f t="shared" si="11"/>
        <v>43767.208333333328</v>
      </c>
      <c r="Q158" t="b">
        <v>0</v>
      </c>
      <c r="R158" t="b">
        <v>0</v>
      </c>
      <c r="S158" t="s">
        <v>23</v>
      </c>
      <c r="T158" t="str" cm="1">
        <f t="array" ref="T158:U158">TRIM(_xlfn.TEXTSPLIT(S158,"/"))</f>
        <v>music</v>
      </c>
      <c r="U158" t="str">
        <v>rock</v>
      </c>
      <c r="V158" s="5"/>
    </row>
    <row r="159" spans="1:22" x14ac:dyDescent="0.3">
      <c r="A159">
        <v>157</v>
      </c>
      <c r="B159" t="s">
        <v>366</v>
      </c>
      <c r="C159" s="3" t="s">
        <v>367</v>
      </c>
      <c r="D159">
        <v>4200</v>
      </c>
      <c r="E159" t="str" cm="1">
        <f t="array" ref="E159">_xlfn.IFS(D159&lt;1000,"Less than 1000",D159&lt;=4999,"1000 to 4999",D159&lt;=9999,"5000 to 9999",D159&lt;=14999,"10000 to 14999",D159&lt;=19999,"15000 to 19999",D159&lt;=24999,"20000 to 24999",D159&lt;=29999,"25000 to 29999",D159&lt;=34999,"30000 to 34999",D159&lt;=39999,"35000 to 39999",D159&lt;=44999,"40000 to 44999",D159&lt;=49999,"45000 to 49999",TRUE,"Greater than or equal to 50000")</f>
        <v>1000 to 4999</v>
      </c>
      <c r="F159">
        <v>2212</v>
      </c>
      <c r="G159" s="7">
        <f t="shared" si="8"/>
        <v>52.666666666666664</v>
      </c>
      <c r="H159" t="s">
        <v>14</v>
      </c>
      <c r="I159">
        <v>30</v>
      </c>
      <c r="J159" s="5">
        <f t="shared" si="9"/>
        <v>73.733333333333334</v>
      </c>
      <c r="K159" s="4" t="s">
        <v>26</v>
      </c>
      <c r="L159" s="4" t="s">
        <v>27</v>
      </c>
      <c r="M159">
        <v>1388383200</v>
      </c>
      <c r="N159">
        <v>1389420000</v>
      </c>
      <c r="O159" s="11">
        <f t="shared" si="10"/>
        <v>41638.25</v>
      </c>
      <c r="P159" s="11">
        <f t="shared" si="11"/>
        <v>41650.25</v>
      </c>
      <c r="Q159" t="b">
        <v>0</v>
      </c>
      <c r="R159" t="b">
        <v>0</v>
      </c>
      <c r="S159" t="s">
        <v>122</v>
      </c>
      <c r="T159" t="str" cm="1">
        <f t="array" ref="T159:U159">TRIM(_xlfn.TEXTSPLIT(S159,"/"))</f>
        <v>photography</v>
      </c>
      <c r="U159" t="str">
        <v>photography books</v>
      </c>
      <c r="V159" s="5"/>
    </row>
    <row r="160" spans="1:22" x14ac:dyDescent="0.3">
      <c r="A160">
        <v>158</v>
      </c>
      <c r="B160" t="s">
        <v>368</v>
      </c>
      <c r="C160" s="3" t="s">
        <v>369</v>
      </c>
      <c r="D160">
        <v>2100</v>
      </c>
      <c r="E160" t="str" cm="1">
        <f t="array" ref="E160">_xlfn.IFS(D160&lt;1000,"Less than 1000",D160&lt;=4999,"1000 to 4999",D160&lt;=9999,"5000 to 9999",D160&lt;=14999,"10000 to 14999",D160&lt;=19999,"15000 to 19999",D160&lt;=24999,"20000 to 24999",D160&lt;=29999,"25000 to 29999",D160&lt;=34999,"30000 to 34999",D160&lt;=39999,"35000 to 39999",D160&lt;=44999,"40000 to 44999",D160&lt;=49999,"45000 to 49999",TRUE,"Greater than or equal to 50000")</f>
        <v>1000 to 4999</v>
      </c>
      <c r="F160">
        <v>4640</v>
      </c>
      <c r="G160" s="7">
        <f t="shared" si="8"/>
        <v>220.95238095238096</v>
      </c>
      <c r="H160" t="s">
        <v>20</v>
      </c>
      <c r="I160">
        <v>41</v>
      </c>
      <c r="J160" s="5">
        <f t="shared" si="9"/>
        <v>113.17073170731707</v>
      </c>
      <c r="K160" s="4" t="s">
        <v>21</v>
      </c>
      <c r="L160" s="4" t="s">
        <v>22</v>
      </c>
      <c r="M160">
        <v>1449554400</v>
      </c>
      <c r="N160">
        <v>1449640800</v>
      </c>
      <c r="O160" s="11">
        <f t="shared" si="10"/>
        <v>42346.25</v>
      </c>
      <c r="P160" s="11">
        <f t="shared" si="11"/>
        <v>42347.25</v>
      </c>
      <c r="Q160" t="b">
        <v>0</v>
      </c>
      <c r="R160" t="b">
        <v>0</v>
      </c>
      <c r="S160" t="s">
        <v>23</v>
      </c>
      <c r="T160" t="str" cm="1">
        <f t="array" ref="T160:U160">TRIM(_xlfn.TEXTSPLIT(S160,"/"))</f>
        <v>music</v>
      </c>
      <c r="U160" t="str">
        <v>rock</v>
      </c>
      <c r="V160" s="5"/>
    </row>
    <row r="161" spans="1:22" x14ac:dyDescent="0.3">
      <c r="A161">
        <v>159</v>
      </c>
      <c r="B161" t="s">
        <v>370</v>
      </c>
      <c r="C161" s="3" t="s">
        <v>371</v>
      </c>
      <c r="D161">
        <v>191200</v>
      </c>
      <c r="E161" t="str" cm="1">
        <f t="array" ref="E161">_xlfn.IFS(D161&lt;1000,"Less than 1000",D161&lt;=4999,"1000 to 4999",D161&lt;=9999,"5000 to 9999",D161&lt;=14999,"10000 to 14999",D161&lt;=19999,"15000 to 19999",D161&lt;=24999,"20000 to 24999",D161&lt;=29999,"25000 to 29999",D161&lt;=34999,"30000 to 34999",D161&lt;=39999,"35000 to 39999",D161&lt;=44999,"40000 to 44999",D161&lt;=49999,"45000 to 49999",TRUE,"Greater than or equal to 50000")</f>
        <v>Greater than or equal to 50000</v>
      </c>
      <c r="F161">
        <v>191222</v>
      </c>
      <c r="G161" s="7">
        <f t="shared" si="8"/>
        <v>100.01150627615063</v>
      </c>
      <c r="H161" t="s">
        <v>20</v>
      </c>
      <c r="I161">
        <v>1821</v>
      </c>
      <c r="J161" s="5">
        <f t="shared" si="9"/>
        <v>105.00933552992861</v>
      </c>
      <c r="K161" s="4" t="s">
        <v>21</v>
      </c>
      <c r="L161" s="4" t="s">
        <v>22</v>
      </c>
      <c r="M161">
        <v>1553662800</v>
      </c>
      <c r="N161">
        <v>1555218000</v>
      </c>
      <c r="O161" s="11">
        <f t="shared" si="10"/>
        <v>43551.208333333328</v>
      </c>
      <c r="P161" s="11">
        <f t="shared" si="11"/>
        <v>43569.208333333328</v>
      </c>
      <c r="Q161" t="b">
        <v>0</v>
      </c>
      <c r="R161" t="b">
        <v>1</v>
      </c>
      <c r="S161" t="s">
        <v>33</v>
      </c>
      <c r="T161" t="str" cm="1">
        <f t="array" ref="T161:U161">TRIM(_xlfn.TEXTSPLIT(S161,"/"))</f>
        <v>theater</v>
      </c>
      <c r="U161" t="str">
        <v>plays</v>
      </c>
      <c r="V161" s="5"/>
    </row>
    <row r="162" spans="1:22" x14ac:dyDescent="0.3">
      <c r="A162">
        <v>160</v>
      </c>
      <c r="B162" t="s">
        <v>372</v>
      </c>
      <c r="C162" s="3" t="s">
        <v>373</v>
      </c>
      <c r="D162">
        <v>8000</v>
      </c>
      <c r="E162" t="str" cm="1">
        <f t="array" ref="E162">_xlfn.IFS(D162&lt;1000,"Less than 1000",D162&lt;=4999,"1000 to 4999",D162&lt;=9999,"5000 to 9999",D162&lt;=14999,"10000 to 14999",D162&lt;=19999,"15000 to 19999",D162&lt;=24999,"20000 to 24999",D162&lt;=29999,"25000 to 29999",D162&lt;=34999,"30000 to 34999",D162&lt;=39999,"35000 to 39999",D162&lt;=44999,"40000 to 44999",D162&lt;=49999,"45000 to 49999",TRUE,"Greater than or equal to 50000")</f>
        <v>5000 to 9999</v>
      </c>
      <c r="F162">
        <v>12985</v>
      </c>
      <c r="G162" s="7">
        <f t="shared" si="8"/>
        <v>162.3125</v>
      </c>
      <c r="H162" t="s">
        <v>20</v>
      </c>
      <c r="I162">
        <v>164</v>
      </c>
      <c r="J162" s="5">
        <f t="shared" si="9"/>
        <v>79.176829268292678</v>
      </c>
      <c r="K162" s="4" t="s">
        <v>21</v>
      </c>
      <c r="L162" s="4" t="s">
        <v>22</v>
      </c>
      <c r="M162">
        <v>1556341200</v>
      </c>
      <c r="N162">
        <v>1557723600</v>
      </c>
      <c r="O162" s="11">
        <f t="shared" si="10"/>
        <v>43582.208333333328</v>
      </c>
      <c r="P162" s="11">
        <f t="shared" si="11"/>
        <v>43598.208333333328</v>
      </c>
      <c r="Q162" t="b">
        <v>0</v>
      </c>
      <c r="R162" t="b">
        <v>0</v>
      </c>
      <c r="S162" t="s">
        <v>65</v>
      </c>
      <c r="T162" t="str" cm="1">
        <f t="array" ref="T162:U162">TRIM(_xlfn.TEXTSPLIT(S162,"/"))</f>
        <v>technology</v>
      </c>
      <c r="U162" t="str">
        <v>wearables</v>
      </c>
      <c r="V162" s="5"/>
    </row>
    <row r="163" spans="1:22" ht="31.2" x14ac:dyDescent="0.3">
      <c r="A163">
        <v>161</v>
      </c>
      <c r="B163" t="s">
        <v>374</v>
      </c>
      <c r="C163" s="3" t="s">
        <v>375</v>
      </c>
      <c r="D163">
        <v>5500</v>
      </c>
      <c r="E163" t="str" cm="1">
        <f t="array" ref="E163">_xlfn.IFS(D163&lt;1000,"Less than 1000",D163&lt;=4999,"1000 to 4999",D163&lt;=9999,"5000 to 9999",D163&lt;=14999,"10000 to 14999",D163&lt;=19999,"15000 to 19999",D163&lt;=24999,"20000 to 24999",D163&lt;=29999,"25000 to 29999",D163&lt;=34999,"30000 to 34999",D163&lt;=39999,"35000 to 39999",D163&lt;=44999,"40000 to 44999",D163&lt;=49999,"45000 to 49999",TRUE,"Greater than or equal to 50000")</f>
        <v>5000 to 9999</v>
      </c>
      <c r="F163">
        <v>4300</v>
      </c>
      <c r="G163" s="7">
        <f t="shared" si="8"/>
        <v>78.181818181818187</v>
      </c>
      <c r="H163" t="s">
        <v>14</v>
      </c>
      <c r="I163">
        <v>75</v>
      </c>
      <c r="J163" s="5">
        <f t="shared" si="9"/>
        <v>57.333333333333336</v>
      </c>
      <c r="K163" s="4" t="s">
        <v>21</v>
      </c>
      <c r="L163" s="4" t="s">
        <v>22</v>
      </c>
      <c r="M163">
        <v>1442984400</v>
      </c>
      <c r="N163">
        <v>1443502800</v>
      </c>
      <c r="O163" s="11">
        <f t="shared" si="10"/>
        <v>42270.208333333328</v>
      </c>
      <c r="P163" s="11">
        <f t="shared" si="11"/>
        <v>42276.208333333328</v>
      </c>
      <c r="Q163" t="b">
        <v>0</v>
      </c>
      <c r="R163" t="b">
        <v>1</v>
      </c>
      <c r="S163" t="s">
        <v>28</v>
      </c>
      <c r="T163" t="str" cm="1">
        <f t="array" ref="T163:U163">TRIM(_xlfn.TEXTSPLIT(S163,"/"))</f>
        <v>technology</v>
      </c>
      <c r="U163" t="str">
        <v>web</v>
      </c>
      <c r="V163" s="5"/>
    </row>
    <row r="164" spans="1:22" ht="31.2" x14ac:dyDescent="0.3">
      <c r="A164">
        <v>162</v>
      </c>
      <c r="B164" t="s">
        <v>376</v>
      </c>
      <c r="C164" s="3" t="s">
        <v>377</v>
      </c>
      <c r="D164">
        <v>6100</v>
      </c>
      <c r="E164" t="str" cm="1">
        <f t="array" ref="E164">_xlfn.IFS(D164&lt;1000,"Less than 1000",D164&lt;=4999,"1000 to 4999",D164&lt;=9999,"5000 to 9999",D164&lt;=14999,"10000 to 14999",D164&lt;=19999,"15000 to 19999",D164&lt;=24999,"20000 to 24999",D164&lt;=29999,"25000 to 29999",D164&lt;=34999,"30000 to 34999",D164&lt;=39999,"35000 to 39999",D164&lt;=44999,"40000 to 44999",D164&lt;=49999,"45000 to 49999",TRUE,"Greater than or equal to 50000")</f>
        <v>5000 to 9999</v>
      </c>
      <c r="F164">
        <v>9134</v>
      </c>
      <c r="G164" s="7">
        <f t="shared" si="8"/>
        <v>149.73770491803279</v>
      </c>
      <c r="H164" t="s">
        <v>20</v>
      </c>
      <c r="I164">
        <v>157</v>
      </c>
      <c r="J164" s="5">
        <f t="shared" si="9"/>
        <v>58.178343949044589</v>
      </c>
      <c r="K164" s="4" t="s">
        <v>98</v>
      </c>
      <c r="L164" s="4" t="s">
        <v>99</v>
      </c>
      <c r="M164">
        <v>1544248800</v>
      </c>
      <c r="N164">
        <v>1546840800</v>
      </c>
      <c r="O164" s="11">
        <f t="shared" si="10"/>
        <v>43442.25</v>
      </c>
      <c r="P164" s="11">
        <f t="shared" si="11"/>
        <v>43472.25</v>
      </c>
      <c r="Q164" t="b">
        <v>0</v>
      </c>
      <c r="R164" t="b">
        <v>0</v>
      </c>
      <c r="S164" t="s">
        <v>23</v>
      </c>
      <c r="T164" t="str" cm="1">
        <f t="array" ref="T164:U164">TRIM(_xlfn.TEXTSPLIT(S164,"/"))</f>
        <v>music</v>
      </c>
      <c r="U164" t="str">
        <v>rock</v>
      </c>
      <c r="V164" s="5"/>
    </row>
    <row r="165" spans="1:22" x14ac:dyDescent="0.3">
      <c r="A165">
        <v>163</v>
      </c>
      <c r="B165" t="s">
        <v>378</v>
      </c>
      <c r="C165" s="3" t="s">
        <v>379</v>
      </c>
      <c r="D165">
        <v>3500</v>
      </c>
      <c r="E165" t="str" cm="1">
        <f t="array" ref="E165">_xlfn.IFS(D165&lt;1000,"Less than 1000",D165&lt;=4999,"1000 to 4999",D165&lt;=9999,"5000 to 9999",D165&lt;=14999,"10000 to 14999",D165&lt;=19999,"15000 to 19999",D165&lt;=24999,"20000 to 24999",D165&lt;=29999,"25000 to 29999",D165&lt;=34999,"30000 to 34999",D165&lt;=39999,"35000 to 39999",D165&lt;=44999,"40000 to 44999",D165&lt;=49999,"45000 to 49999",TRUE,"Greater than or equal to 50000")</f>
        <v>1000 to 4999</v>
      </c>
      <c r="F165">
        <v>8864</v>
      </c>
      <c r="G165" s="7">
        <f t="shared" si="8"/>
        <v>253.25714285714284</v>
      </c>
      <c r="H165" t="s">
        <v>20</v>
      </c>
      <c r="I165">
        <v>246</v>
      </c>
      <c r="J165" s="5">
        <f t="shared" si="9"/>
        <v>36.032520325203251</v>
      </c>
      <c r="K165" s="4" t="s">
        <v>21</v>
      </c>
      <c r="L165" s="4" t="s">
        <v>22</v>
      </c>
      <c r="M165">
        <v>1508475600</v>
      </c>
      <c r="N165">
        <v>1512712800</v>
      </c>
      <c r="O165" s="11">
        <f t="shared" si="10"/>
        <v>43028.208333333328</v>
      </c>
      <c r="P165" s="11">
        <f t="shared" si="11"/>
        <v>43077.25</v>
      </c>
      <c r="Q165" t="b">
        <v>0</v>
      </c>
      <c r="R165" t="b">
        <v>1</v>
      </c>
      <c r="S165" t="s">
        <v>122</v>
      </c>
      <c r="T165" t="str" cm="1">
        <f t="array" ref="T165:U165">TRIM(_xlfn.TEXTSPLIT(S165,"/"))</f>
        <v>photography</v>
      </c>
      <c r="U165" t="str">
        <v>photography books</v>
      </c>
      <c r="V165" s="5"/>
    </row>
    <row r="166" spans="1:22" x14ac:dyDescent="0.3">
      <c r="A166">
        <v>164</v>
      </c>
      <c r="B166" t="s">
        <v>380</v>
      </c>
      <c r="C166" s="3" t="s">
        <v>381</v>
      </c>
      <c r="D166">
        <v>150500</v>
      </c>
      <c r="E166" t="str" cm="1">
        <f t="array" ref="E166">_xlfn.IFS(D166&lt;1000,"Less than 1000",D166&lt;=4999,"1000 to 4999",D166&lt;=9999,"5000 to 9999",D166&lt;=14999,"10000 to 14999",D166&lt;=19999,"15000 to 19999",D166&lt;=24999,"20000 to 24999",D166&lt;=29999,"25000 to 29999",D166&lt;=34999,"30000 to 34999",D166&lt;=39999,"35000 to 39999",D166&lt;=44999,"40000 to 44999",D166&lt;=49999,"45000 to 49999",TRUE,"Greater than or equal to 50000")</f>
        <v>Greater than or equal to 50000</v>
      </c>
      <c r="F166">
        <v>150755</v>
      </c>
      <c r="G166" s="7">
        <f t="shared" si="8"/>
        <v>100.16943521594683</v>
      </c>
      <c r="H166" t="s">
        <v>20</v>
      </c>
      <c r="I166">
        <v>1396</v>
      </c>
      <c r="J166" s="5">
        <f t="shared" si="9"/>
        <v>107.99068767908309</v>
      </c>
      <c r="K166" s="4" t="s">
        <v>21</v>
      </c>
      <c r="L166" s="4" t="s">
        <v>22</v>
      </c>
      <c r="M166">
        <v>1507438800</v>
      </c>
      <c r="N166">
        <v>1507525200</v>
      </c>
      <c r="O166" s="11">
        <f t="shared" si="10"/>
        <v>43016.208333333328</v>
      </c>
      <c r="P166" s="11">
        <f t="shared" si="11"/>
        <v>43017.208333333328</v>
      </c>
      <c r="Q166" t="b">
        <v>0</v>
      </c>
      <c r="R166" t="b">
        <v>0</v>
      </c>
      <c r="S166" t="s">
        <v>33</v>
      </c>
      <c r="T166" t="str" cm="1">
        <f t="array" ref="T166:U166">TRIM(_xlfn.TEXTSPLIT(S166,"/"))</f>
        <v>theater</v>
      </c>
      <c r="U166" t="str">
        <v>plays</v>
      </c>
      <c r="V166" s="5"/>
    </row>
    <row r="167" spans="1:22" x14ac:dyDescent="0.3">
      <c r="A167">
        <v>165</v>
      </c>
      <c r="B167" t="s">
        <v>382</v>
      </c>
      <c r="C167" s="3" t="s">
        <v>383</v>
      </c>
      <c r="D167">
        <v>90400</v>
      </c>
      <c r="E167" t="str" cm="1">
        <f t="array" ref="E167">_xlfn.IFS(D167&lt;1000,"Less than 1000",D167&lt;=4999,"1000 to 4999",D167&lt;=9999,"5000 to 9999",D167&lt;=14999,"10000 to 14999",D167&lt;=19999,"15000 to 19999",D167&lt;=24999,"20000 to 24999",D167&lt;=29999,"25000 to 29999",D167&lt;=34999,"30000 to 34999",D167&lt;=39999,"35000 to 39999",D167&lt;=44999,"40000 to 44999",D167&lt;=49999,"45000 to 49999",TRUE,"Greater than or equal to 50000")</f>
        <v>Greater than or equal to 50000</v>
      </c>
      <c r="F167">
        <v>110279</v>
      </c>
      <c r="G167" s="7">
        <f t="shared" si="8"/>
        <v>121.99004424778761</v>
      </c>
      <c r="H167" t="s">
        <v>20</v>
      </c>
      <c r="I167">
        <v>2506</v>
      </c>
      <c r="J167" s="5">
        <f t="shared" si="9"/>
        <v>44.005985634477256</v>
      </c>
      <c r="K167" s="4" t="s">
        <v>21</v>
      </c>
      <c r="L167" s="4" t="s">
        <v>22</v>
      </c>
      <c r="M167">
        <v>1501563600</v>
      </c>
      <c r="N167">
        <v>1504328400</v>
      </c>
      <c r="O167" s="11">
        <f t="shared" si="10"/>
        <v>42948.208333333328</v>
      </c>
      <c r="P167" s="11">
        <f t="shared" si="11"/>
        <v>42980.208333333328</v>
      </c>
      <c r="Q167" t="b">
        <v>0</v>
      </c>
      <c r="R167" t="b">
        <v>0</v>
      </c>
      <c r="S167" t="s">
        <v>28</v>
      </c>
      <c r="T167" t="str" cm="1">
        <f t="array" ref="T167:U167">TRIM(_xlfn.TEXTSPLIT(S167,"/"))</f>
        <v>technology</v>
      </c>
      <c r="U167" t="str">
        <v>web</v>
      </c>
      <c r="V167" s="5"/>
    </row>
    <row r="168" spans="1:22" x14ac:dyDescent="0.3">
      <c r="A168">
        <v>166</v>
      </c>
      <c r="B168" t="s">
        <v>384</v>
      </c>
      <c r="C168" s="3" t="s">
        <v>385</v>
      </c>
      <c r="D168">
        <v>9800</v>
      </c>
      <c r="E168" t="str" cm="1">
        <f t="array" ref="E168">_xlfn.IFS(D168&lt;1000,"Less than 1000",D168&lt;=4999,"1000 to 4999",D168&lt;=9999,"5000 to 9999",D168&lt;=14999,"10000 to 14999",D168&lt;=19999,"15000 to 19999",D168&lt;=24999,"20000 to 24999",D168&lt;=29999,"25000 to 29999",D168&lt;=34999,"30000 to 34999",D168&lt;=39999,"35000 to 39999",D168&lt;=44999,"40000 to 44999",D168&lt;=49999,"45000 to 49999",TRUE,"Greater than or equal to 50000")</f>
        <v>5000 to 9999</v>
      </c>
      <c r="F168">
        <v>13439</v>
      </c>
      <c r="G168" s="7">
        <f t="shared" si="8"/>
        <v>137.13265306122449</v>
      </c>
      <c r="H168" t="s">
        <v>20</v>
      </c>
      <c r="I168">
        <v>244</v>
      </c>
      <c r="J168" s="5">
        <f t="shared" si="9"/>
        <v>55.077868852459019</v>
      </c>
      <c r="K168" s="4" t="s">
        <v>21</v>
      </c>
      <c r="L168" s="4" t="s">
        <v>22</v>
      </c>
      <c r="M168">
        <v>1292997600</v>
      </c>
      <c r="N168">
        <v>1293343200</v>
      </c>
      <c r="O168" s="11">
        <f t="shared" si="10"/>
        <v>40534.25</v>
      </c>
      <c r="P168" s="11">
        <f t="shared" si="11"/>
        <v>40538.25</v>
      </c>
      <c r="Q168" t="b">
        <v>0</v>
      </c>
      <c r="R168" t="b">
        <v>0</v>
      </c>
      <c r="S168" t="s">
        <v>122</v>
      </c>
      <c r="T168" t="str" cm="1">
        <f t="array" ref="T168:U168">TRIM(_xlfn.TEXTSPLIT(S168,"/"))</f>
        <v>photography</v>
      </c>
      <c r="U168" t="str">
        <v>photography books</v>
      </c>
      <c r="V168" s="5"/>
    </row>
    <row r="169" spans="1:22" x14ac:dyDescent="0.3">
      <c r="A169">
        <v>167</v>
      </c>
      <c r="B169" t="s">
        <v>386</v>
      </c>
      <c r="C169" s="3" t="s">
        <v>387</v>
      </c>
      <c r="D169">
        <v>2600</v>
      </c>
      <c r="E169" t="str" cm="1">
        <f t="array" ref="E169">_xlfn.IFS(D169&lt;1000,"Less than 1000",D169&lt;=4999,"1000 to 4999",D169&lt;=9999,"5000 to 9999",D169&lt;=14999,"10000 to 14999",D169&lt;=19999,"15000 to 19999",D169&lt;=24999,"20000 to 24999",D169&lt;=29999,"25000 to 29999",D169&lt;=34999,"30000 to 34999",D169&lt;=39999,"35000 to 39999",D169&lt;=44999,"40000 to 44999",D169&lt;=49999,"45000 to 49999",TRUE,"Greater than or equal to 50000")</f>
        <v>1000 to 4999</v>
      </c>
      <c r="F169">
        <v>10804</v>
      </c>
      <c r="G169" s="7">
        <f t="shared" si="8"/>
        <v>415.53846153846149</v>
      </c>
      <c r="H169" t="s">
        <v>20</v>
      </c>
      <c r="I169">
        <v>146</v>
      </c>
      <c r="J169" s="5">
        <f t="shared" si="9"/>
        <v>74</v>
      </c>
      <c r="K169" s="4" t="s">
        <v>26</v>
      </c>
      <c r="L169" s="4" t="s">
        <v>27</v>
      </c>
      <c r="M169">
        <v>1370840400</v>
      </c>
      <c r="N169">
        <v>1371704400</v>
      </c>
      <c r="O169" s="11">
        <f t="shared" si="10"/>
        <v>41435.208333333336</v>
      </c>
      <c r="P169" s="11">
        <f t="shared" si="11"/>
        <v>41445.208333333336</v>
      </c>
      <c r="Q169" t="b">
        <v>0</v>
      </c>
      <c r="R169" t="b">
        <v>0</v>
      </c>
      <c r="S169" t="s">
        <v>33</v>
      </c>
      <c r="T169" t="str" cm="1">
        <f t="array" ref="T169:U169">TRIM(_xlfn.TEXTSPLIT(S169,"/"))</f>
        <v>theater</v>
      </c>
      <c r="U169" t="str">
        <v>plays</v>
      </c>
      <c r="V169" s="5"/>
    </row>
    <row r="170" spans="1:22" x14ac:dyDescent="0.3">
      <c r="A170">
        <v>168</v>
      </c>
      <c r="B170" t="s">
        <v>388</v>
      </c>
      <c r="C170" s="3" t="s">
        <v>389</v>
      </c>
      <c r="D170">
        <v>128100</v>
      </c>
      <c r="E170" t="str" cm="1">
        <f t="array" ref="E170">_xlfn.IFS(D170&lt;1000,"Less than 1000",D170&lt;=4999,"1000 to 4999",D170&lt;=9999,"5000 to 9999",D170&lt;=14999,"10000 to 14999",D170&lt;=19999,"15000 to 19999",D170&lt;=24999,"20000 to 24999",D170&lt;=29999,"25000 to 29999",D170&lt;=34999,"30000 to 34999",D170&lt;=39999,"35000 to 39999",D170&lt;=44999,"40000 to 44999",D170&lt;=49999,"45000 to 49999",TRUE,"Greater than or equal to 50000")</f>
        <v>Greater than or equal to 50000</v>
      </c>
      <c r="F170">
        <v>40107</v>
      </c>
      <c r="G170" s="7">
        <f t="shared" si="8"/>
        <v>31.30913348946136</v>
      </c>
      <c r="H170" t="s">
        <v>14</v>
      </c>
      <c r="I170">
        <v>955</v>
      </c>
      <c r="J170" s="5">
        <f t="shared" si="9"/>
        <v>41.996858638743454</v>
      </c>
      <c r="K170" s="4" t="s">
        <v>36</v>
      </c>
      <c r="L170" s="4" t="s">
        <v>37</v>
      </c>
      <c r="M170">
        <v>1550815200</v>
      </c>
      <c r="N170">
        <v>1552798800</v>
      </c>
      <c r="O170" s="11">
        <f t="shared" si="10"/>
        <v>43518.25</v>
      </c>
      <c r="P170" s="11">
        <f t="shared" si="11"/>
        <v>43541.208333333328</v>
      </c>
      <c r="Q170" t="b">
        <v>0</v>
      </c>
      <c r="R170" t="b">
        <v>1</v>
      </c>
      <c r="S170" t="s">
        <v>60</v>
      </c>
      <c r="T170" t="str" cm="1">
        <f t="array" ref="T170:U170">TRIM(_xlfn.TEXTSPLIT(S170,"/"))</f>
        <v>music</v>
      </c>
      <c r="U170" t="str">
        <v>indie rock</v>
      </c>
      <c r="V170" s="5"/>
    </row>
    <row r="171" spans="1:22" x14ac:dyDescent="0.3">
      <c r="A171">
        <v>169</v>
      </c>
      <c r="B171" t="s">
        <v>390</v>
      </c>
      <c r="C171" s="3" t="s">
        <v>391</v>
      </c>
      <c r="D171">
        <v>23300</v>
      </c>
      <c r="E171" t="str" cm="1">
        <f t="array" ref="E171">_xlfn.IFS(D171&lt;1000,"Less than 1000",D171&lt;=4999,"1000 to 4999",D171&lt;=9999,"5000 to 9999",D171&lt;=14999,"10000 to 14999",D171&lt;=19999,"15000 to 19999",D171&lt;=24999,"20000 to 24999",D171&lt;=29999,"25000 to 29999",D171&lt;=34999,"30000 to 34999",D171&lt;=39999,"35000 to 39999",D171&lt;=44999,"40000 to 44999",D171&lt;=49999,"45000 to 49999",TRUE,"Greater than or equal to 50000")</f>
        <v>20000 to 24999</v>
      </c>
      <c r="F171">
        <v>98811</v>
      </c>
      <c r="G171" s="7">
        <f t="shared" si="8"/>
        <v>424.08154506437768</v>
      </c>
      <c r="H171" t="s">
        <v>20</v>
      </c>
      <c r="I171">
        <v>1267</v>
      </c>
      <c r="J171" s="5">
        <f t="shared" si="9"/>
        <v>77.988161010260455</v>
      </c>
      <c r="K171" s="4" t="s">
        <v>21</v>
      </c>
      <c r="L171" s="4" t="s">
        <v>22</v>
      </c>
      <c r="M171">
        <v>1339909200</v>
      </c>
      <c r="N171">
        <v>1342328400</v>
      </c>
      <c r="O171" s="11">
        <f t="shared" si="10"/>
        <v>41077.208333333336</v>
      </c>
      <c r="P171" s="11">
        <f t="shared" si="11"/>
        <v>41105.208333333336</v>
      </c>
      <c r="Q171" t="b">
        <v>0</v>
      </c>
      <c r="R171" t="b">
        <v>1</v>
      </c>
      <c r="S171" t="s">
        <v>100</v>
      </c>
      <c r="T171" t="str" cm="1">
        <f t="array" ref="T171:U171">TRIM(_xlfn.TEXTSPLIT(S171,"/"))</f>
        <v>film &amp; video</v>
      </c>
      <c r="U171" t="str">
        <v>shorts</v>
      </c>
      <c r="V171" s="5"/>
    </row>
    <row r="172" spans="1:22" x14ac:dyDescent="0.3">
      <c r="A172">
        <v>170</v>
      </c>
      <c r="B172" t="s">
        <v>392</v>
      </c>
      <c r="C172" s="3" t="s">
        <v>393</v>
      </c>
      <c r="D172">
        <v>188100</v>
      </c>
      <c r="E172" t="str" cm="1">
        <f t="array" ref="E172">_xlfn.IFS(D172&lt;1000,"Less than 1000",D172&lt;=4999,"1000 to 4999",D172&lt;=9999,"5000 to 9999",D172&lt;=14999,"10000 to 14999",D172&lt;=19999,"15000 to 19999",D172&lt;=24999,"20000 to 24999",D172&lt;=29999,"25000 to 29999",D172&lt;=34999,"30000 to 34999",D172&lt;=39999,"35000 to 39999",D172&lt;=44999,"40000 to 44999",D172&lt;=49999,"45000 to 49999",TRUE,"Greater than or equal to 50000")</f>
        <v>Greater than or equal to 50000</v>
      </c>
      <c r="F172">
        <v>5528</v>
      </c>
      <c r="G172" s="7">
        <f t="shared" si="8"/>
        <v>2.93886230728336</v>
      </c>
      <c r="H172" t="s">
        <v>14</v>
      </c>
      <c r="I172">
        <v>67</v>
      </c>
      <c r="J172" s="5">
        <f t="shared" si="9"/>
        <v>82.507462686567166</v>
      </c>
      <c r="K172" s="4" t="s">
        <v>21</v>
      </c>
      <c r="L172" s="4" t="s">
        <v>22</v>
      </c>
      <c r="M172">
        <v>1501736400</v>
      </c>
      <c r="N172">
        <v>1502341200</v>
      </c>
      <c r="O172" s="11">
        <f t="shared" si="10"/>
        <v>42950.208333333328</v>
      </c>
      <c r="P172" s="11">
        <f t="shared" si="11"/>
        <v>42957.208333333328</v>
      </c>
      <c r="Q172" t="b">
        <v>0</v>
      </c>
      <c r="R172" t="b">
        <v>0</v>
      </c>
      <c r="S172" t="s">
        <v>60</v>
      </c>
      <c r="T172" t="str" cm="1">
        <f t="array" ref="T172:U172">TRIM(_xlfn.TEXTSPLIT(S172,"/"))</f>
        <v>music</v>
      </c>
      <c r="U172" t="str">
        <v>indie rock</v>
      </c>
      <c r="V172" s="5"/>
    </row>
    <row r="173" spans="1:22" ht="31.2" x14ac:dyDescent="0.3">
      <c r="A173">
        <v>171</v>
      </c>
      <c r="B173" t="s">
        <v>394</v>
      </c>
      <c r="C173" s="3" t="s">
        <v>395</v>
      </c>
      <c r="D173">
        <v>4900</v>
      </c>
      <c r="E173" t="str" cm="1">
        <f t="array" ref="E173">_xlfn.IFS(D173&lt;1000,"Less than 1000",D173&lt;=4999,"1000 to 4999",D173&lt;=9999,"5000 to 9999",D173&lt;=14999,"10000 to 14999",D173&lt;=19999,"15000 to 19999",D173&lt;=24999,"20000 to 24999",D173&lt;=29999,"25000 to 29999",D173&lt;=34999,"30000 to 34999",D173&lt;=39999,"35000 to 39999",D173&lt;=44999,"40000 to 44999",D173&lt;=49999,"45000 to 49999",TRUE,"Greater than or equal to 50000")</f>
        <v>1000 to 4999</v>
      </c>
      <c r="F173">
        <v>521</v>
      </c>
      <c r="G173" s="7">
        <f t="shared" si="8"/>
        <v>10.63265306122449</v>
      </c>
      <c r="H173" t="s">
        <v>14</v>
      </c>
      <c r="I173">
        <v>5</v>
      </c>
      <c r="J173" s="5">
        <f t="shared" si="9"/>
        <v>104.2</v>
      </c>
      <c r="K173" s="4" t="s">
        <v>21</v>
      </c>
      <c r="L173" s="4" t="s">
        <v>22</v>
      </c>
      <c r="M173">
        <v>1395291600</v>
      </c>
      <c r="N173">
        <v>1397192400</v>
      </c>
      <c r="O173" s="11">
        <f t="shared" si="10"/>
        <v>41718.208333333336</v>
      </c>
      <c r="P173" s="11">
        <f t="shared" si="11"/>
        <v>41740.208333333336</v>
      </c>
      <c r="Q173" t="b">
        <v>0</v>
      </c>
      <c r="R173" t="b">
        <v>0</v>
      </c>
      <c r="S173" t="s">
        <v>206</v>
      </c>
      <c r="T173" t="str" cm="1">
        <f t="array" ref="T173:U173">TRIM(_xlfn.TEXTSPLIT(S173,"/"))</f>
        <v>publishing</v>
      </c>
      <c r="U173" t="str">
        <v>translations</v>
      </c>
      <c r="V173" s="5"/>
    </row>
    <row r="174" spans="1:22" x14ac:dyDescent="0.3">
      <c r="A174">
        <v>172</v>
      </c>
      <c r="B174" t="s">
        <v>396</v>
      </c>
      <c r="C174" s="3" t="s">
        <v>397</v>
      </c>
      <c r="D174">
        <v>800</v>
      </c>
      <c r="E174" t="str" cm="1">
        <f t="array" ref="E174">_xlfn.IFS(D174&lt;1000,"Less than 1000",D174&lt;=4999,"1000 to 4999",D174&lt;=9999,"5000 to 9999",D174&lt;=14999,"10000 to 14999",D174&lt;=19999,"15000 to 19999",D174&lt;=24999,"20000 to 24999",D174&lt;=29999,"25000 to 29999",D174&lt;=34999,"30000 to 34999",D174&lt;=39999,"35000 to 39999",D174&lt;=44999,"40000 to 44999",D174&lt;=49999,"45000 to 49999",TRUE,"Greater than or equal to 50000")</f>
        <v>Less than 1000</v>
      </c>
      <c r="F174">
        <v>663</v>
      </c>
      <c r="G174" s="7">
        <f t="shared" si="8"/>
        <v>82.875</v>
      </c>
      <c r="H174" t="s">
        <v>14</v>
      </c>
      <c r="I174">
        <v>26</v>
      </c>
      <c r="J174" s="5">
        <f t="shared" si="9"/>
        <v>25.5</v>
      </c>
      <c r="K174" s="4" t="s">
        <v>21</v>
      </c>
      <c r="L174" s="4" t="s">
        <v>22</v>
      </c>
      <c r="M174">
        <v>1405746000</v>
      </c>
      <c r="N174">
        <v>1407042000</v>
      </c>
      <c r="O174" s="11">
        <f t="shared" si="10"/>
        <v>41839.208333333336</v>
      </c>
      <c r="P174" s="11">
        <f t="shared" si="11"/>
        <v>41854.208333333336</v>
      </c>
      <c r="Q174" t="b">
        <v>0</v>
      </c>
      <c r="R174" t="b">
        <v>1</v>
      </c>
      <c r="S174" t="s">
        <v>42</v>
      </c>
      <c r="T174" t="str" cm="1">
        <f t="array" ref="T174:U174">TRIM(_xlfn.TEXTSPLIT(S174,"/"))</f>
        <v>film &amp; video</v>
      </c>
      <c r="U174" t="str">
        <v>documentary</v>
      </c>
      <c r="V174" s="5"/>
    </row>
    <row r="175" spans="1:22" ht="31.2" x14ac:dyDescent="0.3">
      <c r="A175">
        <v>173</v>
      </c>
      <c r="B175" t="s">
        <v>398</v>
      </c>
      <c r="C175" s="3" t="s">
        <v>399</v>
      </c>
      <c r="D175">
        <v>96700</v>
      </c>
      <c r="E175" t="str" cm="1">
        <f t="array" ref="E175">_xlfn.IFS(D175&lt;1000,"Less than 1000",D175&lt;=4999,"1000 to 4999",D175&lt;=9999,"5000 to 9999",D175&lt;=14999,"10000 to 14999",D175&lt;=19999,"15000 to 19999",D175&lt;=24999,"20000 to 24999",D175&lt;=29999,"25000 to 29999",D175&lt;=34999,"30000 to 34999",D175&lt;=39999,"35000 to 39999",D175&lt;=44999,"40000 to 44999",D175&lt;=49999,"45000 to 49999",TRUE,"Greater than or equal to 50000")</f>
        <v>Greater than or equal to 50000</v>
      </c>
      <c r="F175">
        <v>157635</v>
      </c>
      <c r="G175" s="7">
        <f t="shared" si="8"/>
        <v>163.01447776628748</v>
      </c>
      <c r="H175" t="s">
        <v>20</v>
      </c>
      <c r="I175">
        <v>1561</v>
      </c>
      <c r="J175" s="5">
        <f t="shared" si="9"/>
        <v>100.98334401024984</v>
      </c>
      <c r="K175" s="4" t="s">
        <v>21</v>
      </c>
      <c r="L175" s="4" t="s">
        <v>22</v>
      </c>
      <c r="M175">
        <v>1368853200</v>
      </c>
      <c r="N175">
        <v>1369371600</v>
      </c>
      <c r="O175" s="11">
        <f t="shared" si="10"/>
        <v>41412.208333333336</v>
      </c>
      <c r="P175" s="11">
        <f t="shared" si="11"/>
        <v>41418.208333333336</v>
      </c>
      <c r="Q175" t="b">
        <v>0</v>
      </c>
      <c r="R175" t="b">
        <v>0</v>
      </c>
      <c r="S175" t="s">
        <v>33</v>
      </c>
      <c r="T175" t="str" cm="1">
        <f t="array" ref="T175:U175">TRIM(_xlfn.TEXTSPLIT(S175,"/"))</f>
        <v>theater</v>
      </c>
      <c r="U175" t="str">
        <v>plays</v>
      </c>
      <c r="V175" s="5"/>
    </row>
    <row r="176" spans="1:22" x14ac:dyDescent="0.3">
      <c r="A176">
        <v>174</v>
      </c>
      <c r="B176" t="s">
        <v>400</v>
      </c>
      <c r="C176" s="3" t="s">
        <v>401</v>
      </c>
      <c r="D176">
        <v>600</v>
      </c>
      <c r="E176" t="str" cm="1">
        <f t="array" ref="E176">_xlfn.IFS(D176&lt;1000,"Less than 1000",D176&lt;=4999,"1000 to 4999",D176&lt;=9999,"5000 to 9999",D176&lt;=14999,"10000 to 14999",D176&lt;=19999,"15000 to 19999",D176&lt;=24999,"20000 to 24999",D176&lt;=29999,"25000 to 29999",D176&lt;=34999,"30000 to 34999",D176&lt;=39999,"35000 to 39999",D176&lt;=44999,"40000 to 44999",D176&lt;=49999,"45000 to 49999",TRUE,"Greater than or equal to 50000")</f>
        <v>Less than 1000</v>
      </c>
      <c r="F176">
        <v>5368</v>
      </c>
      <c r="G176" s="7">
        <f t="shared" si="8"/>
        <v>894.66666666666674</v>
      </c>
      <c r="H176" t="s">
        <v>20</v>
      </c>
      <c r="I176">
        <v>48</v>
      </c>
      <c r="J176" s="5">
        <f t="shared" si="9"/>
        <v>111.83333333333333</v>
      </c>
      <c r="K176" s="4" t="s">
        <v>21</v>
      </c>
      <c r="L176" s="4" t="s">
        <v>22</v>
      </c>
      <c r="M176">
        <v>1444021200</v>
      </c>
      <c r="N176">
        <v>1444107600</v>
      </c>
      <c r="O176" s="11">
        <f t="shared" si="10"/>
        <v>42282.208333333328</v>
      </c>
      <c r="P176" s="11">
        <f t="shared" si="11"/>
        <v>42283.208333333328</v>
      </c>
      <c r="Q176" t="b">
        <v>0</v>
      </c>
      <c r="R176" t="b">
        <v>1</v>
      </c>
      <c r="S176" t="s">
        <v>65</v>
      </c>
      <c r="T176" t="str" cm="1">
        <f t="array" ref="T176:U176">TRIM(_xlfn.TEXTSPLIT(S176,"/"))</f>
        <v>technology</v>
      </c>
      <c r="U176" t="str">
        <v>wearables</v>
      </c>
      <c r="V176" s="5"/>
    </row>
    <row r="177" spans="1:22" x14ac:dyDescent="0.3">
      <c r="A177">
        <v>175</v>
      </c>
      <c r="B177" t="s">
        <v>402</v>
      </c>
      <c r="C177" s="3" t="s">
        <v>403</v>
      </c>
      <c r="D177">
        <v>181200</v>
      </c>
      <c r="E177" t="str" cm="1">
        <f t="array" ref="E177">_xlfn.IFS(D177&lt;1000,"Less than 1000",D177&lt;=4999,"1000 to 4999",D177&lt;=9999,"5000 to 9999",D177&lt;=14999,"10000 to 14999",D177&lt;=19999,"15000 to 19999",D177&lt;=24999,"20000 to 24999",D177&lt;=29999,"25000 to 29999",D177&lt;=34999,"30000 to 34999",D177&lt;=39999,"35000 to 39999",D177&lt;=44999,"40000 to 44999",D177&lt;=49999,"45000 to 49999",TRUE,"Greater than or equal to 50000")</f>
        <v>Greater than or equal to 50000</v>
      </c>
      <c r="F177">
        <v>47459</v>
      </c>
      <c r="G177" s="7">
        <f t="shared" si="8"/>
        <v>26.191501103752756</v>
      </c>
      <c r="H177" t="s">
        <v>14</v>
      </c>
      <c r="I177">
        <v>1130</v>
      </c>
      <c r="J177" s="5">
        <f t="shared" si="9"/>
        <v>41.999115044247787</v>
      </c>
      <c r="K177" s="4" t="s">
        <v>21</v>
      </c>
      <c r="L177" s="4" t="s">
        <v>22</v>
      </c>
      <c r="M177">
        <v>1472619600</v>
      </c>
      <c r="N177">
        <v>1474261200</v>
      </c>
      <c r="O177" s="11">
        <f t="shared" si="10"/>
        <v>42613.208333333328</v>
      </c>
      <c r="P177" s="11">
        <f t="shared" si="11"/>
        <v>42632.208333333328</v>
      </c>
      <c r="Q177" t="b">
        <v>0</v>
      </c>
      <c r="R177" t="b">
        <v>0</v>
      </c>
      <c r="S177" t="s">
        <v>33</v>
      </c>
      <c r="T177" t="str" cm="1">
        <f t="array" ref="T177:U177">TRIM(_xlfn.TEXTSPLIT(S177,"/"))</f>
        <v>theater</v>
      </c>
      <c r="U177" t="str">
        <v>plays</v>
      </c>
      <c r="V177" s="5"/>
    </row>
    <row r="178" spans="1:22" ht="31.2" x14ac:dyDescent="0.3">
      <c r="A178">
        <v>176</v>
      </c>
      <c r="B178" t="s">
        <v>404</v>
      </c>
      <c r="C178" s="3" t="s">
        <v>405</v>
      </c>
      <c r="D178">
        <v>115000</v>
      </c>
      <c r="E178" t="str" cm="1">
        <f t="array" ref="E178">_xlfn.IFS(D178&lt;1000,"Less than 1000",D178&lt;=4999,"1000 to 4999",D178&lt;=9999,"5000 to 9999",D178&lt;=14999,"10000 to 14999",D178&lt;=19999,"15000 to 19999",D178&lt;=24999,"20000 to 24999",D178&lt;=29999,"25000 to 29999",D178&lt;=34999,"30000 to 34999",D178&lt;=39999,"35000 to 39999",D178&lt;=44999,"40000 to 44999",D178&lt;=49999,"45000 to 49999",TRUE,"Greater than or equal to 50000")</f>
        <v>Greater than or equal to 50000</v>
      </c>
      <c r="F178">
        <v>86060</v>
      </c>
      <c r="G178" s="7">
        <f t="shared" si="8"/>
        <v>74.834782608695647</v>
      </c>
      <c r="H178" t="s">
        <v>14</v>
      </c>
      <c r="I178">
        <v>782</v>
      </c>
      <c r="J178" s="5">
        <f t="shared" si="9"/>
        <v>110.05115089514067</v>
      </c>
      <c r="K178" s="4" t="s">
        <v>21</v>
      </c>
      <c r="L178" s="4" t="s">
        <v>22</v>
      </c>
      <c r="M178">
        <v>1472878800</v>
      </c>
      <c r="N178">
        <v>1473656400</v>
      </c>
      <c r="O178" s="11">
        <f t="shared" si="10"/>
        <v>42616.208333333328</v>
      </c>
      <c r="P178" s="11">
        <f t="shared" si="11"/>
        <v>42625.208333333328</v>
      </c>
      <c r="Q178" t="b">
        <v>0</v>
      </c>
      <c r="R178" t="b">
        <v>0</v>
      </c>
      <c r="S178" t="s">
        <v>33</v>
      </c>
      <c r="T178" t="str" cm="1">
        <f t="array" ref="T178:U178">TRIM(_xlfn.TEXTSPLIT(S178,"/"))</f>
        <v>theater</v>
      </c>
      <c r="U178" t="str">
        <v>plays</v>
      </c>
      <c r="V178" s="5"/>
    </row>
    <row r="179" spans="1:22" x14ac:dyDescent="0.3">
      <c r="A179">
        <v>177</v>
      </c>
      <c r="B179" t="s">
        <v>406</v>
      </c>
      <c r="C179" s="3" t="s">
        <v>407</v>
      </c>
      <c r="D179">
        <v>38800</v>
      </c>
      <c r="E179" t="str" cm="1">
        <f t="array" ref="E179">_xlfn.IFS(D179&lt;1000,"Less than 1000",D179&lt;=4999,"1000 to 4999",D179&lt;=9999,"5000 to 9999",D179&lt;=14999,"10000 to 14999",D179&lt;=19999,"15000 to 19999",D179&lt;=24999,"20000 to 24999",D179&lt;=29999,"25000 to 29999",D179&lt;=34999,"30000 to 34999",D179&lt;=39999,"35000 to 39999",D179&lt;=44999,"40000 to 44999",D179&lt;=49999,"45000 to 49999",TRUE,"Greater than or equal to 50000")</f>
        <v>35000 to 39999</v>
      </c>
      <c r="F179">
        <v>161593</v>
      </c>
      <c r="G179" s="7">
        <f t="shared" si="8"/>
        <v>416.47680412371136</v>
      </c>
      <c r="H179" t="s">
        <v>20</v>
      </c>
      <c r="I179">
        <v>2739</v>
      </c>
      <c r="J179" s="5">
        <f t="shared" si="9"/>
        <v>58.997079225994888</v>
      </c>
      <c r="K179" s="4" t="s">
        <v>21</v>
      </c>
      <c r="L179" s="4" t="s">
        <v>22</v>
      </c>
      <c r="M179">
        <v>1289800800</v>
      </c>
      <c r="N179">
        <v>1291960800</v>
      </c>
      <c r="O179" s="11">
        <f t="shared" si="10"/>
        <v>40497.25</v>
      </c>
      <c r="P179" s="11">
        <f t="shared" si="11"/>
        <v>40522.25</v>
      </c>
      <c r="Q179" t="b">
        <v>0</v>
      </c>
      <c r="R179" t="b">
        <v>0</v>
      </c>
      <c r="S179" t="s">
        <v>33</v>
      </c>
      <c r="T179" t="str" cm="1">
        <f t="array" ref="T179:U179">TRIM(_xlfn.TEXTSPLIT(S179,"/"))</f>
        <v>theater</v>
      </c>
      <c r="U179" t="str">
        <v>plays</v>
      </c>
      <c r="V179" s="5"/>
    </row>
    <row r="180" spans="1:22" x14ac:dyDescent="0.3">
      <c r="A180">
        <v>178</v>
      </c>
      <c r="B180" t="s">
        <v>408</v>
      </c>
      <c r="C180" s="3" t="s">
        <v>409</v>
      </c>
      <c r="D180">
        <v>7200</v>
      </c>
      <c r="E180" t="str" cm="1">
        <f t="array" ref="E180">_xlfn.IFS(D180&lt;1000,"Less than 1000",D180&lt;=4999,"1000 to 4999",D180&lt;=9999,"5000 to 9999",D180&lt;=14999,"10000 to 14999",D180&lt;=19999,"15000 to 19999",D180&lt;=24999,"20000 to 24999",D180&lt;=29999,"25000 to 29999",D180&lt;=34999,"30000 to 34999",D180&lt;=39999,"35000 to 39999",D180&lt;=44999,"40000 to 44999",D180&lt;=49999,"45000 to 49999",TRUE,"Greater than or equal to 50000")</f>
        <v>5000 to 9999</v>
      </c>
      <c r="F180">
        <v>6927</v>
      </c>
      <c r="G180" s="7">
        <f t="shared" si="8"/>
        <v>96.208333333333329</v>
      </c>
      <c r="H180" t="s">
        <v>14</v>
      </c>
      <c r="I180">
        <v>210</v>
      </c>
      <c r="J180" s="5">
        <f t="shared" si="9"/>
        <v>32.985714285714288</v>
      </c>
      <c r="K180" s="4" t="s">
        <v>21</v>
      </c>
      <c r="L180" s="4" t="s">
        <v>22</v>
      </c>
      <c r="M180">
        <v>1505970000</v>
      </c>
      <c r="N180">
        <v>1506747600</v>
      </c>
      <c r="O180" s="11">
        <f t="shared" si="10"/>
        <v>42999.208333333328</v>
      </c>
      <c r="P180" s="11">
        <f t="shared" si="11"/>
        <v>43008.208333333328</v>
      </c>
      <c r="Q180" t="b">
        <v>0</v>
      </c>
      <c r="R180" t="b">
        <v>0</v>
      </c>
      <c r="S180" t="s">
        <v>17</v>
      </c>
      <c r="T180" t="str" cm="1">
        <f t="array" ref="T180:U180">TRIM(_xlfn.TEXTSPLIT(S180,"/"))</f>
        <v>food</v>
      </c>
      <c r="U180" t="str">
        <v>food trucks</v>
      </c>
      <c r="V180" s="5"/>
    </row>
    <row r="181" spans="1:22" ht="31.2" x14ac:dyDescent="0.3">
      <c r="A181">
        <v>179</v>
      </c>
      <c r="B181" t="s">
        <v>410</v>
      </c>
      <c r="C181" s="3" t="s">
        <v>411</v>
      </c>
      <c r="D181">
        <v>44500</v>
      </c>
      <c r="E181" t="str" cm="1">
        <f t="array" ref="E181">_xlfn.IFS(D181&lt;1000,"Less than 1000",D181&lt;=4999,"1000 to 4999",D181&lt;=9999,"5000 to 9999",D181&lt;=14999,"10000 to 14999",D181&lt;=19999,"15000 to 19999",D181&lt;=24999,"20000 to 24999",D181&lt;=29999,"25000 to 29999",D181&lt;=34999,"30000 to 34999",D181&lt;=39999,"35000 to 39999",D181&lt;=44999,"40000 to 44999",D181&lt;=49999,"45000 to 49999",TRUE,"Greater than or equal to 50000")</f>
        <v>40000 to 44999</v>
      </c>
      <c r="F181">
        <v>159185</v>
      </c>
      <c r="G181" s="7">
        <f t="shared" si="8"/>
        <v>357.71910112359546</v>
      </c>
      <c r="H181" t="s">
        <v>20</v>
      </c>
      <c r="I181">
        <v>3537</v>
      </c>
      <c r="J181" s="5">
        <f t="shared" si="9"/>
        <v>45.005654509471306</v>
      </c>
      <c r="K181" s="4" t="s">
        <v>15</v>
      </c>
      <c r="L181" s="4" t="s">
        <v>16</v>
      </c>
      <c r="M181">
        <v>1363496400</v>
      </c>
      <c r="N181">
        <v>1363582800</v>
      </c>
      <c r="O181" s="11">
        <f t="shared" si="10"/>
        <v>41350.208333333336</v>
      </c>
      <c r="P181" s="11">
        <f t="shared" si="11"/>
        <v>41351.208333333336</v>
      </c>
      <c r="Q181" t="b">
        <v>0</v>
      </c>
      <c r="R181" t="b">
        <v>1</v>
      </c>
      <c r="S181" t="s">
        <v>33</v>
      </c>
      <c r="T181" t="str" cm="1">
        <f t="array" ref="T181:U181">TRIM(_xlfn.TEXTSPLIT(S181,"/"))</f>
        <v>theater</v>
      </c>
      <c r="U181" t="str">
        <v>plays</v>
      </c>
      <c r="V181" s="5"/>
    </row>
    <row r="182" spans="1:22" x14ac:dyDescent="0.3">
      <c r="A182">
        <v>180</v>
      </c>
      <c r="B182" t="s">
        <v>412</v>
      </c>
      <c r="C182" s="3" t="s">
        <v>413</v>
      </c>
      <c r="D182">
        <v>56000</v>
      </c>
      <c r="E182" t="str" cm="1">
        <f t="array" ref="E182">_xlfn.IFS(D182&lt;1000,"Less than 1000",D182&lt;=4999,"1000 to 4999",D182&lt;=9999,"5000 to 9999",D182&lt;=14999,"10000 to 14999",D182&lt;=19999,"15000 to 19999",D182&lt;=24999,"20000 to 24999",D182&lt;=29999,"25000 to 29999",D182&lt;=34999,"30000 to 34999",D182&lt;=39999,"35000 to 39999",D182&lt;=44999,"40000 to 44999",D182&lt;=49999,"45000 to 49999",TRUE,"Greater than or equal to 50000")</f>
        <v>Greater than or equal to 50000</v>
      </c>
      <c r="F182">
        <v>172736</v>
      </c>
      <c r="G182" s="7">
        <f t="shared" si="8"/>
        <v>308.45714285714286</v>
      </c>
      <c r="H182" t="s">
        <v>20</v>
      </c>
      <c r="I182">
        <v>2107</v>
      </c>
      <c r="J182" s="5">
        <f t="shared" si="9"/>
        <v>81.98196487897485</v>
      </c>
      <c r="K182" s="4" t="s">
        <v>26</v>
      </c>
      <c r="L182" s="4" t="s">
        <v>27</v>
      </c>
      <c r="M182">
        <v>1269234000</v>
      </c>
      <c r="N182">
        <v>1269666000</v>
      </c>
      <c r="O182" s="11">
        <f t="shared" si="10"/>
        <v>40259.208333333336</v>
      </c>
      <c r="P182" s="11">
        <f t="shared" si="11"/>
        <v>40264.208333333336</v>
      </c>
      <c r="Q182" t="b">
        <v>0</v>
      </c>
      <c r="R182" t="b">
        <v>0</v>
      </c>
      <c r="S182" t="s">
        <v>65</v>
      </c>
      <c r="T182" t="str" cm="1">
        <f t="array" ref="T182:U182">TRIM(_xlfn.TEXTSPLIT(S182,"/"))</f>
        <v>technology</v>
      </c>
      <c r="U182" t="str">
        <v>wearables</v>
      </c>
      <c r="V182" s="5"/>
    </row>
    <row r="183" spans="1:22" x14ac:dyDescent="0.3">
      <c r="A183">
        <v>181</v>
      </c>
      <c r="B183" t="s">
        <v>414</v>
      </c>
      <c r="C183" s="3" t="s">
        <v>415</v>
      </c>
      <c r="D183">
        <v>8600</v>
      </c>
      <c r="E183" t="str" cm="1">
        <f t="array" ref="E183">_xlfn.IFS(D183&lt;1000,"Less than 1000",D183&lt;=4999,"1000 to 4999",D183&lt;=9999,"5000 to 9999",D183&lt;=14999,"10000 to 14999",D183&lt;=19999,"15000 to 19999",D183&lt;=24999,"20000 to 24999",D183&lt;=29999,"25000 to 29999",D183&lt;=34999,"30000 to 34999",D183&lt;=39999,"35000 to 39999",D183&lt;=44999,"40000 to 44999",D183&lt;=49999,"45000 to 49999",TRUE,"Greater than or equal to 50000")</f>
        <v>5000 to 9999</v>
      </c>
      <c r="F183">
        <v>5315</v>
      </c>
      <c r="G183" s="7">
        <f t="shared" si="8"/>
        <v>61.802325581395344</v>
      </c>
      <c r="H183" t="s">
        <v>14</v>
      </c>
      <c r="I183">
        <v>136</v>
      </c>
      <c r="J183" s="5">
        <f t="shared" si="9"/>
        <v>39.080882352941174</v>
      </c>
      <c r="K183" s="4" t="s">
        <v>21</v>
      </c>
      <c r="L183" s="4" t="s">
        <v>22</v>
      </c>
      <c r="M183">
        <v>1507093200</v>
      </c>
      <c r="N183">
        <v>1508648400</v>
      </c>
      <c r="O183" s="11">
        <f t="shared" si="10"/>
        <v>43012.208333333328</v>
      </c>
      <c r="P183" s="11">
        <f t="shared" si="11"/>
        <v>43030.208333333328</v>
      </c>
      <c r="Q183" t="b">
        <v>0</v>
      </c>
      <c r="R183" t="b">
        <v>0</v>
      </c>
      <c r="S183" t="s">
        <v>28</v>
      </c>
      <c r="T183" t="str" cm="1">
        <f t="array" ref="T183:U183">TRIM(_xlfn.TEXTSPLIT(S183,"/"))</f>
        <v>technology</v>
      </c>
      <c r="U183" t="str">
        <v>web</v>
      </c>
      <c r="V183" s="5"/>
    </row>
    <row r="184" spans="1:22" ht="31.2" x14ac:dyDescent="0.3">
      <c r="A184">
        <v>182</v>
      </c>
      <c r="B184" t="s">
        <v>416</v>
      </c>
      <c r="C184" s="3" t="s">
        <v>417</v>
      </c>
      <c r="D184">
        <v>27100</v>
      </c>
      <c r="E184" t="str" cm="1">
        <f t="array" ref="E184">_xlfn.IFS(D184&lt;1000,"Less than 1000",D184&lt;=4999,"1000 to 4999",D184&lt;=9999,"5000 to 9999",D184&lt;=14999,"10000 to 14999",D184&lt;=19999,"15000 to 19999",D184&lt;=24999,"20000 to 24999",D184&lt;=29999,"25000 to 29999",D184&lt;=34999,"30000 to 34999",D184&lt;=39999,"35000 to 39999",D184&lt;=44999,"40000 to 44999",D184&lt;=49999,"45000 to 49999",TRUE,"Greater than or equal to 50000")</f>
        <v>25000 to 29999</v>
      </c>
      <c r="F184">
        <v>195750</v>
      </c>
      <c r="G184" s="7">
        <f t="shared" si="8"/>
        <v>722.32472324723244</v>
      </c>
      <c r="H184" t="s">
        <v>20</v>
      </c>
      <c r="I184">
        <v>3318</v>
      </c>
      <c r="J184" s="5">
        <f t="shared" si="9"/>
        <v>58.996383363471971</v>
      </c>
      <c r="K184" s="4" t="s">
        <v>36</v>
      </c>
      <c r="L184" s="4" t="s">
        <v>37</v>
      </c>
      <c r="M184">
        <v>1560574800</v>
      </c>
      <c r="N184">
        <v>1561957200</v>
      </c>
      <c r="O184" s="11">
        <f t="shared" si="10"/>
        <v>43631.208333333328</v>
      </c>
      <c r="P184" s="11">
        <f t="shared" si="11"/>
        <v>43647.208333333328</v>
      </c>
      <c r="Q184" t="b">
        <v>0</v>
      </c>
      <c r="R184" t="b">
        <v>0</v>
      </c>
      <c r="S184" t="s">
        <v>33</v>
      </c>
      <c r="T184" t="str" cm="1">
        <f t="array" ref="T184:U184">TRIM(_xlfn.TEXTSPLIT(S184,"/"))</f>
        <v>theater</v>
      </c>
      <c r="U184" t="str">
        <v>plays</v>
      </c>
      <c r="V184" s="5"/>
    </row>
    <row r="185" spans="1:22" ht="31.2" x14ac:dyDescent="0.3">
      <c r="A185">
        <v>183</v>
      </c>
      <c r="B185" t="s">
        <v>418</v>
      </c>
      <c r="C185" s="3" t="s">
        <v>419</v>
      </c>
      <c r="D185">
        <v>5100</v>
      </c>
      <c r="E185" t="str" cm="1">
        <f t="array" ref="E185">_xlfn.IFS(D185&lt;1000,"Less than 1000",D185&lt;=4999,"1000 to 4999",D185&lt;=9999,"5000 to 9999",D185&lt;=14999,"10000 to 14999",D185&lt;=19999,"15000 to 19999",D185&lt;=24999,"20000 to 24999",D185&lt;=29999,"25000 to 29999",D185&lt;=34999,"30000 to 34999",D185&lt;=39999,"35000 to 39999",D185&lt;=44999,"40000 to 44999",D185&lt;=49999,"45000 to 49999",TRUE,"Greater than or equal to 50000")</f>
        <v>5000 to 9999</v>
      </c>
      <c r="F185">
        <v>3525</v>
      </c>
      <c r="G185" s="7">
        <f t="shared" si="8"/>
        <v>69.117647058823522</v>
      </c>
      <c r="H185" t="s">
        <v>14</v>
      </c>
      <c r="I185">
        <v>86</v>
      </c>
      <c r="J185" s="5">
        <f t="shared" si="9"/>
        <v>40.988372093023258</v>
      </c>
      <c r="K185" s="4" t="s">
        <v>15</v>
      </c>
      <c r="L185" s="4" t="s">
        <v>16</v>
      </c>
      <c r="M185">
        <v>1284008400</v>
      </c>
      <c r="N185">
        <v>1285131600</v>
      </c>
      <c r="O185" s="11">
        <f t="shared" si="10"/>
        <v>40430.208333333336</v>
      </c>
      <c r="P185" s="11">
        <f t="shared" si="11"/>
        <v>40443.208333333336</v>
      </c>
      <c r="Q185" t="b">
        <v>0</v>
      </c>
      <c r="R185" t="b">
        <v>0</v>
      </c>
      <c r="S185" t="s">
        <v>23</v>
      </c>
      <c r="T185" t="str" cm="1">
        <f t="array" ref="T185:U185">TRIM(_xlfn.TEXTSPLIT(S185,"/"))</f>
        <v>music</v>
      </c>
      <c r="U185" t="str">
        <v>rock</v>
      </c>
      <c r="V185" s="5"/>
    </row>
    <row r="186" spans="1:22" x14ac:dyDescent="0.3">
      <c r="A186">
        <v>184</v>
      </c>
      <c r="B186" t="s">
        <v>420</v>
      </c>
      <c r="C186" s="3" t="s">
        <v>421</v>
      </c>
      <c r="D186">
        <v>3600</v>
      </c>
      <c r="E186" t="str" cm="1">
        <f t="array" ref="E186">_xlfn.IFS(D186&lt;1000,"Less than 1000",D186&lt;=4999,"1000 to 4999",D186&lt;=9999,"5000 to 9999",D186&lt;=14999,"10000 to 14999",D186&lt;=19999,"15000 to 19999",D186&lt;=24999,"20000 to 24999",D186&lt;=29999,"25000 to 29999",D186&lt;=34999,"30000 to 34999",D186&lt;=39999,"35000 to 39999",D186&lt;=44999,"40000 to 44999",D186&lt;=49999,"45000 to 49999",TRUE,"Greater than or equal to 50000")</f>
        <v>1000 to 4999</v>
      </c>
      <c r="F186">
        <v>10550</v>
      </c>
      <c r="G186" s="7">
        <f t="shared" si="8"/>
        <v>293.05555555555554</v>
      </c>
      <c r="H186" t="s">
        <v>20</v>
      </c>
      <c r="I186">
        <v>340</v>
      </c>
      <c r="J186" s="5">
        <f t="shared" si="9"/>
        <v>31.029411764705884</v>
      </c>
      <c r="K186" s="4" t="s">
        <v>21</v>
      </c>
      <c r="L186" s="4" t="s">
        <v>22</v>
      </c>
      <c r="M186">
        <v>1556859600</v>
      </c>
      <c r="N186">
        <v>1556946000</v>
      </c>
      <c r="O186" s="11">
        <f t="shared" si="10"/>
        <v>43588.208333333328</v>
      </c>
      <c r="P186" s="11">
        <f t="shared" si="11"/>
        <v>43589.208333333328</v>
      </c>
      <c r="Q186" t="b">
        <v>0</v>
      </c>
      <c r="R186" t="b">
        <v>0</v>
      </c>
      <c r="S186" t="s">
        <v>33</v>
      </c>
      <c r="T186" t="str" cm="1">
        <f t="array" ref="T186:U186">TRIM(_xlfn.TEXTSPLIT(S186,"/"))</f>
        <v>theater</v>
      </c>
      <c r="U186" t="str">
        <v>plays</v>
      </c>
      <c r="V186" s="5"/>
    </row>
    <row r="187" spans="1:22" x14ac:dyDescent="0.3">
      <c r="A187">
        <v>185</v>
      </c>
      <c r="B187" t="s">
        <v>422</v>
      </c>
      <c r="C187" s="3" t="s">
        <v>423</v>
      </c>
      <c r="D187">
        <v>1000</v>
      </c>
      <c r="E187" t="str" cm="1">
        <f t="array" ref="E187">_xlfn.IFS(D187&lt;1000,"Less than 1000",D187&lt;=4999,"1000 to 4999",D187&lt;=9999,"5000 to 9999",D187&lt;=14999,"10000 to 14999",D187&lt;=19999,"15000 to 19999",D187&lt;=24999,"20000 to 24999",D187&lt;=29999,"25000 to 29999",D187&lt;=34999,"30000 to 34999",D187&lt;=39999,"35000 to 39999",D187&lt;=44999,"40000 to 44999",D187&lt;=49999,"45000 to 49999",TRUE,"Greater than or equal to 50000")</f>
        <v>1000 to 4999</v>
      </c>
      <c r="F187">
        <v>718</v>
      </c>
      <c r="G187" s="7">
        <f t="shared" si="8"/>
        <v>71.8</v>
      </c>
      <c r="H187" t="s">
        <v>14</v>
      </c>
      <c r="I187">
        <v>19</v>
      </c>
      <c r="J187" s="5">
        <f t="shared" si="9"/>
        <v>37.789473684210527</v>
      </c>
      <c r="K187" s="4" t="s">
        <v>21</v>
      </c>
      <c r="L187" s="4" t="s">
        <v>22</v>
      </c>
      <c r="M187">
        <v>1526187600</v>
      </c>
      <c r="N187">
        <v>1527138000</v>
      </c>
      <c r="O187" s="11">
        <f t="shared" si="10"/>
        <v>43233.208333333328</v>
      </c>
      <c r="P187" s="11">
        <f t="shared" si="11"/>
        <v>43244.208333333328</v>
      </c>
      <c r="Q187" t="b">
        <v>0</v>
      </c>
      <c r="R187" t="b">
        <v>0</v>
      </c>
      <c r="S187" t="s">
        <v>269</v>
      </c>
      <c r="T187" t="str" cm="1">
        <f t="array" ref="T187:U187">TRIM(_xlfn.TEXTSPLIT(S187,"/"))</f>
        <v>film &amp; video</v>
      </c>
      <c r="U187" t="str">
        <v>television</v>
      </c>
      <c r="V187" s="5"/>
    </row>
    <row r="188" spans="1:22" x14ac:dyDescent="0.3">
      <c r="A188">
        <v>186</v>
      </c>
      <c r="B188" t="s">
        <v>424</v>
      </c>
      <c r="C188" s="3" t="s">
        <v>425</v>
      </c>
      <c r="D188">
        <v>88800</v>
      </c>
      <c r="E188" t="str" cm="1">
        <f t="array" ref="E188">_xlfn.IFS(D188&lt;1000,"Less than 1000",D188&lt;=4999,"1000 to 4999",D188&lt;=9999,"5000 to 9999",D188&lt;=14999,"10000 to 14999",D188&lt;=19999,"15000 to 19999",D188&lt;=24999,"20000 to 24999",D188&lt;=29999,"25000 to 29999",D188&lt;=34999,"30000 to 34999",D188&lt;=39999,"35000 to 39999",D188&lt;=44999,"40000 to 44999",D188&lt;=49999,"45000 to 49999",TRUE,"Greater than or equal to 50000")</f>
        <v>Greater than or equal to 50000</v>
      </c>
      <c r="F188">
        <v>28358</v>
      </c>
      <c r="G188" s="7">
        <f t="shared" si="8"/>
        <v>31.934684684684683</v>
      </c>
      <c r="H188" t="s">
        <v>14</v>
      </c>
      <c r="I188">
        <v>886</v>
      </c>
      <c r="J188" s="5">
        <f t="shared" si="9"/>
        <v>32.006772009029348</v>
      </c>
      <c r="K188" s="4" t="s">
        <v>21</v>
      </c>
      <c r="L188" s="4" t="s">
        <v>22</v>
      </c>
      <c r="M188">
        <v>1400821200</v>
      </c>
      <c r="N188">
        <v>1402117200</v>
      </c>
      <c r="O188" s="11">
        <f t="shared" si="10"/>
        <v>41782.208333333336</v>
      </c>
      <c r="P188" s="11">
        <f t="shared" si="11"/>
        <v>41797.208333333336</v>
      </c>
      <c r="Q188" t="b">
        <v>0</v>
      </c>
      <c r="R188" t="b">
        <v>0</v>
      </c>
      <c r="S188" t="s">
        <v>33</v>
      </c>
      <c r="T188" t="str" cm="1">
        <f t="array" ref="T188:U188">TRIM(_xlfn.TEXTSPLIT(S188,"/"))</f>
        <v>theater</v>
      </c>
      <c r="U188" t="str">
        <v>plays</v>
      </c>
      <c r="V188" s="5"/>
    </row>
    <row r="189" spans="1:22" x14ac:dyDescent="0.3">
      <c r="A189">
        <v>187</v>
      </c>
      <c r="B189" t="s">
        <v>426</v>
      </c>
      <c r="C189" s="3" t="s">
        <v>427</v>
      </c>
      <c r="D189">
        <v>60200</v>
      </c>
      <c r="E189" t="str" cm="1">
        <f t="array" ref="E189">_xlfn.IFS(D189&lt;1000,"Less than 1000",D189&lt;=4999,"1000 to 4999",D189&lt;=9999,"5000 to 9999",D189&lt;=14999,"10000 to 14999",D189&lt;=19999,"15000 to 19999",D189&lt;=24999,"20000 to 24999",D189&lt;=29999,"25000 to 29999",D189&lt;=34999,"30000 to 34999",D189&lt;=39999,"35000 to 39999",D189&lt;=44999,"40000 to 44999",D189&lt;=49999,"45000 to 49999",TRUE,"Greater than or equal to 50000")</f>
        <v>Greater than or equal to 50000</v>
      </c>
      <c r="F189">
        <v>138384</v>
      </c>
      <c r="G189" s="7">
        <f t="shared" si="8"/>
        <v>229.87375415282392</v>
      </c>
      <c r="H189" t="s">
        <v>20</v>
      </c>
      <c r="I189">
        <v>1442</v>
      </c>
      <c r="J189" s="5">
        <f t="shared" si="9"/>
        <v>95.966712898751737</v>
      </c>
      <c r="K189" s="4" t="s">
        <v>15</v>
      </c>
      <c r="L189" s="4" t="s">
        <v>16</v>
      </c>
      <c r="M189">
        <v>1361599200</v>
      </c>
      <c r="N189">
        <v>1364014800</v>
      </c>
      <c r="O189" s="11">
        <f t="shared" si="10"/>
        <v>41328.25</v>
      </c>
      <c r="P189" s="11">
        <f t="shared" si="11"/>
        <v>41356.208333333336</v>
      </c>
      <c r="Q189" t="b">
        <v>0</v>
      </c>
      <c r="R189" t="b">
        <v>1</v>
      </c>
      <c r="S189" t="s">
        <v>100</v>
      </c>
      <c r="T189" t="str" cm="1">
        <f t="array" ref="T189:U189">TRIM(_xlfn.TEXTSPLIT(S189,"/"))</f>
        <v>film &amp; video</v>
      </c>
      <c r="U189" t="str">
        <v>shorts</v>
      </c>
      <c r="V189" s="5"/>
    </row>
    <row r="190" spans="1:22" x14ac:dyDescent="0.3">
      <c r="A190">
        <v>188</v>
      </c>
      <c r="B190" t="s">
        <v>428</v>
      </c>
      <c r="C190" s="3" t="s">
        <v>429</v>
      </c>
      <c r="D190">
        <v>8200</v>
      </c>
      <c r="E190" t="str" cm="1">
        <f t="array" ref="E190">_xlfn.IFS(D190&lt;1000,"Less than 1000",D190&lt;=4999,"1000 to 4999",D190&lt;=9999,"5000 to 9999",D190&lt;=14999,"10000 to 14999",D190&lt;=19999,"15000 to 19999",D190&lt;=24999,"20000 to 24999",D190&lt;=29999,"25000 to 29999",D190&lt;=34999,"30000 to 34999",D190&lt;=39999,"35000 to 39999",D190&lt;=44999,"40000 to 44999",D190&lt;=49999,"45000 to 49999",TRUE,"Greater than or equal to 50000")</f>
        <v>5000 to 9999</v>
      </c>
      <c r="F190">
        <v>2625</v>
      </c>
      <c r="G190" s="7">
        <f t="shared" si="8"/>
        <v>32.012195121951223</v>
      </c>
      <c r="H190" t="s">
        <v>14</v>
      </c>
      <c r="I190">
        <v>35</v>
      </c>
      <c r="J190" s="5">
        <f t="shared" si="9"/>
        <v>75</v>
      </c>
      <c r="K190" s="4" t="s">
        <v>107</v>
      </c>
      <c r="L190" s="4" t="s">
        <v>108</v>
      </c>
      <c r="M190">
        <v>1417500000</v>
      </c>
      <c r="N190">
        <v>1417586400</v>
      </c>
      <c r="O190" s="11">
        <f t="shared" si="10"/>
        <v>41975.25</v>
      </c>
      <c r="P190" s="11">
        <f t="shared" si="11"/>
        <v>41976.25</v>
      </c>
      <c r="Q190" t="b">
        <v>0</v>
      </c>
      <c r="R190" t="b">
        <v>0</v>
      </c>
      <c r="S190" t="s">
        <v>33</v>
      </c>
      <c r="T190" t="str" cm="1">
        <f t="array" ref="T190:U190">TRIM(_xlfn.TEXTSPLIT(S190,"/"))</f>
        <v>theater</v>
      </c>
      <c r="U190" t="str">
        <v>plays</v>
      </c>
      <c r="V190" s="5"/>
    </row>
    <row r="191" spans="1:22" x14ac:dyDescent="0.3">
      <c r="A191">
        <v>189</v>
      </c>
      <c r="B191" t="s">
        <v>430</v>
      </c>
      <c r="C191" s="3" t="s">
        <v>431</v>
      </c>
      <c r="D191">
        <v>191300</v>
      </c>
      <c r="E191" t="str" cm="1">
        <f t="array" ref="E191">_xlfn.IFS(D191&lt;1000,"Less than 1000",D191&lt;=4999,"1000 to 4999",D191&lt;=9999,"5000 to 9999",D191&lt;=14999,"10000 to 14999",D191&lt;=19999,"15000 to 19999",D191&lt;=24999,"20000 to 24999",D191&lt;=29999,"25000 to 29999",D191&lt;=34999,"30000 to 34999",D191&lt;=39999,"35000 to 39999",D191&lt;=44999,"40000 to 44999",D191&lt;=49999,"45000 to 49999",TRUE,"Greater than or equal to 50000")</f>
        <v>Greater than or equal to 50000</v>
      </c>
      <c r="F191">
        <v>45004</v>
      </c>
      <c r="G191" s="7">
        <f t="shared" si="8"/>
        <v>23.525352848928385</v>
      </c>
      <c r="H191" t="s">
        <v>74</v>
      </c>
      <c r="I191">
        <v>441</v>
      </c>
      <c r="J191" s="5">
        <f t="shared" si="9"/>
        <v>102.0498866213152</v>
      </c>
      <c r="K191" s="4" t="s">
        <v>21</v>
      </c>
      <c r="L191" s="4" t="s">
        <v>22</v>
      </c>
      <c r="M191">
        <v>1457071200</v>
      </c>
      <c r="N191">
        <v>1457071200</v>
      </c>
      <c r="O191" s="11">
        <f t="shared" si="10"/>
        <v>42433.25</v>
      </c>
      <c r="P191" s="11">
        <f t="shared" si="11"/>
        <v>42433.25</v>
      </c>
      <c r="Q191" t="b">
        <v>0</v>
      </c>
      <c r="R191" t="b">
        <v>0</v>
      </c>
      <c r="S191" t="s">
        <v>33</v>
      </c>
      <c r="T191" t="str" cm="1">
        <f t="array" ref="T191:U191">TRIM(_xlfn.TEXTSPLIT(S191,"/"))</f>
        <v>theater</v>
      </c>
      <c r="U191" t="str">
        <v>plays</v>
      </c>
      <c r="V191" s="5"/>
    </row>
    <row r="192" spans="1:22" x14ac:dyDescent="0.3">
      <c r="A192">
        <v>190</v>
      </c>
      <c r="B192" t="s">
        <v>432</v>
      </c>
      <c r="C192" s="3" t="s">
        <v>433</v>
      </c>
      <c r="D192">
        <v>3700</v>
      </c>
      <c r="E192" t="str" cm="1">
        <f t="array" ref="E192">_xlfn.IFS(D192&lt;1000,"Less than 1000",D192&lt;=4999,"1000 to 4999",D192&lt;=9999,"5000 to 9999",D192&lt;=14999,"10000 to 14999",D192&lt;=19999,"15000 to 19999",D192&lt;=24999,"20000 to 24999",D192&lt;=29999,"25000 to 29999",D192&lt;=34999,"30000 to 34999",D192&lt;=39999,"35000 to 39999",D192&lt;=44999,"40000 to 44999",D192&lt;=49999,"45000 to 49999",TRUE,"Greater than or equal to 50000")</f>
        <v>1000 to 4999</v>
      </c>
      <c r="F192">
        <v>2538</v>
      </c>
      <c r="G192" s="7">
        <f t="shared" si="8"/>
        <v>68.594594594594597</v>
      </c>
      <c r="H192" t="s">
        <v>14</v>
      </c>
      <c r="I192">
        <v>24</v>
      </c>
      <c r="J192" s="5">
        <f t="shared" si="9"/>
        <v>105.75</v>
      </c>
      <c r="K192" s="4" t="s">
        <v>21</v>
      </c>
      <c r="L192" s="4" t="s">
        <v>22</v>
      </c>
      <c r="M192">
        <v>1370322000</v>
      </c>
      <c r="N192">
        <v>1370408400</v>
      </c>
      <c r="O192" s="11">
        <f t="shared" si="10"/>
        <v>41429.208333333336</v>
      </c>
      <c r="P192" s="11">
        <f t="shared" si="11"/>
        <v>41430.208333333336</v>
      </c>
      <c r="Q192" t="b">
        <v>0</v>
      </c>
      <c r="R192" t="b">
        <v>1</v>
      </c>
      <c r="S192" t="s">
        <v>33</v>
      </c>
      <c r="T192" t="str" cm="1">
        <f t="array" ref="T192:U192">TRIM(_xlfn.TEXTSPLIT(S192,"/"))</f>
        <v>theater</v>
      </c>
      <c r="U192" t="str">
        <v>plays</v>
      </c>
      <c r="V192" s="5"/>
    </row>
    <row r="193" spans="1:22" x14ac:dyDescent="0.3">
      <c r="A193">
        <v>191</v>
      </c>
      <c r="B193" t="s">
        <v>434</v>
      </c>
      <c r="C193" s="3" t="s">
        <v>435</v>
      </c>
      <c r="D193">
        <v>8400</v>
      </c>
      <c r="E193" t="str" cm="1">
        <f t="array" ref="E193">_xlfn.IFS(D193&lt;1000,"Less than 1000",D193&lt;=4999,"1000 to 4999",D193&lt;=9999,"5000 to 9999",D193&lt;=14999,"10000 to 14999",D193&lt;=19999,"15000 to 19999",D193&lt;=24999,"20000 to 24999",D193&lt;=29999,"25000 to 29999",D193&lt;=34999,"30000 to 34999",D193&lt;=39999,"35000 to 39999",D193&lt;=44999,"40000 to 44999",D193&lt;=49999,"45000 to 49999",TRUE,"Greater than or equal to 50000")</f>
        <v>5000 to 9999</v>
      </c>
      <c r="F193">
        <v>3188</v>
      </c>
      <c r="G193" s="7">
        <f t="shared" si="8"/>
        <v>37.952380952380956</v>
      </c>
      <c r="H193" t="s">
        <v>14</v>
      </c>
      <c r="I193">
        <v>86</v>
      </c>
      <c r="J193" s="5">
        <f t="shared" si="9"/>
        <v>37.069767441860463</v>
      </c>
      <c r="K193" s="4" t="s">
        <v>107</v>
      </c>
      <c r="L193" s="4" t="s">
        <v>108</v>
      </c>
      <c r="M193">
        <v>1552366800</v>
      </c>
      <c r="N193">
        <v>1552626000</v>
      </c>
      <c r="O193" s="11">
        <f t="shared" si="10"/>
        <v>43536.208333333328</v>
      </c>
      <c r="P193" s="11">
        <f t="shared" si="11"/>
        <v>43539.208333333328</v>
      </c>
      <c r="Q193" t="b">
        <v>0</v>
      </c>
      <c r="R193" t="b">
        <v>0</v>
      </c>
      <c r="S193" t="s">
        <v>33</v>
      </c>
      <c r="T193" t="str" cm="1">
        <f t="array" ref="T193:U193">TRIM(_xlfn.TEXTSPLIT(S193,"/"))</f>
        <v>theater</v>
      </c>
      <c r="U193" t="str">
        <v>plays</v>
      </c>
      <c r="V193" s="5"/>
    </row>
    <row r="194" spans="1:22" ht="31.2" x14ac:dyDescent="0.3">
      <c r="A194">
        <v>192</v>
      </c>
      <c r="B194" t="s">
        <v>436</v>
      </c>
      <c r="C194" s="3" t="s">
        <v>437</v>
      </c>
      <c r="D194">
        <v>42600</v>
      </c>
      <c r="E194" t="str" cm="1">
        <f t="array" ref="E194">_xlfn.IFS(D194&lt;1000,"Less than 1000",D194&lt;=4999,"1000 to 4999",D194&lt;=9999,"5000 to 9999",D194&lt;=14999,"10000 to 14999",D194&lt;=19999,"15000 to 19999",D194&lt;=24999,"20000 to 24999",D194&lt;=29999,"25000 to 29999",D194&lt;=34999,"30000 to 34999",D194&lt;=39999,"35000 to 39999",D194&lt;=44999,"40000 to 44999",D194&lt;=49999,"45000 to 49999",TRUE,"Greater than or equal to 50000")</f>
        <v>40000 to 44999</v>
      </c>
      <c r="F194">
        <v>8517</v>
      </c>
      <c r="G194" s="7">
        <f t="shared" si="8"/>
        <v>19.992957746478872</v>
      </c>
      <c r="H194" t="s">
        <v>14</v>
      </c>
      <c r="I194">
        <v>243</v>
      </c>
      <c r="J194" s="5">
        <f t="shared" si="9"/>
        <v>35.049382716049379</v>
      </c>
      <c r="K194" s="4" t="s">
        <v>21</v>
      </c>
      <c r="L194" s="4" t="s">
        <v>22</v>
      </c>
      <c r="M194">
        <v>1403845200</v>
      </c>
      <c r="N194">
        <v>1404190800</v>
      </c>
      <c r="O194" s="11">
        <f t="shared" si="10"/>
        <v>41817.208333333336</v>
      </c>
      <c r="P194" s="11">
        <f t="shared" si="11"/>
        <v>41821.208333333336</v>
      </c>
      <c r="Q194" t="b">
        <v>0</v>
      </c>
      <c r="R194" t="b">
        <v>0</v>
      </c>
      <c r="S194" t="s">
        <v>23</v>
      </c>
      <c r="T194" t="str" cm="1">
        <f t="array" ref="T194:U194">TRIM(_xlfn.TEXTSPLIT(S194,"/"))</f>
        <v>music</v>
      </c>
      <c r="U194" t="str">
        <v>rock</v>
      </c>
      <c r="V194" s="5"/>
    </row>
    <row r="195" spans="1:22" x14ac:dyDescent="0.3">
      <c r="A195">
        <v>193</v>
      </c>
      <c r="B195" t="s">
        <v>438</v>
      </c>
      <c r="C195" s="3" t="s">
        <v>439</v>
      </c>
      <c r="D195">
        <v>6600</v>
      </c>
      <c r="E195" t="str" cm="1">
        <f t="array" ref="E195">_xlfn.IFS(D195&lt;1000,"Less than 1000",D195&lt;=4999,"1000 to 4999",D195&lt;=9999,"5000 to 9999",D195&lt;=14999,"10000 to 14999",D195&lt;=19999,"15000 to 19999",D195&lt;=24999,"20000 to 24999",D195&lt;=29999,"25000 to 29999",D195&lt;=34999,"30000 to 34999",D195&lt;=39999,"35000 to 39999",D195&lt;=44999,"40000 to 44999",D195&lt;=49999,"45000 to 49999",TRUE,"Greater than or equal to 50000")</f>
        <v>5000 to 9999</v>
      </c>
      <c r="F195">
        <v>3012</v>
      </c>
      <c r="G195" s="7">
        <f t="shared" ref="G195:G258" si="12">(F195/D195)*100</f>
        <v>45.636363636363633</v>
      </c>
      <c r="H195" t="s">
        <v>14</v>
      </c>
      <c r="I195">
        <v>65</v>
      </c>
      <c r="J195" s="5">
        <f t="shared" ref="J195:J258" si="13">F195/I195</f>
        <v>46.338461538461537</v>
      </c>
      <c r="K195" s="4" t="s">
        <v>21</v>
      </c>
      <c r="L195" s="4" t="s">
        <v>22</v>
      </c>
      <c r="M195">
        <v>1523163600</v>
      </c>
      <c r="N195">
        <v>1523509200</v>
      </c>
      <c r="O195" s="11">
        <f t="shared" ref="O195:O258" si="14">(((M195/60)/60)/24)+DATE(1970,1,1)</f>
        <v>43198.208333333328</v>
      </c>
      <c r="P195" s="11">
        <f t="shared" ref="P195:P258" si="15">(((N195/60)/60)/24)+DATE(1970,1,1)</f>
        <v>43202.208333333328</v>
      </c>
      <c r="Q195" t="b">
        <v>1</v>
      </c>
      <c r="R195" t="b">
        <v>0</v>
      </c>
      <c r="S195" t="s">
        <v>60</v>
      </c>
      <c r="T195" t="str" cm="1">
        <f t="array" ref="T195:U195">TRIM(_xlfn.TEXTSPLIT(S195,"/"))</f>
        <v>music</v>
      </c>
      <c r="U195" t="str">
        <v>indie rock</v>
      </c>
      <c r="V195" s="5"/>
    </row>
    <row r="196" spans="1:22" x14ac:dyDescent="0.3">
      <c r="A196">
        <v>194</v>
      </c>
      <c r="B196" t="s">
        <v>440</v>
      </c>
      <c r="C196" s="3" t="s">
        <v>441</v>
      </c>
      <c r="D196">
        <v>7100</v>
      </c>
      <c r="E196" t="str" cm="1">
        <f t="array" ref="E196">_xlfn.IFS(D196&lt;1000,"Less than 1000",D196&lt;=4999,"1000 to 4999",D196&lt;=9999,"5000 to 9999",D196&lt;=14999,"10000 to 14999",D196&lt;=19999,"15000 to 19999",D196&lt;=24999,"20000 to 24999",D196&lt;=29999,"25000 to 29999",D196&lt;=34999,"30000 to 34999",D196&lt;=39999,"35000 to 39999",D196&lt;=44999,"40000 to 44999",D196&lt;=49999,"45000 to 49999",TRUE,"Greater than or equal to 50000")</f>
        <v>5000 to 9999</v>
      </c>
      <c r="F196">
        <v>8716</v>
      </c>
      <c r="G196" s="7">
        <f t="shared" si="12"/>
        <v>122.7605633802817</v>
      </c>
      <c r="H196" t="s">
        <v>20</v>
      </c>
      <c r="I196">
        <v>126</v>
      </c>
      <c r="J196" s="5">
        <f t="shared" si="13"/>
        <v>69.174603174603178</v>
      </c>
      <c r="K196" s="4" t="s">
        <v>21</v>
      </c>
      <c r="L196" s="4" t="s">
        <v>22</v>
      </c>
      <c r="M196">
        <v>1442206800</v>
      </c>
      <c r="N196">
        <v>1443589200</v>
      </c>
      <c r="O196" s="11">
        <f t="shared" si="14"/>
        <v>42261.208333333328</v>
      </c>
      <c r="P196" s="11">
        <f t="shared" si="15"/>
        <v>42277.208333333328</v>
      </c>
      <c r="Q196" t="b">
        <v>0</v>
      </c>
      <c r="R196" t="b">
        <v>0</v>
      </c>
      <c r="S196" t="s">
        <v>148</v>
      </c>
      <c r="T196" t="str" cm="1">
        <f t="array" ref="T196:U196">TRIM(_xlfn.TEXTSPLIT(S196,"/"))</f>
        <v>music</v>
      </c>
      <c r="U196" t="str">
        <v>metal</v>
      </c>
      <c r="V196" s="5"/>
    </row>
    <row r="197" spans="1:22" x14ac:dyDescent="0.3">
      <c r="A197">
        <v>195</v>
      </c>
      <c r="B197" t="s">
        <v>442</v>
      </c>
      <c r="C197" s="3" t="s">
        <v>443</v>
      </c>
      <c r="D197">
        <v>15800</v>
      </c>
      <c r="E197" t="str" cm="1">
        <f t="array" ref="E197">_xlfn.IFS(D197&lt;1000,"Less than 1000",D197&lt;=4999,"1000 to 4999",D197&lt;=9999,"5000 to 9999",D197&lt;=14999,"10000 to 14999",D197&lt;=19999,"15000 to 19999",D197&lt;=24999,"20000 to 24999",D197&lt;=29999,"25000 to 29999",D197&lt;=34999,"30000 to 34999",D197&lt;=39999,"35000 to 39999",D197&lt;=44999,"40000 to 44999",D197&lt;=49999,"45000 to 49999",TRUE,"Greater than or equal to 50000")</f>
        <v>15000 to 19999</v>
      </c>
      <c r="F197">
        <v>57157</v>
      </c>
      <c r="G197" s="7">
        <f t="shared" si="12"/>
        <v>361.75316455696202</v>
      </c>
      <c r="H197" t="s">
        <v>20</v>
      </c>
      <c r="I197">
        <v>524</v>
      </c>
      <c r="J197" s="5">
        <f t="shared" si="13"/>
        <v>109.07824427480917</v>
      </c>
      <c r="K197" s="4" t="s">
        <v>21</v>
      </c>
      <c r="L197" s="4" t="s">
        <v>22</v>
      </c>
      <c r="M197">
        <v>1532840400</v>
      </c>
      <c r="N197">
        <v>1533445200</v>
      </c>
      <c r="O197" s="11">
        <f t="shared" si="14"/>
        <v>43310.208333333328</v>
      </c>
      <c r="P197" s="11">
        <f t="shared" si="15"/>
        <v>43317.208333333328</v>
      </c>
      <c r="Q197" t="b">
        <v>0</v>
      </c>
      <c r="R197" t="b">
        <v>0</v>
      </c>
      <c r="S197" t="s">
        <v>50</v>
      </c>
      <c r="T197" t="str" cm="1">
        <f t="array" ref="T197:U197">TRIM(_xlfn.TEXTSPLIT(S197,"/"))</f>
        <v>music</v>
      </c>
      <c r="U197" t="str">
        <v>electric music</v>
      </c>
      <c r="V197" s="5"/>
    </row>
    <row r="198" spans="1:22" x14ac:dyDescent="0.3">
      <c r="A198">
        <v>196</v>
      </c>
      <c r="B198" t="s">
        <v>444</v>
      </c>
      <c r="C198" s="3" t="s">
        <v>445</v>
      </c>
      <c r="D198">
        <v>8200</v>
      </c>
      <c r="E198" t="str" cm="1">
        <f t="array" ref="E198">_xlfn.IFS(D198&lt;1000,"Less than 1000",D198&lt;=4999,"1000 to 4999",D198&lt;=9999,"5000 to 9999",D198&lt;=14999,"10000 to 14999",D198&lt;=19999,"15000 to 19999",D198&lt;=24999,"20000 to 24999",D198&lt;=29999,"25000 to 29999",D198&lt;=34999,"30000 to 34999",D198&lt;=39999,"35000 to 39999",D198&lt;=44999,"40000 to 44999",D198&lt;=49999,"45000 to 49999",TRUE,"Greater than or equal to 50000")</f>
        <v>5000 to 9999</v>
      </c>
      <c r="F198">
        <v>5178</v>
      </c>
      <c r="G198" s="7">
        <f t="shared" si="12"/>
        <v>63.146341463414636</v>
      </c>
      <c r="H198" t="s">
        <v>14</v>
      </c>
      <c r="I198">
        <v>100</v>
      </c>
      <c r="J198" s="5">
        <f t="shared" si="13"/>
        <v>51.78</v>
      </c>
      <c r="K198" s="4" t="s">
        <v>36</v>
      </c>
      <c r="L198" s="4" t="s">
        <v>37</v>
      </c>
      <c r="M198">
        <v>1472878800</v>
      </c>
      <c r="N198">
        <v>1474520400</v>
      </c>
      <c r="O198" s="11">
        <f t="shared" si="14"/>
        <v>42616.208333333328</v>
      </c>
      <c r="P198" s="11">
        <f t="shared" si="15"/>
        <v>42635.208333333328</v>
      </c>
      <c r="Q198" t="b">
        <v>0</v>
      </c>
      <c r="R198" t="b">
        <v>0</v>
      </c>
      <c r="S198" t="s">
        <v>65</v>
      </c>
      <c r="T198" t="str" cm="1">
        <f t="array" ref="T198:U198">TRIM(_xlfn.TEXTSPLIT(S198,"/"))</f>
        <v>technology</v>
      </c>
      <c r="U198" t="str">
        <v>wearables</v>
      </c>
      <c r="V198" s="5"/>
    </row>
    <row r="199" spans="1:22" x14ac:dyDescent="0.3">
      <c r="A199">
        <v>197</v>
      </c>
      <c r="B199" t="s">
        <v>446</v>
      </c>
      <c r="C199" s="3" t="s">
        <v>447</v>
      </c>
      <c r="D199">
        <v>54700</v>
      </c>
      <c r="E199" t="str" cm="1">
        <f t="array" ref="E199">_xlfn.IFS(D199&lt;1000,"Less than 1000",D199&lt;=4999,"1000 to 4999",D199&lt;=9999,"5000 to 9999",D199&lt;=14999,"10000 to 14999",D199&lt;=19999,"15000 to 19999",D199&lt;=24999,"20000 to 24999",D199&lt;=29999,"25000 to 29999",D199&lt;=34999,"30000 to 34999",D199&lt;=39999,"35000 to 39999",D199&lt;=44999,"40000 to 44999",D199&lt;=49999,"45000 to 49999",TRUE,"Greater than or equal to 50000")</f>
        <v>Greater than or equal to 50000</v>
      </c>
      <c r="F199">
        <v>163118</v>
      </c>
      <c r="G199" s="7">
        <f t="shared" si="12"/>
        <v>298.20475319926874</v>
      </c>
      <c r="H199" t="s">
        <v>20</v>
      </c>
      <c r="I199">
        <v>1989</v>
      </c>
      <c r="J199" s="5">
        <f t="shared" si="13"/>
        <v>82.010055304172951</v>
      </c>
      <c r="K199" s="4" t="s">
        <v>21</v>
      </c>
      <c r="L199" s="4" t="s">
        <v>22</v>
      </c>
      <c r="M199">
        <v>1498194000</v>
      </c>
      <c r="N199">
        <v>1499403600</v>
      </c>
      <c r="O199" s="11">
        <f t="shared" si="14"/>
        <v>42909.208333333328</v>
      </c>
      <c r="P199" s="11">
        <f t="shared" si="15"/>
        <v>42923.208333333328</v>
      </c>
      <c r="Q199" t="b">
        <v>0</v>
      </c>
      <c r="R199" t="b">
        <v>0</v>
      </c>
      <c r="S199" t="s">
        <v>53</v>
      </c>
      <c r="T199" t="str" cm="1">
        <f t="array" ref="T199:U199">TRIM(_xlfn.TEXTSPLIT(S199,"/"))</f>
        <v>film &amp; video</v>
      </c>
      <c r="U199" t="str">
        <v>drama</v>
      </c>
      <c r="V199" s="5"/>
    </row>
    <row r="200" spans="1:22" x14ac:dyDescent="0.3">
      <c r="A200">
        <v>198</v>
      </c>
      <c r="B200" t="s">
        <v>448</v>
      </c>
      <c r="C200" s="3" t="s">
        <v>449</v>
      </c>
      <c r="D200">
        <v>63200</v>
      </c>
      <c r="E200" t="str" cm="1">
        <f t="array" ref="E200">_xlfn.IFS(D200&lt;1000,"Less than 1000",D200&lt;=4999,"1000 to 4999",D200&lt;=9999,"5000 to 9999",D200&lt;=14999,"10000 to 14999",D200&lt;=19999,"15000 to 19999",D200&lt;=24999,"20000 to 24999",D200&lt;=29999,"25000 to 29999",D200&lt;=34999,"30000 to 34999",D200&lt;=39999,"35000 to 39999",D200&lt;=44999,"40000 to 44999",D200&lt;=49999,"45000 to 49999",TRUE,"Greater than or equal to 50000")</f>
        <v>Greater than or equal to 50000</v>
      </c>
      <c r="F200">
        <v>6041</v>
      </c>
      <c r="G200" s="7">
        <f t="shared" si="12"/>
        <v>9.5585443037974684</v>
      </c>
      <c r="H200" t="s">
        <v>14</v>
      </c>
      <c r="I200">
        <v>168</v>
      </c>
      <c r="J200" s="5">
        <f t="shared" si="13"/>
        <v>35.958333333333336</v>
      </c>
      <c r="K200" s="4" t="s">
        <v>21</v>
      </c>
      <c r="L200" s="4" t="s">
        <v>22</v>
      </c>
      <c r="M200">
        <v>1281070800</v>
      </c>
      <c r="N200">
        <v>1283576400</v>
      </c>
      <c r="O200" s="11">
        <f t="shared" si="14"/>
        <v>40396.208333333336</v>
      </c>
      <c r="P200" s="11">
        <f t="shared" si="15"/>
        <v>40425.208333333336</v>
      </c>
      <c r="Q200" t="b">
        <v>0</v>
      </c>
      <c r="R200" t="b">
        <v>0</v>
      </c>
      <c r="S200" t="s">
        <v>50</v>
      </c>
      <c r="T200" t="str" cm="1">
        <f t="array" ref="T200:U200">TRIM(_xlfn.TEXTSPLIT(S200,"/"))</f>
        <v>music</v>
      </c>
      <c r="U200" t="str">
        <v>electric music</v>
      </c>
      <c r="V200" s="5"/>
    </row>
    <row r="201" spans="1:22" x14ac:dyDescent="0.3">
      <c r="A201">
        <v>199</v>
      </c>
      <c r="B201" t="s">
        <v>450</v>
      </c>
      <c r="C201" s="3" t="s">
        <v>451</v>
      </c>
      <c r="D201">
        <v>1800</v>
      </c>
      <c r="E201" t="str" cm="1">
        <f t="array" ref="E201">_xlfn.IFS(D201&lt;1000,"Less than 1000",D201&lt;=4999,"1000 to 4999",D201&lt;=9999,"5000 to 9999",D201&lt;=14999,"10000 to 14999",D201&lt;=19999,"15000 to 19999",D201&lt;=24999,"20000 to 24999",D201&lt;=29999,"25000 to 29999",D201&lt;=34999,"30000 to 34999",D201&lt;=39999,"35000 to 39999",D201&lt;=44999,"40000 to 44999",D201&lt;=49999,"45000 to 49999",TRUE,"Greater than or equal to 50000")</f>
        <v>1000 to 4999</v>
      </c>
      <c r="F201">
        <v>968</v>
      </c>
      <c r="G201" s="7">
        <f t="shared" si="12"/>
        <v>53.777777777777779</v>
      </c>
      <c r="H201" t="s">
        <v>14</v>
      </c>
      <c r="I201">
        <v>13</v>
      </c>
      <c r="J201" s="5">
        <f t="shared" si="13"/>
        <v>74.461538461538467</v>
      </c>
      <c r="K201" s="4" t="s">
        <v>21</v>
      </c>
      <c r="L201" s="4" t="s">
        <v>22</v>
      </c>
      <c r="M201">
        <v>1436245200</v>
      </c>
      <c r="N201">
        <v>1436590800</v>
      </c>
      <c r="O201" s="11">
        <f t="shared" si="14"/>
        <v>42192.208333333328</v>
      </c>
      <c r="P201" s="11">
        <f t="shared" si="15"/>
        <v>42196.208333333328</v>
      </c>
      <c r="Q201" t="b">
        <v>0</v>
      </c>
      <c r="R201" t="b">
        <v>0</v>
      </c>
      <c r="S201" t="s">
        <v>23</v>
      </c>
      <c r="T201" t="str" cm="1">
        <f t="array" ref="T201:U201">TRIM(_xlfn.TEXTSPLIT(S201,"/"))</f>
        <v>music</v>
      </c>
      <c r="U201" t="str">
        <v>rock</v>
      </c>
      <c r="V201" s="5"/>
    </row>
    <row r="202" spans="1:22" x14ac:dyDescent="0.3">
      <c r="A202">
        <v>200</v>
      </c>
      <c r="B202" t="s">
        <v>452</v>
      </c>
      <c r="C202" s="3" t="s">
        <v>453</v>
      </c>
      <c r="D202">
        <v>100</v>
      </c>
      <c r="E202" t="str" cm="1">
        <f t="array" ref="E202">_xlfn.IFS(D202&lt;1000,"Less than 1000",D202&lt;=4999,"1000 to 4999",D202&lt;=9999,"5000 to 9999",D202&lt;=14999,"10000 to 14999",D202&lt;=19999,"15000 to 19999",D202&lt;=24999,"20000 to 24999",D202&lt;=29999,"25000 to 29999",D202&lt;=34999,"30000 to 34999",D202&lt;=39999,"35000 to 39999",D202&lt;=44999,"40000 to 44999",D202&lt;=49999,"45000 to 49999",TRUE,"Greater than or equal to 50000")</f>
        <v>Less than 1000</v>
      </c>
      <c r="F202">
        <v>2</v>
      </c>
      <c r="G202" s="7">
        <f t="shared" si="12"/>
        <v>2</v>
      </c>
      <c r="H202" t="s">
        <v>14</v>
      </c>
      <c r="I202">
        <v>1</v>
      </c>
      <c r="J202" s="5">
        <f t="shared" si="13"/>
        <v>2</v>
      </c>
      <c r="K202" s="4" t="s">
        <v>15</v>
      </c>
      <c r="L202" s="4" t="s">
        <v>16</v>
      </c>
      <c r="M202">
        <v>1269493200</v>
      </c>
      <c r="N202">
        <v>1270443600</v>
      </c>
      <c r="O202" s="11">
        <f t="shared" si="14"/>
        <v>40262.208333333336</v>
      </c>
      <c r="P202" s="11">
        <f t="shared" si="15"/>
        <v>40273.208333333336</v>
      </c>
      <c r="Q202" t="b">
        <v>0</v>
      </c>
      <c r="R202" t="b">
        <v>0</v>
      </c>
      <c r="S202" t="s">
        <v>33</v>
      </c>
      <c r="T202" t="str" cm="1">
        <f t="array" ref="T202:U202">TRIM(_xlfn.TEXTSPLIT(S202,"/"))</f>
        <v>theater</v>
      </c>
      <c r="U202" t="str">
        <v>plays</v>
      </c>
      <c r="V202" s="5"/>
    </row>
    <row r="203" spans="1:22" ht="31.2" x14ac:dyDescent="0.3">
      <c r="A203">
        <v>201</v>
      </c>
      <c r="B203" t="s">
        <v>454</v>
      </c>
      <c r="C203" s="3" t="s">
        <v>455</v>
      </c>
      <c r="D203">
        <v>2100</v>
      </c>
      <c r="E203" t="str" cm="1">
        <f t="array" ref="E203">_xlfn.IFS(D203&lt;1000,"Less than 1000",D203&lt;=4999,"1000 to 4999",D203&lt;=9999,"5000 to 9999",D203&lt;=14999,"10000 to 14999",D203&lt;=19999,"15000 to 19999",D203&lt;=24999,"20000 to 24999",D203&lt;=29999,"25000 to 29999",D203&lt;=34999,"30000 to 34999",D203&lt;=39999,"35000 to 39999",D203&lt;=44999,"40000 to 44999",D203&lt;=49999,"45000 to 49999",TRUE,"Greater than or equal to 50000")</f>
        <v>1000 to 4999</v>
      </c>
      <c r="F203">
        <v>14305</v>
      </c>
      <c r="G203" s="7">
        <f t="shared" si="12"/>
        <v>681.19047619047615</v>
      </c>
      <c r="H203" t="s">
        <v>20</v>
      </c>
      <c r="I203">
        <v>157</v>
      </c>
      <c r="J203" s="5">
        <f t="shared" si="13"/>
        <v>91.114649681528661</v>
      </c>
      <c r="K203" s="4" t="s">
        <v>21</v>
      </c>
      <c r="L203" s="4" t="s">
        <v>22</v>
      </c>
      <c r="M203">
        <v>1406264400</v>
      </c>
      <c r="N203">
        <v>1407819600</v>
      </c>
      <c r="O203" s="11">
        <f t="shared" si="14"/>
        <v>41845.208333333336</v>
      </c>
      <c r="P203" s="11">
        <f t="shared" si="15"/>
        <v>41863.208333333336</v>
      </c>
      <c r="Q203" t="b">
        <v>0</v>
      </c>
      <c r="R203" t="b">
        <v>0</v>
      </c>
      <c r="S203" t="s">
        <v>28</v>
      </c>
      <c r="T203" t="str" cm="1">
        <f t="array" ref="T203:U203">TRIM(_xlfn.TEXTSPLIT(S203,"/"))</f>
        <v>technology</v>
      </c>
      <c r="U203" t="str">
        <v>web</v>
      </c>
      <c r="V203" s="5"/>
    </row>
    <row r="204" spans="1:22" x14ac:dyDescent="0.3">
      <c r="A204">
        <v>202</v>
      </c>
      <c r="B204" t="s">
        <v>456</v>
      </c>
      <c r="C204" s="3" t="s">
        <v>457</v>
      </c>
      <c r="D204">
        <v>8300</v>
      </c>
      <c r="E204" t="str" cm="1">
        <f t="array" ref="E204">_xlfn.IFS(D204&lt;1000,"Less than 1000",D204&lt;=4999,"1000 to 4999",D204&lt;=9999,"5000 to 9999",D204&lt;=14999,"10000 to 14999",D204&lt;=19999,"15000 to 19999",D204&lt;=24999,"20000 to 24999",D204&lt;=29999,"25000 to 29999",D204&lt;=34999,"30000 to 34999",D204&lt;=39999,"35000 to 39999",D204&lt;=44999,"40000 to 44999",D204&lt;=49999,"45000 to 49999",TRUE,"Greater than or equal to 50000")</f>
        <v>5000 to 9999</v>
      </c>
      <c r="F204">
        <v>6543</v>
      </c>
      <c r="G204" s="7">
        <f t="shared" si="12"/>
        <v>78.831325301204828</v>
      </c>
      <c r="H204" t="s">
        <v>74</v>
      </c>
      <c r="I204">
        <v>82</v>
      </c>
      <c r="J204" s="5">
        <f t="shared" si="13"/>
        <v>79.792682926829272</v>
      </c>
      <c r="K204" s="4" t="s">
        <v>21</v>
      </c>
      <c r="L204" s="4" t="s">
        <v>22</v>
      </c>
      <c r="M204">
        <v>1317531600</v>
      </c>
      <c r="N204">
        <v>1317877200</v>
      </c>
      <c r="O204" s="11">
        <f t="shared" si="14"/>
        <v>40818.208333333336</v>
      </c>
      <c r="P204" s="11">
        <f t="shared" si="15"/>
        <v>40822.208333333336</v>
      </c>
      <c r="Q204" t="b">
        <v>0</v>
      </c>
      <c r="R204" t="b">
        <v>0</v>
      </c>
      <c r="S204" t="s">
        <v>17</v>
      </c>
      <c r="T204" t="str" cm="1">
        <f t="array" ref="T204:U204">TRIM(_xlfn.TEXTSPLIT(S204,"/"))</f>
        <v>food</v>
      </c>
      <c r="U204" t="str">
        <v>food trucks</v>
      </c>
      <c r="V204" s="5"/>
    </row>
    <row r="205" spans="1:22" ht="31.2" x14ac:dyDescent="0.3">
      <c r="A205">
        <v>203</v>
      </c>
      <c r="B205" t="s">
        <v>458</v>
      </c>
      <c r="C205" s="3" t="s">
        <v>459</v>
      </c>
      <c r="D205">
        <v>143900</v>
      </c>
      <c r="E205" t="str" cm="1">
        <f t="array" ref="E205">_xlfn.IFS(D205&lt;1000,"Less than 1000",D205&lt;=4999,"1000 to 4999",D205&lt;=9999,"5000 to 9999",D205&lt;=14999,"10000 to 14999",D205&lt;=19999,"15000 to 19999",D205&lt;=24999,"20000 to 24999",D205&lt;=29999,"25000 to 29999",D205&lt;=34999,"30000 to 34999",D205&lt;=39999,"35000 to 39999",D205&lt;=44999,"40000 to 44999",D205&lt;=49999,"45000 to 49999",TRUE,"Greater than or equal to 50000")</f>
        <v>Greater than or equal to 50000</v>
      </c>
      <c r="F205">
        <v>193413</v>
      </c>
      <c r="G205" s="7">
        <f t="shared" si="12"/>
        <v>134.40792216817235</v>
      </c>
      <c r="H205" t="s">
        <v>20</v>
      </c>
      <c r="I205">
        <v>4498</v>
      </c>
      <c r="J205" s="5">
        <f t="shared" si="13"/>
        <v>42.999777678968428</v>
      </c>
      <c r="K205" s="4" t="s">
        <v>26</v>
      </c>
      <c r="L205" s="4" t="s">
        <v>27</v>
      </c>
      <c r="M205">
        <v>1484632800</v>
      </c>
      <c r="N205">
        <v>1484805600</v>
      </c>
      <c r="O205" s="11">
        <f t="shared" si="14"/>
        <v>42752.25</v>
      </c>
      <c r="P205" s="11">
        <f t="shared" si="15"/>
        <v>42754.25</v>
      </c>
      <c r="Q205" t="b">
        <v>0</v>
      </c>
      <c r="R205" t="b">
        <v>0</v>
      </c>
      <c r="S205" t="s">
        <v>33</v>
      </c>
      <c r="T205" t="str" cm="1">
        <f t="array" ref="T205:U205">TRIM(_xlfn.TEXTSPLIT(S205,"/"))</f>
        <v>theater</v>
      </c>
      <c r="U205" t="str">
        <v>plays</v>
      </c>
      <c r="V205" s="5"/>
    </row>
    <row r="206" spans="1:22" x14ac:dyDescent="0.3">
      <c r="A206">
        <v>204</v>
      </c>
      <c r="B206" t="s">
        <v>460</v>
      </c>
      <c r="C206" s="3" t="s">
        <v>461</v>
      </c>
      <c r="D206">
        <v>75000</v>
      </c>
      <c r="E206" t="str" cm="1">
        <f t="array" ref="E206">_xlfn.IFS(D206&lt;1000,"Less than 1000",D206&lt;=4999,"1000 to 4999",D206&lt;=9999,"5000 to 9999",D206&lt;=14999,"10000 to 14999",D206&lt;=19999,"15000 to 19999",D206&lt;=24999,"20000 to 24999",D206&lt;=29999,"25000 to 29999",D206&lt;=34999,"30000 to 34999",D206&lt;=39999,"35000 to 39999",D206&lt;=44999,"40000 to 44999",D206&lt;=49999,"45000 to 49999",TRUE,"Greater than or equal to 50000")</f>
        <v>Greater than or equal to 50000</v>
      </c>
      <c r="F206">
        <v>2529</v>
      </c>
      <c r="G206" s="7">
        <f t="shared" si="12"/>
        <v>3.3719999999999999</v>
      </c>
      <c r="H206" t="s">
        <v>14</v>
      </c>
      <c r="I206">
        <v>40</v>
      </c>
      <c r="J206" s="5">
        <f t="shared" si="13"/>
        <v>63.225000000000001</v>
      </c>
      <c r="K206" s="4" t="s">
        <v>21</v>
      </c>
      <c r="L206" s="4" t="s">
        <v>22</v>
      </c>
      <c r="M206">
        <v>1301806800</v>
      </c>
      <c r="N206">
        <v>1302670800</v>
      </c>
      <c r="O206" s="11">
        <f t="shared" si="14"/>
        <v>40636.208333333336</v>
      </c>
      <c r="P206" s="11">
        <f t="shared" si="15"/>
        <v>40646.208333333336</v>
      </c>
      <c r="Q206" t="b">
        <v>0</v>
      </c>
      <c r="R206" t="b">
        <v>0</v>
      </c>
      <c r="S206" t="s">
        <v>159</v>
      </c>
      <c r="T206" t="str" cm="1">
        <f t="array" ref="T206:U206">TRIM(_xlfn.TEXTSPLIT(S206,"/"))</f>
        <v>music</v>
      </c>
      <c r="U206" t="str">
        <v>jazz</v>
      </c>
      <c r="V206" s="5"/>
    </row>
    <row r="207" spans="1:22" x14ac:dyDescent="0.3">
      <c r="A207">
        <v>205</v>
      </c>
      <c r="B207" t="s">
        <v>462</v>
      </c>
      <c r="C207" s="3" t="s">
        <v>463</v>
      </c>
      <c r="D207">
        <v>1300</v>
      </c>
      <c r="E207" t="str" cm="1">
        <f t="array" ref="E207">_xlfn.IFS(D207&lt;1000,"Less than 1000",D207&lt;=4999,"1000 to 4999",D207&lt;=9999,"5000 to 9999",D207&lt;=14999,"10000 to 14999",D207&lt;=19999,"15000 to 19999",D207&lt;=24999,"20000 to 24999",D207&lt;=29999,"25000 to 29999",D207&lt;=34999,"30000 to 34999",D207&lt;=39999,"35000 to 39999",D207&lt;=44999,"40000 to 44999",D207&lt;=49999,"45000 to 49999",TRUE,"Greater than or equal to 50000")</f>
        <v>1000 to 4999</v>
      </c>
      <c r="F207">
        <v>5614</v>
      </c>
      <c r="G207" s="7">
        <f t="shared" si="12"/>
        <v>431.84615384615387</v>
      </c>
      <c r="H207" t="s">
        <v>20</v>
      </c>
      <c r="I207">
        <v>80</v>
      </c>
      <c r="J207" s="5">
        <f t="shared" si="13"/>
        <v>70.174999999999997</v>
      </c>
      <c r="K207" s="4" t="s">
        <v>21</v>
      </c>
      <c r="L207" s="4" t="s">
        <v>22</v>
      </c>
      <c r="M207">
        <v>1539752400</v>
      </c>
      <c r="N207">
        <v>1540789200</v>
      </c>
      <c r="O207" s="11">
        <f t="shared" si="14"/>
        <v>43390.208333333328</v>
      </c>
      <c r="P207" s="11">
        <f t="shared" si="15"/>
        <v>43402.208333333328</v>
      </c>
      <c r="Q207" t="b">
        <v>1</v>
      </c>
      <c r="R207" t="b">
        <v>0</v>
      </c>
      <c r="S207" t="s">
        <v>33</v>
      </c>
      <c r="T207" t="str" cm="1">
        <f t="array" ref="T207:U207">TRIM(_xlfn.TEXTSPLIT(S207,"/"))</f>
        <v>theater</v>
      </c>
      <c r="U207" t="str">
        <v>plays</v>
      </c>
      <c r="V207" s="5"/>
    </row>
    <row r="208" spans="1:22" x14ac:dyDescent="0.3">
      <c r="A208">
        <v>206</v>
      </c>
      <c r="B208" t="s">
        <v>464</v>
      </c>
      <c r="C208" s="3" t="s">
        <v>465</v>
      </c>
      <c r="D208">
        <v>9000</v>
      </c>
      <c r="E208" t="str" cm="1">
        <f t="array" ref="E208">_xlfn.IFS(D208&lt;1000,"Less than 1000",D208&lt;=4999,"1000 to 4999",D208&lt;=9999,"5000 to 9999",D208&lt;=14999,"10000 to 14999",D208&lt;=19999,"15000 to 19999",D208&lt;=24999,"20000 to 24999",D208&lt;=29999,"25000 to 29999",D208&lt;=34999,"30000 to 34999",D208&lt;=39999,"35000 to 39999",D208&lt;=44999,"40000 to 44999",D208&lt;=49999,"45000 to 49999",TRUE,"Greater than or equal to 50000")</f>
        <v>5000 to 9999</v>
      </c>
      <c r="F208">
        <v>3496</v>
      </c>
      <c r="G208" s="7">
        <f t="shared" si="12"/>
        <v>38.844444444444441</v>
      </c>
      <c r="H208" t="s">
        <v>74</v>
      </c>
      <c r="I208">
        <v>57</v>
      </c>
      <c r="J208" s="5">
        <f t="shared" si="13"/>
        <v>61.333333333333336</v>
      </c>
      <c r="K208" s="4" t="s">
        <v>21</v>
      </c>
      <c r="L208" s="4" t="s">
        <v>22</v>
      </c>
      <c r="M208">
        <v>1267250400</v>
      </c>
      <c r="N208">
        <v>1268028000</v>
      </c>
      <c r="O208" s="11">
        <f t="shared" si="14"/>
        <v>40236.25</v>
      </c>
      <c r="P208" s="11">
        <f t="shared" si="15"/>
        <v>40245.25</v>
      </c>
      <c r="Q208" t="b">
        <v>0</v>
      </c>
      <c r="R208" t="b">
        <v>0</v>
      </c>
      <c r="S208" t="s">
        <v>119</v>
      </c>
      <c r="T208" t="str" cm="1">
        <f t="array" ref="T208:U208">TRIM(_xlfn.TEXTSPLIT(S208,"/"))</f>
        <v>publishing</v>
      </c>
      <c r="U208" t="str">
        <v>fiction</v>
      </c>
      <c r="V208" s="5"/>
    </row>
    <row r="209" spans="1:22" ht="31.2" x14ac:dyDescent="0.3">
      <c r="A209">
        <v>207</v>
      </c>
      <c r="B209" t="s">
        <v>466</v>
      </c>
      <c r="C209" s="3" t="s">
        <v>467</v>
      </c>
      <c r="D209">
        <v>1000</v>
      </c>
      <c r="E209" t="str" cm="1">
        <f t="array" ref="E209">_xlfn.IFS(D209&lt;1000,"Less than 1000",D209&lt;=4999,"1000 to 4999",D209&lt;=9999,"5000 to 9999",D209&lt;=14999,"10000 to 14999",D209&lt;=19999,"15000 to 19999",D209&lt;=24999,"20000 to 24999",D209&lt;=29999,"25000 to 29999",D209&lt;=34999,"30000 to 34999",D209&lt;=39999,"35000 to 39999",D209&lt;=44999,"40000 to 44999",D209&lt;=49999,"45000 to 49999",TRUE,"Greater than or equal to 50000")</f>
        <v>1000 to 4999</v>
      </c>
      <c r="F209">
        <v>4257</v>
      </c>
      <c r="G209" s="7">
        <f t="shared" si="12"/>
        <v>425.7</v>
      </c>
      <c r="H209" t="s">
        <v>20</v>
      </c>
      <c r="I209">
        <v>43</v>
      </c>
      <c r="J209" s="5">
        <f t="shared" si="13"/>
        <v>99</v>
      </c>
      <c r="K209" s="4" t="s">
        <v>21</v>
      </c>
      <c r="L209" s="4" t="s">
        <v>22</v>
      </c>
      <c r="M209">
        <v>1535432400</v>
      </c>
      <c r="N209">
        <v>1537160400</v>
      </c>
      <c r="O209" s="11">
        <f t="shared" si="14"/>
        <v>43340.208333333328</v>
      </c>
      <c r="P209" s="11">
        <f t="shared" si="15"/>
        <v>43360.208333333328</v>
      </c>
      <c r="Q209" t="b">
        <v>0</v>
      </c>
      <c r="R209" t="b">
        <v>1</v>
      </c>
      <c r="S209" t="s">
        <v>23</v>
      </c>
      <c r="T209" t="str" cm="1">
        <f t="array" ref="T209:U209">TRIM(_xlfn.TEXTSPLIT(S209,"/"))</f>
        <v>music</v>
      </c>
      <c r="U209" t="str">
        <v>rock</v>
      </c>
      <c r="V209" s="5"/>
    </row>
    <row r="210" spans="1:22" x14ac:dyDescent="0.3">
      <c r="A210">
        <v>208</v>
      </c>
      <c r="B210" t="s">
        <v>468</v>
      </c>
      <c r="C210" s="3" t="s">
        <v>469</v>
      </c>
      <c r="D210">
        <v>196900</v>
      </c>
      <c r="E210" t="str" cm="1">
        <f t="array" ref="E210">_xlfn.IFS(D210&lt;1000,"Less than 1000",D210&lt;=4999,"1000 to 4999",D210&lt;=9999,"5000 to 9999",D210&lt;=14999,"10000 to 14999",D210&lt;=19999,"15000 to 19999",D210&lt;=24999,"20000 to 24999",D210&lt;=29999,"25000 to 29999",D210&lt;=34999,"30000 to 34999",D210&lt;=39999,"35000 to 39999",D210&lt;=44999,"40000 to 44999",D210&lt;=49999,"45000 to 49999",TRUE,"Greater than or equal to 50000")</f>
        <v>Greater than or equal to 50000</v>
      </c>
      <c r="F210">
        <v>199110</v>
      </c>
      <c r="G210" s="7">
        <f t="shared" si="12"/>
        <v>101.12239715591672</v>
      </c>
      <c r="H210" t="s">
        <v>20</v>
      </c>
      <c r="I210">
        <v>2053</v>
      </c>
      <c r="J210" s="5">
        <f t="shared" si="13"/>
        <v>96.984900146127615</v>
      </c>
      <c r="K210" s="4" t="s">
        <v>21</v>
      </c>
      <c r="L210" s="4" t="s">
        <v>22</v>
      </c>
      <c r="M210">
        <v>1510207200</v>
      </c>
      <c r="N210">
        <v>1512280800</v>
      </c>
      <c r="O210" s="11">
        <f t="shared" si="14"/>
        <v>43048.25</v>
      </c>
      <c r="P210" s="11">
        <f t="shared" si="15"/>
        <v>43072.25</v>
      </c>
      <c r="Q210" t="b">
        <v>0</v>
      </c>
      <c r="R210" t="b">
        <v>0</v>
      </c>
      <c r="S210" t="s">
        <v>42</v>
      </c>
      <c r="T210" t="str" cm="1">
        <f t="array" ref="T210:U210">TRIM(_xlfn.TEXTSPLIT(S210,"/"))</f>
        <v>film &amp; video</v>
      </c>
      <c r="U210" t="str">
        <v>documentary</v>
      </c>
      <c r="V210" s="5"/>
    </row>
    <row r="211" spans="1:22" ht="31.2" x14ac:dyDescent="0.3">
      <c r="A211">
        <v>209</v>
      </c>
      <c r="B211" t="s">
        <v>470</v>
      </c>
      <c r="C211" s="3" t="s">
        <v>471</v>
      </c>
      <c r="D211">
        <v>194500</v>
      </c>
      <c r="E211" t="str" cm="1">
        <f t="array" ref="E211">_xlfn.IFS(D211&lt;1000,"Less than 1000",D211&lt;=4999,"1000 to 4999",D211&lt;=9999,"5000 to 9999",D211&lt;=14999,"10000 to 14999",D211&lt;=19999,"15000 to 19999",D211&lt;=24999,"20000 to 24999",D211&lt;=29999,"25000 to 29999",D211&lt;=34999,"30000 to 34999",D211&lt;=39999,"35000 to 39999",D211&lt;=44999,"40000 to 44999",D211&lt;=49999,"45000 to 49999",TRUE,"Greater than or equal to 50000")</f>
        <v>Greater than or equal to 50000</v>
      </c>
      <c r="F211">
        <v>41212</v>
      </c>
      <c r="G211" s="7">
        <f t="shared" si="12"/>
        <v>21.188688946015425</v>
      </c>
      <c r="H211" t="s">
        <v>47</v>
      </c>
      <c r="I211">
        <v>808</v>
      </c>
      <c r="J211" s="5">
        <f t="shared" si="13"/>
        <v>51.004950495049506</v>
      </c>
      <c r="K211" s="4" t="s">
        <v>26</v>
      </c>
      <c r="L211" s="4" t="s">
        <v>27</v>
      </c>
      <c r="M211">
        <v>1462510800</v>
      </c>
      <c r="N211">
        <v>1463115600</v>
      </c>
      <c r="O211" s="11">
        <f t="shared" si="14"/>
        <v>42496.208333333328</v>
      </c>
      <c r="P211" s="11">
        <f t="shared" si="15"/>
        <v>42503.208333333328</v>
      </c>
      <c r="Q211" t="b">
        <v>0</v>
      </c>
      <c r="R211" t="b">
        <v>0</v>
      </c>
      <c r="S211" t="s">
        <v>42</v>
      </c>
      <c r="T211" t="str" cm="1">
        <f t="array" ref="T211:U211">TRIM(_xlfn.TEXTSPLIT(S211,"/"))</f>
        <v>film &amp; video</v>
      </c>
      <c r="U211" t="str">
        <v>documentary</v>
      </c>
      <c r="V211" s="5"/>
    </row>
    <row r="212" spans="1:22" x14ac:dyDescent="0.3">
      <c r="A212">
        <v>210</v>
      </c>
      <c r="B212" t="s">
        <v>472</v>
      </c>
      <c r="C212" s="3" t="s">
        <v>473</v>
      </c>
      <c r="D212">
        <v>9400</v>
      </c>
      <c r="E212" t="str" cm="1">
        <f t="array" ref="E212">_xlfn.IFS(D212&lt;1000,"Less than 1000",D212&lt;=4999,"1000 to 4999",D212&lt;=9999,"5000 to 9999",D212&lt;=14999,"10000 to 14999",D212&lt;=19999,"15000 to 19999",D212&lt;=24999,"20000 to 24999",D212&lt;=29999,"25000 to 29999",D212&lt;=34999,"30000 to 34999",D212&lt;=39999,"35000 to 39999",D212&lt;=44999,"40000 to 44999",D212&lt;=49999,"45000 to 49999",TRUE,"Greater than or equal to 50000")</f>
        <v>5000 to 9999</v>
      </c>
      <c r="F212">
        <v>6338</v>
      </c>
      <c r="G212" s="7">
        <f t="shared" si="12"/>
        <v>67.425531914893625</v>
      </c>
      <c r="H212" t="s">
        <v>14</v>
      </c>
      <c r="I212">
        <v>226</v>
      </c>
      <c r="J212" s="5">
        <f t="shared" si="13"/>
        <v>28.044247787610619</v>
      </c>
      <c r="K212" s="4" t="s">
        <v>36</v>
      </c>
      <c r="L212" s="4" t="s">
        <v>37</v>
      </c>
      <c r="M212">
        <v>1488520800</v>
      </c>
      <c r="N212">
        <v>1490850000</v>
      </c>
      <c r="O212" s="11">
        <f t="shared" si="14"/>
        <v>42797.25</v>
      </c>
      <c r="P212" s="11">
        <f t="shared" si="15"/>
        <v>42824.208333333328</v>
      </c>
      <c r="Q212" t="b">
        <v>0</v>
      </c>
      <c r="R212" t="b">
        <v>0</v>
      </c>
      <c r="S212" t="s">
        <v>474</v>
      </c>
      <c r="T212" t="str" cm="1">
        <f t="array" ref="T212:U212">TRIM(_xlfn.TEXTSPLIT(S212,"/"))</f>
        <v>film &amp; video</v>
      </c>
      <c r="U212" t="str">
        <v>science fiction</v>
      </c>
      <c r="V212" s="5"/>
    </row>
    <row r="213" spans="1:22" ht="31.2" x14ac:dyDescent="0.3">
      <c r="A213">
        <v>211</v>
      </c>
      <c r="B213" t="s">
        <v>475</v>
      </c>
      <c r="C213" s="3" t="s">
        <v>476</v>
      </c>
      <c r="D213">
        <v>104400</v>
      </c>
      <c r="E213" t="str" cm="1">
        <f t="array" ref="E213">_xlfn.IFS(D213&lt;1000,"Less than 1000",D213&lt;=4999,"1000 to 4999",D213&lt;=9999,"5000 to 9999",D213&lt;=14999,"10000 to 14999",D213&lt;=19999,"15000 to 19999",D213&lt;=24999,"20000 to 24999",D213&lt;=29999,"25000 to 29999",D213&lt;=34999,"30000 to 34999",D213&lt;=39999,"35000 to 39999",D213&lt;=44999,"40000 to 44999",D213&lt;=49999,"45000 to 49999",TRUE,"Greater than or equal to 50000")</f>
        <v>Greater than or equal to 50000</v>
      </c>
      <c r="F213">
        <v>99100</v>
      </c>
      <c r="G213" s="7">
        <f t="shared" si="12"/>
        <v>94.923371647509583</v>
      </c>
      <c r="H213" t="s">
        <v>14</v>
      </c>
      <c r="I213">
        <v>1625</v>
      </c>
      <c r="J213" s="5">
        <f t="shared" si="13"/>
        <v>60.984615384615381</v>
      </c>
      <c r="K213" s="4" t="s">
        <v>21</v>
      </c>
      <c r="L213" s="4" t="s">
        <v>22</v>
      </c>
      <c r="M213">
        <v>1377579600</v>
      </c>
      <c r="N213">
        <v>1379653200</v>
      </c>
      <c r="O213" s="11">
        <f t="shared" si="14"/>
        <v>41513.208333333336</v>
      </c>
      <c r="P213" s="11">
        <f t="shared" si="15"/>
        <v>41537.208333333336</v>
      </c>
      <c r="Q213" t="b">
        <v>0</v>
      </c>
      <c r="R213" t="b">
        <v>0</v>
      </c>
      <c r="S213" t="s">
        <v>33</v>
      </c>
      <c r="T213" t="str" cm="1">
        <f t="array" ref="T213:U213">TRIM(_xlfn.TEXTSPLIT(S213,"/"))</f>
        <v>theater</v>
      </c>
      <c r="U213" t="str">
        <v>plays</v>
      </c>
      <c r="V213" s="5"/>
    </row>
    <row r="214" spans="1:22" ht="31.2" x14ac:dyDescent="0.3">
      <c r="A214">
        <v>212</v>
      </c>
      <c r="B214" t="s">
        <v>477</v>
      </c>
      <c r="C214" s="3" t="s">
        <v>478</v>
      </c>
      <c r="D214">
        <v>8100</v>
      </c>
      <c r="E214" t="str" cm="1">
        <f t="array" ref="E214">_xlfn.IFS(D214&lt;1000,"Less than 1000",D214&lt;=4999,"1000 to 4999",D214&lt;=9999,"5000 to 9999",D214&lt;=14999,"10000 to 14999",D214&lt;=19999,"15000 to 19999",D214&lt;=24999,"20000 to 24999",D214&lt;=29999,"25000 to 29999",D214&lt;=34999,"30000 to 34999",D214&lt;=39999,"35000 to 39999",D214&lt;=44999,"40000 to 44999",D214&lt;=49999,"45000 to 49999",TRUE,"Greater than or equal to 50000")</f>
        <v>5000 to 9999</v>
      </c>
      <c r="F214">
        <v>12300</v>
      </c>
      <c r="G214" s="7">
        <f t="shared" si="12"/>
        <v>151.85185185185185</v>
      </c>
      <c r="H214" t="s">
        <v>20</v>
      </c>
      <c r="I214">
        <v>168</v>
      </c>
      <c r="J214" s="5">
        <f t="shared" si="13"/>
        <v>73.214285714285708</v>
      </c>
      <c r="K214" s="4" t="s">
        <v>21</v>
      </c>
      <c r="L214" s="4" t="s">
        <v>22</v>
      </c>
      <c r="M214">
        <v>1576389600</v>
      </c>
      <c r="N214">
        <v>1580364000</v>
      </c>
      <c r="O214" s="11">
        <f t="shared" si="14"/>
        <v>43814.25</v>
      </c>
      <c r="P214" s="11">
        <f t="shared" si="15"/>
        <v>43860.25</v>
      </c>
      <c r="Q214" t="b">
        <v>0</v>
      </c>
      <c r="R214" t="b">
        <v>0</v>
      </c>
      <c r="S214" t="s">
        <v>33</v>
      </c>
      <c r="T214" t="str" cm="1">
        <f t="array" ref="T214:U214">TRIM(_xlfn.TEXTSPLIT(S214,"/"))</f>
        <v>theater</v>
      </c>
      <c r="U214" t="str">
        <v>plays</v>
      </c>
      <c r="V214" s="5"/>
    </row>
    <row r="215" spans="1:22" ht="31.2" x14ac:dyDescent="0.3">
      <c r="A215">
        <v>213</v>
      </c>
      <c r="B215" t="s">
        <v>479</v>
      </c>
      <c r="C215" s="3" t="s">
        <v>480</v>
      </c>
      <c r="D215">
        <v>87900</v>
      </c>
      <c r="E215" t="str" cm="1">
        <f t="array" ref="E215">_xlfn.IFS(D215&lt;1000,"Less than 1000",D215&lt;=4999,"1000 to 4999",D215&lt;=9999,"5000 to 9999",D215&lt;=14999,"10000 to 14999",D215&lt;=19999,"15000 to 19999",D215&lt;=24999,"20000 to 24999",D215&lt;=29999,"25000 to 29999",D215&lt;=34999,"30000 to 34999",D215&lt;=39999,"35000 to 39999",D215&lt;=44999,"40000 to 44999",D215&lt;=49999,"45000 to 49999",TRUE,"Greater than or equal to 50000")</f>
        <v>Greater than or equal to 50000</v>
      </c>
      <c r="F215">
        <v>171549</v>
      </c>
      <c r="G215" s="7">
        <f t="shared" si="12"/>
        <v>195.16382252559728</v>
      </c>
      <c r="H215" t="s">
        <v>20</v>
      </c>
      <c r="I215">
        <v>4289</v>
      </c>
      <c r="J215" s="5">
        <f t="shared" si="13"/>
        <v>39.997435299603637</v>
      </c>
      <c r="K215" s="4" t="s">
        <v>21</v>
      </c>
      <c r="L215" s="4" t="s">
        <v>22</v>
      </c>
      <c r="M215">
        <v>1289019600</v>
      </c>
      <c r="N215">
        <v>1289714400</v>
      </c>
      <c r="O215" s="11">
        <f t="shared" si="14"/>
        <v>40488.208333333336</v>
      </c>
      <c r="P215" s="11">
        <f t="shared" si="15"/>
        <v>40496.25</v>
      </c>
      <c r="Q215" t="b">
        <v>0</v>
      </c>
      <c r="R215" t="b">
        <v>1</v>
      </c>
      <c r="S215" t="s">
        <v>60</v>
      </c>
      <c r="T215" t="str" cm="1">
        <f t="array" ref="T215:U215">TRIM(_xlfn.TEXTSPLIT(S215,"/"))</f>
        <v>music</v>
      </c>
      <c r="U215" t="str">
        <v>indie rock</v>
      </c>
      <c r="V215" s="5"/>
    </row>
    <row r="216" spans="1:22" x14ac:dyDescent="0.3">
      <c r="A216">
        <v>214</v>
      </c>
      <c r="B216" t="s">
        <v>481</v>
      </c>
      <c r="C216" s="3" t="s">
        <v>482</v>
      </c>
      <c r="D216">
        <v>1400</v>
      </c>
      <c r="E216" t="str" cm="1">
        <f t="array" ref="E216">_xlfn.IFS(D216&lt;1000,"Less than 1000",D216&lt;=4999,"1000 to 4999",D216&lt;=9999,"5000 to 9999",D216&lt;=14999,"10000 to 14999",D216&lt;=19999,"15000 to 19999",D216&lt;=24999,"20000 to 24999",D216&lt;=29999,"25000 to 29999",D216&lt;=34999,"30000 to 34999",D216&lt;=39999,"35000 to 39999",D216&lt;=44999,"40000 to 44999",D216&lt;=49999,"45000 to 49999",TRUE,"Greater than or equal to 50000")</f>
        <v>1000 to 4999</v>
      </c>
      <c r="F216">
        <v>14324</v>
      </c>
      <c r="G216" s="7">
        <f t="shared" si="12"/>
        <v>1023.1428571428571</v>
      </c>
      <c r="H216" t="s">
        <v>20</v>
      </c>
      <c r="I216">
        <v>165</v>
      </c>
      <c r="J216" s="5">
        <f t="shared" si="13"/>
        <v>86.812121212121212</v>
      </c>
      <c r="K216" s="4" t="s">
        <v>21</v>
      </c>
      <c r="L216" s="4" t="s">
        <v>22</v>
      </c>
      <c r="M216">
        <v>1282194000</v>
      </c>
      <c r="N216">
        <v>1282712400</v>
      </c>
      <c r="O216" s="11">
        <f t="shared" si="14"/>
        <v>40409.208333333336</v>
      </c>
      <c r="P216" s="11">
        <f t="shared" si="15"/>
        <v>40415.208333333336</v>
      </c>
      <c r="Q216" t="b">
        <v>0</v>
      </c>
      <c r="R216" t="b">
        <v>0</v>
      </c>
      <c r="S216" t="s">
        <v>23</v>
      </c>
      <c r="T216" t="str" cm="1">
        <f t="array" ref="T216:U216">TRIM(_xlfn.TEXTSPLIT(S216,"/"))</f>
        <v>music</v>
      </c>
      <c r="U216" t="str">
        <v>rock</v>
      </c>
      <c r="V216" s="5"/>
    </row>
    <row r="217" spans="1:22" x14ac:dyDescent="0.3">
      <c r="A217">
        <v>215</v>
      </c>
      <c r="B217" t="s">
        <v>483</v>
      </c>
      <c r="C217" s="3" t="s">
        <v>484</v>
      </c>
      <c r="D217">
        <v>156800</v>
      </c>
      <c r="E217" t="str" cm="1">
        <f t="array" ref="E217">_xlfn.IFS(D217&lt;1000,"Less than 1000",D217&lt;=4999,"1000 to 4999",D217&lt;=9999,"5000 to 9999",D217&lt;=14999,"10000 to 14999",D217&lt;=19999,"15000 to 19999",D217&lt;=24999,"20000 to 24999",D217&lt;=29999,"25000 to 29999",D217&lt;=34999,"30000 to 34999",D217&lt;=39999,"35000 to 39999",D217&lt;=44999,"40000 to 44999",D217&lt;=49999,"45000 to 49999",TRUE,"Greater than or equal to 50000")</f>
        <v>Greater than or equal to 50000</v>
      </c>
      <c r="F217">
        <v>6024</v>
      </c>
      <c r="G217" s="7">
        <f t="shared" si="12"/>
        <v>3.841836734693878</v>
      </c>
      <c r="H217" t="s">
        <v>14</v>
      </c>
      <c r="I217">
        <v>143</v>
      </c>
      <c r="J217" s="5">
        <f t="shared" si="13"/>
        <v>42.125874125874127</v>
      </c>
      <c r="K217" s="4" t="s">
        <v>21</v>
      </c>
      <c r="L217" s="4" t="s">
        <v>22</v>
      </c>
      <c r="M217">
        <v>1550037600</v>
      </c>
      <c r="N217">
        <v>1550210400</v>
      </c>
      <c r="O217" s="11">
        <f t="shared" si="14"/>
        <v>43509.25</v>
      </c>
      <c r="P217" s="11">
        <f t="shared" si="15"/>
        <v>43511.25</v>
      </c>
      <c r="Q217" t="b">
        <v>0</v>
      </c>
      <c r="R217" t="b">
        <v>0</v>
      </c>
      <c r="S217" t="s">
        <v>33</v>
      </c>
      <c r="T217" t="str" cm="1">
        <f t="array" ref="T217:U217">TRIM(_xlfn.TEXTSPLIT(S217,"/"))</f>
        <v>theater</v>
      </c>
      <c r="U217" t="str">
        <v>plays</v>
      </c>
      <c r="V217" s="5"/>
    </row>
    <row r="218" spans="1:22" x14ac:dyDescent="0.3">
      <c r="A218">
        <v>216</v>
      </c>
      <c r="B218" t="s">
        <v>485</v>
      </c>
      <c r="C218" s="3" t="s">
        <v>486</v>
      </c>
      <c r="D218">
        <v>121700</v>
      </c>
      <c r="E218" t="str" cm="1">
        <f t="array" ref="E218">_xlfn.IFS(D218&lt;1000,"Less than 1000",D218&lt;=4999,"1000 to 4999",D218&lt;=9999,"5000 to 9999",D218&lt;=14999,"10000 to 14999",D218&lt;=19999,"15000 to 19999",D218&lt;=24999,"20000 to 24999",D218&lt;=29999,"25000 to 29999",D218&lt;=34999,"30000 to 34999",D218&lt;=39999,"35000 to 39999",D218&lt;=44999,"40000 to 44999",D218&lt;=49999,"45000 to 49999",TRUE,"Greater than or equal to 50000")</f>
        <v>Greater than or equal to 50000</v>
      </c>
      <c r="F218">
        <v>188721</v>
      </c>
      <c r="G218" s="7">
        <f t="shared" si="12"/>
        <v>155.07066557107643</v>
      </c>
      <c r="H218" t="s">
        <v>20</v>
      </c>
      <c r="I218">
        <v>1815</v>
      </c>
      <c r="J218" s="5">
        <f t="shared" si="13"/>
        <v>103.97851239669421</v>
      </c>
      <c r="K218" s="4" t="s">
        <v>21</v>
      </c>
      <c r="L218" s="4" t="s">
        <v>22</v>
      </c>
      <c r="M218">
        <v>1321941600</v>
      </c>
      <c r="N218">
        <v>1322114400</v>
      </c>
      <c r="O218" s="11">
        <f t="shared" si="14"/>
        <v>40869.25</v>
      </c>
      <c r="P218" s="11">
        <f t="shared" si="15"/>
        <v>40871.25</v>
      </c>
      <c r="Q218" t="b">
        <v>0</v>
      </c>
      <c r="R218" t="b">
        <v>0</v>
      </c>
      <c r="S218" t="s">
        <v>33</v>
      </c>
      <c r="T218" t="str" cm="1">
        <f t="array" ref="T218:U218">TRIM(_xlfn.TEXTSPLIT(S218,"/"))</f>
        <v>theater</v>
      </c>
      <c r="U218" t="str">
        <v>plays</v>
      </c>
      <c r="V218" s="5"/>
    </row>
    <row r="219" spans="1:22" x14ac:dyDescent="0.3">
      <c r="A219">
        <v>217</v>
      </c>
      <c r="B219" t="s">
        <v>487</v>
      </c>
      <c r="C219" s="3" t="s">
        <v>488</v>
      </c>
      <c r="D219">
        <v>129400</v>
      </c>
      <c r="E219" t="str" cm="1">
        <f t="array" ref="E219">_xlfn.IFS(D219&lt;1000,"Less than 1000",D219&lt;=4999,"1000 to 4999",D219&lt;=9999,"5000 to 9999",D219&lt;=14999,"10000 to 14999",D219&lt;=19999,"15000 to 19999",D219&lt;=24999,"20000 to 24999",D219&lt;=29999,"25000 to 29999",D219&lt;=34999,"30000 to 34999",D219&lt;=39999,"35000 to 39999",D219&lt;=44999,"40000 to 44999",D219&lt;=49999,"45000 to 49999",TRUE,"Greater than or equal to 50000")</f>
        <v>Greater than or equal to 50000</v>
      </c>
      <c r="F219">
        <v>57911</v>
      </c>
      <c r="G219" s="7">
        <f t="shared" si="12"/>
        <v>44.753477588871718</v>
      </c>
      <c r="H219" t="s">
        <v>14</v>
      </c>
      <c r="I219">
        <v>934</v>
      </c>
      <c r="J219" s="5">
        <f t="shared" si="13"/>
        <v>62.003211991434689</v>
      </c>
      <c r="K219" s="4" t="s">
        <v>21</v>
      </c>
      <c r="L219" s="4" t="s">
        <v>22</v>
      </c>
      <c r="M219">
        <v>1556427600</v>
      </c>
      <c r="N219">
        <v>1557205200</v>
      </c>
      <c r="O219" s="11">
        <f t="shared" si="14"/>
        <v>43583.208333333328</v>
      </c>
      <c r="P219" s="11">
        <f t="shared" si="15"/>
        <v>43592.208333333328</v>
      </c>
      <c r="Q219" t="b">
        <v>0</v>
      </c>
      <c r="R219" t="b">
        <v>0</v>
      </c>
      <c r="S219" t="s">
        <v>474</v>
      </c>
      <c r="T219" t="str" cm="1">
        <f t="array" ref="T219:U219">TRIM(_xlfn.TEXTSPLIT(S219,"/"))</f>
        <v>film &amp; video</v>
      </c>
      <c r="U219" t="str">
        <v>science fiction</v>
      </c>
      <c r="V219" s="5"/>
    </row>
    <row r="220" spans="1:22" x14ac:dyDescent="0.3">
      <c r="A220">
        <v>218</v>
      </c>
      <c r="B220" t="s">
        <v>489</v>
      </c>
      <c r="C220" s="3" t="s">
        <v>490</v>
      </c>
      <c r="D220">
        <v>5700</v>
      </c>
      <c r="E220" t="str" cm="1">
        <f t="array" ref="E220">_xlfn.IFS(D220&lt;1000,"Less than 1000",D220&lt;=4999,"1000 to 4999",D220&lt;=9999,"5000 to 9999",D220&lt;=14999,"10000 to 14999",D220&lt;=19999,"15000 to 19999",D220&lt;=24999,"20000 to 24999",D220&lt;=29999,"25000 to 29999",D220&lt;=34999,"30000 to 34999",D220&lt;=39999,"35000 to 39999",D220&lt;=44999,"40000 to 44999",D220&lt;=49999,"45000 to 49999",TRUE,"Greater than or equal to 50000")</f>
        <v>5000 to 9999</v>
      </c>
      <c r="F220">
        <v>12309</v>
      </c>
      <c r="G220" s="7">
        <f t="shared" si="12"/>
        <v>215.94736842105263</v>
      </c>
      <c r="H220" t="s">
        <v>20</v>
      </c>
      <c r="I220">
        <v>397</v>
      </c>
      <c r="J220" s="5">
        <f t="shared" si="13"/>
        <v>31.005037783375315</v>
      </c>
      <c r="K220" s="4" t="s">
        <v>40</v>
      </c>
      <c r="L220" s="4" t="s">
        <v>41</v>
      </c>
      <c r="M220">
        <v>1320991200</v>
      </c>
      <c r="N220">
        <v>1323928800</v>
      </c>
      <c r="O220" s="11">
        <f t="shared" si="14"/>
        <v>40858.25</v>
      </c>
      <c r="P220" s="11">
        <f t="shared" si="15"/>
        <v>40892.25</v>
      </c>
      <c r="Q220" t="b">
        <v>0</v>
      </c>
      <c r="R220" t="b">
        <v>1</v>
      </c>
      <c r="S220" t="s">
        <v>100</v>
      </c>
      <c r="T220" t="str" cm="1">
        <f t="array" ref="T220:U220">TRIM(_xlfn.TEXTSPLIT(S220,"/"))</f>
        <v>film &amp; video</v>
      </c>
      <c r="U220" t="str">
        <v>shorts</v>
      </c>
      <c r="V220" s="5"/>
    </row>
    <row r="221" spans="1:22" x14ac:dyDescent="0.3">
      <c r="A221">
        <v>219</v>
      </c>
      <c r="B221" t="s">
        <v>491</v>
      </c>
      <c r="C221" s="3" t="s">
        <v>492</v>
      </c>
      <c r="D221">
        <v>41700</v>
      </c>
      <c r="E221" t="str" cm="1">
        <f t="array" ref="E221">_xlfn.IFS(D221&lt;1000,"Less than 1000",D221&lt;=4999,"1000 to 4999",D221&lt;=9999,"5000 to 9999",D221&lt;=14999,"10000 to 14999",D221&lt;=19999,"15000 to 19999",D221&lt;=24999,"20000 to 24999",D221&lt;=29999,"25000 to 29999",D221&lt;=34999,"30000 to 34999",D221&lt;=39999,"35000 to 39999",D221&lt;=44999,"40000 to 44999",D221&lt;=49999,"45000 to 49999",TRUE,"Greater than or equal to 50000")</f>
        <v>40000 to 44999</v>
      </c>
      <c r="F221">
        <v>138497</v>
      </c>
      <c r="G221" s="7">
        <f t="shared" si="12"/>
        <v>332.12709832134288</v>
      </c>
      <c r="H221" t="s">
        <v>20</v>
      </c>
      <c r="I221">
        <v>1539</v>
      </c>
      <c r="J221" s="5">
        <f t="shared" si="13"/>
        <v>89.991552956465242</v>
      </c>
      <c r="K221" s="4" t="s">
        <v>21</v>
      </c>
      <c r="L221" s="4" t="s">
        <v>22</v>
      </c>
      <c r="M221">
        <v>1345093200</v>
      </c>
      <c r="N221">
        <v>1346130000</v>
      </c>
      <c r="O221" s="11">
        <f t="shared" si="14"/>
        <v>41137.208333333336</v>
      </c>
      <c r="P221" s="11">
        <f t="shared" si="15"/>
        <v>41149.208333333336</v>
      </c>
      <c r="Q221" t="b">
        <v>0</v>
      </c>
      <c r="R221" t="b">
        <v>0</v>
      </c>
      <c r="S221" t="s">
        <v>71</v>
      </c>
      <c r="T221" t="str" cm="1">
        <f t="array" ref="T221:U221">TRIM(_xlfn.TEXTSPLIT(S221,"/"))</f>
        <v>film &amp; video</v>
      </c>
      <c r="U221" t="str">
        <v>animation</v>
      </c>
      <c r="V221" s="5"/>
    </row>
    <row r="222" spans="1:22" x14ac:dyDescent="0.3">
      <c r="A222">
        <v>220</v>
      </c>
      <c r="B222" t="s">
        <v>493</v>
      </c>
      <c r="C222" s="3" t="s">
        <v>494</v>
      </c>
      <c r="D222">
        <v>7900</v>
      </c>
      <c r="E222" t="str" cm="1">
        <f t="array" ref="E222">_xlfn.IFS(D222&lt;1000,"Less than 1000",D222&lt;=4999,"1000 to 4999",D222&lt;=9999,"5000 to 9999",D222&lt;=14999,"10000 to 14999",D222&lt;=19999,"15000 to 19999",D222&lt;=24999,"20000 to 24999",D222&lt;=29999,"25000 to 29999",D222&lt;=34999,"30000 to 34999",D222&lt;=39999,"35000 to 39999",D222&lt;=44999,"40000 to 44999",D222&lt;=49999,"45000 to 49999",TRUE,"Greater than or equal to 50000")</f>
        <v>5000 to 9999</v>
      </c>
      <c r="F222">
        <v>667</v>
      </c>
      <c r="G222" s="7">
        <f t="shared" si="12"/>
        <v>8.4430379746835449</v>
      </c>
      <c r="H222" t="s">
        <v>14</v>
      </c>
      <c r="I222">
        <v>17</v>
      </c>
      <c r="J222" s="5">
        <f t="shared" si="13"/>
        <v>39.235294117647058</v>
      </c>
      <c r="K222" s="4" t="s">
        <v>21</v>
      </c>
      <c r="L222" s="4" t="s">
        <v>22</v>
      </c>
      <c r="M222">
        <v>1309496400</v>
      </c>
      <c r="N222">
        <v>1311051600</v>
      </c>
      <c r="O222" s="11">
        <f t="shared" si="14"/>
        <v>40725.208333333336</v>
      </c>
      <c r="P222" s="11">
        <f t="shared" si="15"/>
        <v>40743.208333333336</v>
      </c>
      <c r="Q222" t="b">
        <v>1</v>
      </c>
      <c r="R222" t="b">
        <v>0</v>
      </c>
      <c r="S222" t="s">
        <v>33</v>
      </c>
      <c r="T222" t="str" cm="1">
        <f t="array" ref="T222:U222">TRIM(_xlfn.TEXTSPLIT(S222,"/"))</f>
        <v>theater</v>
      </c>
      <c r="U222" t="str">
        <v>plays</v>
      </c>
      <c r="V222" s="5"/>
    </row>
    <row r="223" spans="1:22" ht="31.2" x14ac:dyDescent="0.3">
      <c r="A223">
        <v>221</v>
      </c>
      <c r="B223" t="s">
        <v>495</v>
      </c>
      <c r="C223" s="3" t="s">
        <v>496</v>
      </c>
      <c r="D223">
        <v>121500</v>
      </c>
      <c r="E223" t="str" cm="1">
        <f t="array" ref="E223">_xlfn.IFS(D223&lt;1000,"Less than 1000",D223&lt;=4999,"1000 to 4999",D223&lt;=9999,"5000 to 9999",D223&lt;=14999,"10000 to 14999",D223&lt;=19999,"15000 to 19999",D223&lt;=24999,"20000 to 24999",D223&lt;=29999,"25000 to 29999",D223&lt;=34999,"30000 to 34999",D223&lt;=39999,"35000 to 39999",D223&lt;=44999,"40000 to 44999",D223&lt;=49999,"45000 to 49999",TRUE,"Greater than or equal to 50000")</f>
        <v>Greater than or equal to 50000</v>
      </c>
      <c r="F223">
        <v>119830</v>
      </c>
      <c r="G223" s="7">
        <f t="shared" si="12"/>
        <v>98.625514403292186</v>
      </c>
      <c r="H223" t="s">
        <v>14</v>
      </c>
      <c r="I223">
        <v>2179</v>
      </c>
      <c r="J223" s="5">
        <f t="shared" si="13"/>
        <v>54.993116108306566</v>
      </c>
      <c r="K223" s="4" t="s">
        <v>21</v>
      </c>
      <c r="L223" s="4" t="s">
        <v>22</v>
      </c>
      <c r="M223">
        <v>1340254800</v>
      </c>
      <c r="N223">
        <v>1340427600</v>
      </c>
      <c r="O223" s="11">
        <f t="shared" si="14"/>
        <v>41081.208333333336</v>
      </c>
      <c r="P223" s="11">
        <f t="shared" si="15"/>
        <v>41083.208333333336</v>
      </c>
      <c r="Q223" t="b">
        <v>1</v>
      </c>
      <c r="R223" t="b">
        <v>0</v>
      </c>
      <c r="S223" t="s">
        <v>17</v>
      </c>
      <c r="T223" t="str" cm="1">
        <f t="array" ref="T223:U223">TRIM(_xlfn.TEXTSPLIT(S223,"/"))</f>
        <v>food</v>
      </c>
      <c r="U223" t="str">
        <v>food trucks</v>
      </c>
      <c r="V223" s="5"/>
    </row>
    <row r="224" spans="1:22" x14ac:dyDescent="0.3">
      <c r="A224">
        <v>222</v>
      </c>
      <c r="B224" t="s">
        <v>497</v>
      </c>
      <c r="C224" s="3" t="s">
        <v>498</v>
      </c>
      <c r="D224">
        <v>4800</v>
      </c>
      <c r="E224" t="str" cm="1">
        <f t="array" ref="E224">_xlfn.IFS(D224&lt;1000,"Less than 1000",D224&lt;=4999,"1000 to 4999",D224&lt;=9999,"5000 to 9999",D224&lt;=14999,"10000 to 14999",D224&lt;=19999,"15000 to 19999",D224&lt;=24999,"20000 to 24999",D224&lt;=29999,"25000 to 29999",D224&lt;=34999,"30000 to 34999",D224&lt;=39999,"35000 to 39999",D224&lt;=44999,"40000 to 44999",D224&lt;=49999,"45000 to 49999",TRUE,"Greater than or equal to 50000")</f>
        <v>1000 to 4999</v>
      </c>
      <c r="F224">
        <v>6623</v>
      </c>
      <c r="G224" s="7">
        <f t="shared" si="12"/>
        <v>137.97916666666669</v>
      </c>
      <c r="H224" t="s">
        <v>20</v>
      </c>
      <c r="I224">
        <v>138</v>
      </c>
      <c r="J224" s="5">
        <f t="shared" si="13"/>
        <v>47.992753623188406</v>
      </c>
      <c r="K224" s="4" t="s">
        <v>21</v>
      </c>
      <c r="L224" s="4" t="s">
        <v>22</v>
      </c>
      <c r="M224">
        <v>1412226000</v>
      </c>
      <c r="N224">
        <v>1412312400</v>
      </c>
      <c r="O224" s="11">
        <f t="shared" si="14"/>
        <v>41914.208333333336</v>
      </c>
      <c r="P224" s="11">
        <f t="shared" si="15"/>
        <v>41915.208333333336</v>
      </c>
      <c r="Q224" t="b">
        <v>0</v>
      </c>
      <c r="R224" t="b">
        <v>0</v>
      </c>
      <c r="S224" t="s">
        <v>122</v>
      </c>
      <c r="T224" t="str" cm="1">
        <f t="array" ref="T224:U224">TRIM(_xlfn.TEXTSPLIT(S224,"/"))</f>
        <v>photography</v>
      </c>
      <c r="U224" t="str">
        <v>photography books</v>
      </c>
      <c r="V224" s="5"/>
    </row>
    <row r="225" spans="1:22" x14ac:dyDescent="0.3">
      <c r="A225">
        <v>223</v>
      </c>
      <c r="B225" t="s">
        <v>499</v>
      </c>
      <c r="C225" s="3" t="s">
        <v>500</v>
      </c>
      <c r="D225">
        <v>87300</v>
      </c>
      <c r="E225" t="str" cm="1">
        <f t="array" ref="E225">_xlfn.IFS(D225&lt;1000,"Less than 1000",D225&lt;=4999,"1000 to 4999",D225&lt;=9999,"5000 to 9999",D225&lt;=14999,"10000 to 14999",D225&lt;=19999,"15000 to 19999",D225&lt;=24999,"20000 to 24999",D225&lt;=29999,"25000 to 29999",D225&lt;=34999,"30000 to 34999",D225&lt;=39999,"35000 to 39999",D225&lt;=44999,"40000 to 44999",D225&lt;=49999,"45000 to 49999",TRUE,"Greater than or equal to 50000")</f>
        <v>Greater than or equal to 50000</v>
      </c>
      <c r="F225">
        <v>81897</v>
      </c>
      <c r="G225" s="7">
        <f t="shared" si="12"/>
        <v>93.81099656357388</v>
      </c>
      <c r="H225" t="s">
        <v>14</v>
      </c>
      <c r="I225">
        <v>931</v>
      </c>
      <c r="J225" s="5">
        <f t="shared" si="13"/>
        <v>87.966702470461868</v>
      </c>
      <c r="K225" s="4" t="s">
        <v>21</v>
      </c>
      <c r="L225" s="4" t="s">
        <v>22</v>
      </c>
      <c r="M225">
        <v>1458104400</v>
      </c>
      <c r="N225">
        <v>1459314000</v>
      </c>
      <c r="O225" s="11">
        <f t="shared" si="14"/>
        <v>42445.208333333328</v>
      </c>
      <c r="P225" s="11">
        <f t="shared" si="15"/>
        <v>42459.208333333328</v>
      </c>
      <c r="Q225" t="b">
        <v>0</v>
      </c>
      <c r="R225" t="b">
        <v>0</v>
      </c>
      <c r="S225" t="s">
        <v>33</v>
      </c>
      <c r="T225" t="str" cm="1">
        <f t="array" ref="T225:U225">TRIM(_xlfn.TEXTSPLIT(S225,"/"))</f>
        <v>theater</v>
      </c>
      <c r="U225" t="str">
        <v>plays</v>
      </c>
      <c r="V225" s="5"/>
    </row>
    <row r="226" spans="1:22" x14ac:dyDescent="0.3">
      <c r="A226">
        <v>224</v>
      </c>
      <c r="B226" t="s">
        <v>501</v>
      </c>
      <c r="C226" s="3" t="s">
        <v>502</v>
      </c>
      <c r="D226">
        <v>46300</v>
      </c>
      <c r="E226" t="str" cm="1">
        <f t="array" ref="E226">_xlfn.IFS(D226&lt;1000,"Less than 1000",D226&lt;=4999,"1000 to 4999",D226&lt;=9999,"5000 to 9999",D226&lt;=14999,"10000 to 14999",D226&lt;=19999,"15000 to 19999",D226&lt;=24999,"20000 to 24999",D226&lt;=29999,"25000 to 29999",D226&lt;=34999,"30000 to 34999",D226&lt;=39999,"35000 to 39999",D226&lt;=44999,"40000 to 44999",D226&lt;=49999,"45000 to 49999",TRUE,"Greater than or equal to 50000")</f>
        <v>45000 to 49999</v>
      </c>
      <c r="F226">
        <v>186885</v>
      </c>
      <c r="G226" s="7">
        <f t="shared" si="12"/>
        <v>403.63930885529157</v>
      </c>
      <c r="H226" t="s">
        <v>20</v>
      </c>
      <c r="I226">
        <v>3594</v>
      </c>
      <c r="J226" s="5">
        <f t="shared" si="13"/>
        <v>51.999165275459099</v>
      </c>
      <c r="K226" s="4" t="s">
        <v>21</v>
      </c>
      <c r="L226" s="4" t="s">
        <v>22</v>
      </c>
      <c r="M226">
        <v>1411534800</v>
      </c>
      <c r="N226">
        <v>1415426400</v>
      </c>
      <c r="O226" s="11">
        <f t="shared" si="14"/>
        <v>41906.208333333336</v>
      </c>
      <c r="P226" s="11">
        <f t="shared" si="15"/>
        <v>41951.25</v>
      </c>
      <c r="Q226" t="b">
        <v>0</v>
      </c>
      <c r="R226" t="b">
        <v>0</v>
      </c>
      <c r="S226" t="s">
        <v>474</v>
      </c>
      <c r="T226" t="str" cm="1">
        <f t="array" ref="T226:U226">TRIM(_xlfn.TEXTSPLIT(S226,"/"))</f>
        <v>film &amp; video</v>
      </c>
      <c r="U226" t="str">
        <v>science fiction</v>
      </c>
      <c r="V226" s="5"/>
    </row>
    <row r="227" spans="1:22" x14ac:dyDescent="0.3">
      <c r="A227">
        <v>225</v>
      </c>
      <c r="B227" t="s">
        <v>503</v>
      </c>
      <c r="C227" s="3" t="s">
        <v>504</v>
      </c>
      <c r="D227">
        <v>67800</v>
      </c>
      <c r="E227" t="str" cm="1">
        <f t="array" ref="E227">_xlfn.IFS(D227&lt;1000,"Less than 1000",D227&lt;=4999,"1000 to 4999",D227&lt;=9999,"5000 to 9999",D227&lt;=14999,"10000 to 14999",D227&lt;=19999,"15000 to 19999",D227&lt;=24999,"20000 to 24999",D227&lt;=29999,"25000 to 29999",D227&lt;=34999,"30000 to 34999",D227&lt;=39999,"35000 to 39999",D227&lt;=44999,"40000 to 44999",D227&lt;=49999,"45000 to 49999",TRUE,"Greater than or equal to 50000")</f>
        <v>Greater than or equal to 50000</v>
      </c>
      <c r="F227">
        <v>176398</v>
      </c>
      <c r="G227" s="7">
        <f t="shared" si="12"/>
        <v>260.1740412979351</v>
      </c>
      <c r="H227" t="s">
        <v>20</v>
      </c>
      <c r="I227">
        <v>5880</v>
      </c>
      <c r="J227" s="5">
        <f t="shared" si="13"/>
        <v>29.999659863945578</v>
      </c>
      <c r="K227" s="4" t="s">
        <v>21</v>
      </c>
      <c r="L227" s="4" t="s">
        <v>22</v>
      </c>
      <c r="M227">
        <v>1399093200</v>
      </c>
      <c r="N227">
        <v>1399093200</v>
      </c>
      <c r="O227" s="11">
        <f t="shared" si="14"/>
        <v>41762.208333333336</v>
      </c>
      <c r="P227" s="11">
        <f t="shared" si="15"/>
        <v>41762.208333333336</v>
      </c>
      <c r="Q227" t="b">
        <v>1</v>
      </c>
      <c r="R227" t="b">
        <v>0</v>
      </c>
      <c r="S227" t="s">
        <v>23</v>
      </c>
      <c r="T227" t="str" cm="1">
        <f t="array" ref="T227:U227">TRIM(_xlfn.TEXTSPLIT(S227,"/"))</f>
        <v>music</v>
      </c>
      <c r="U227" t="str">
        <v>rock</v>
      </c>
      <c r="V227" s="5"/>
    </row>
    <row r="228" spans="1:22" x14ac:dyDescent="0.3">
      <c r="A228">
        <v>226</v>
      </c>
      <c r="B228" t="s">
        <v>253</v>
      </c>
      <c r="C228" s="3" t="s">
        <v>505</v>
      </c>
      <c r="D228">
        <v>3000</v>
      </c>
      <c r="E228" t="str" cm="1">
        <f t="array" ref="E228">_xlfn.IFS(D228&lt;1000,"Less than 1000",D228&lt;=4999,"1000 to 4999",D228&lt;=9999,"5000 to 9999",D228&lt;=14999,"10000 to 14999",D228&lt;=19999,"15000 to 19999",D228&lt;=24999,"20000 to 24999",D228&lt;=29999,"25000 to 29999",D228&lt;=34999,"30000 to 34999",D228&lt;=39999,"35000 to 39999",D228&lt;=44999,"40000 to 44999",D228&lt;=49999,"45000 to 49999",TRUE,"Greater than or equal to 50000")</f>
        <v>1000 to 4999</v>
      </c>
      <c r="F228">
        <v>10999</v>
      </c>
      <c r="G228" s="7">
        <f t="shared" si="12"/>
        <v>366.63333333333333</v>
      </c>
      <c r="H228" t="s">
        <v>20</v>
      </c>
      <c r="I228">
        <v>112</v>
      </c>
      <c r="J228" s="5">
        <f t="shared" si="13"/>
        <v>98.205357142857139</v>
      </c>
      <c r="K228" s="4" t="s">
        <v>21</v>
      </c>
      <c r="L228" s="4" t="s">
        <v>22</v>
      </c>
      <c r="M228">
        <v>1270702800</v>
      </c>
      <c r="N228">
        <v>1273899600</v>
      </c>
      <c r="O228" s="11">
        <f t="shared" si="14"/>
        <v>40276.208333333336</v>
      </c>
      <c r="P228" s="11">
        <f t="shared" si="15"/>
        <v>40313.208333333336</v>
      </c>
      <c r="Q228" t="b">
        <v>0</v>
      </c>
      <c r="R228" t="b">
        <v>0</v>
      </c>
      <c r="S228" t="s">
        <v>122</v>
      </c>
      <c r="T228" t="str" cm="1">
        <f t="array" ref="T228:U228">TRIM(_xlfn.TEXTSPLIT(S228,"/"))</f>
        <v>photography</v>
      </c>
      <c r="U228" t="str">
        <v>photography books</v>
      </c>
      <c r="V228" s="5"/>
    </row>
    <row r="229" spans="1:22" ht="31.2" x14ac:dyDescent="0.3">
      <c r="A229">
        <v>227</v>
      </c>
      <c r="B229" t="s">
        <v>506</v>
      </c>
      <c r="C229" s="3" t="s">
        <v>507</v>
      </c>
      <c r="D229">
        <v>60900</v>
      </c>
      <c r="E229" t="str" cm="1">
        <f t="array" ref="E229">_xlfn.IFS(D229&lt;1000,"Less than 1000",D229&lt;=4999,"1000 to 4999",D229&lt;=9999,"5000 to 9999",D229&lt;=14999,"10000 to 14999",D229&lt;=19999,"15000 to 19999",D229&lt;=24999,"20000 to 24999",D229&lt;=29999,"25000 to 29999",D229&lt;=34999,"30000 to 34999",D229&lt;=39999,"35000 to 39999",D229&lt;=44999,"40000 to 44999",D229&lt;=49999,"45000 to 49999",TRUE,"Greater than or equal to 50000")</f>
        <v>Greater than or equal to 50000</v>
      </c>
      <c r="F229">
        <v>102751</v>
      </c>
      <c r="G229" s="7">
        <f t="shared" si="12"/>
        <v>168.72085385878489</v>
      </c>
      <c r="H229" t="s">
        <v>20</v>
      </c>
      <c r="I229">
        <v>943</v>
      </c>
      <c r="J229" s="5">
        <f t="shared" si="13"/>
        <v>108.96182396606575</v>
      </c>
      <c r="K229" s="4" t="s">
        <v>21</v>
      </c>
      <c r="L229" s="4" t="s">
        <v>22</v>
      </c>
      <c r="M229">
        <v>1431666000</v>
      </c>
      <c r="N229">
        <v>1432184400</v>
      </c>
      <c r="O229" s="11">
        <f t="shared" si="14"/>
        <v>42139.208333333328</v>
      </c>
      <c r="P229" s="11">
        <f t="shared" si="15"/>
        <v>42145.208333333328</v>
      </c>
      <c r="Q229" t="b">
        <v>0</v>
      </c>
      <c r="R229" t="b">
        <v>0</v>
      </c>
      <c r="S229" t="s">
        <v>292</v>
      </c>
      <c r="T229" t="str" cm="1">
        <f t="array" ref="T229:U229">TRIM(_xlfn.TEXTSPLIT(S229,"/"))</f>
        <v>games</v>
      </c>
      <c r="U229" t="str">
        <v>mobile games</v>
      </c>
      <c r="V229" s="5"/>
    </row>
    <row r="230" spans="1:22" x14ac:dyDescent="0.3">
      <c r="A230">
        <v>228</v>
      </c>
      <c r="B230" t="s">
        <v>508</v>
      </c>
      <c r="C230" s="3" t="s">
        <v>509</v>
      </c>
      <c r="D230">
        <v>137900</v>
      </c>
      <c r="E230" t="str" cm="1">
        <f t="array" ref="E230">_xlfn.IFS(D230&lt;1000,"Less than 1000",D230&lt;=4999,"1000 to 4999",D230&lt;=9999,"5000 to 9999",D230&lt;=14999,"10000 to 14999",D230&lt;=19999,"15000 to 19999",D230&lt;=24999,"20000 to 24999",D230&lt;=29999,"25000 to 29999",D230&lt;=34999,"30000 to 34999",D230&lt;=39999,"35000 to 39999",D230&lt;=44999,"40000 to 44999",D230&lt;=49999,"45000 to 49999",TRUE,"Greater than or equal to 50000")</f>
        <v>Greater than or equal to 50000</v>
      </c>
      <c r="F230">
        <v>165352</v>
      </c>
      <c r="G230" s="7">
        <f t="shared" si="12"/>
        <v>119.90717911530093</v>
      </c>
      <c r="H230" t="s">
        <v>20</v>
      </c>
      <c r="I230">
        <v>2468</v>
      </c>
      <c r="J230" s="5">
        <f t="shared" si="13"/>
        <v>66.998379254457049</v>
      </c>
      <c r="K230" s="4" t="s">
        <v>21</v>
      </c>
      <c r="L230" s="4" t="s">
        <v>22</v>
      </c>
      <c r="M230">
        <v>1472619600</v>
      </c>
      <c r="N230">
        <v>1474779600</v>
      </c>
      <c r="O230" s="11">
        <f t="shared" si="14"/>
        <v>42613.208333333328</v>
      </c>
      <c r="P230" s="11">
        <f t="shared" si="15"/>
        <v>42638.208333333328</v>
      </c>
      <c r="Q230" t="b">
        <v>0</v>
      </c>
      <c r="R230" t="b">
        <v>0</v>
      </c>
      <c r="S230" t="s">
        <v>71</v>
      </c>
      <c r="T230" t="str" cm="1">
        <f t="array" ref="T230:U230">TRIM(_xlfn.TEXTSPLIT(S230,"/"))</f>
        <v>film &amp; video</v>
      </c>
      <c r="U230" t="str">
        <v>animation</v>
      </c>
      <c r="V230" s="5"/>
    </row>
    <row r="231" spans="1:22" x14ac:dyDescent="0.3">
      <c r="A231">
        <v>229</v>
      </c>
      <c r="B231" t="s">
        <v>510</v>
      </c>
      <c r="C231" s="3" t="s">
        <v>511</v>
      </c>
      <c r="D231">
        <v>85600</v>
      </c>
      <c r="E231" t="str" cm="1">
        <f t="array" ref="E231">_xlfn.IFS(D231&lt;1000,"Less than 1000",D231&lt;=4999,"1000 to 4999",D231&lt;=9999,"5000 to 9999",D231&lt;=14999,"10000 to 14999",D231&lt;=19999,"15000 to 19999",D231&lt;=24999,"20000 to 24999",D231&lt;=29999,"25000 to 29999",D231&lt;=34999,"30000 to 34999",D231&lt;=39999,"35000 to 39999",D231&lt;=44999,"40000 to 44999",D231&lt;=49999,"45000 to 49999",TRUE,"Greater than or equal to 50000")</f>
        <v>Greater than or equal to 50000</v>
      </c>
      <c r="F231">
        <v>165798</v>
      </c>
      <c r="G231" s="7">
        <f t="shared" si="12"/>
        <v>193.68925233644859</v>
      </c>
      <c r="H231" t="s">
        <v>20</v>
      </c>
      <c r="I231">
        <v>2551</v>
      </c>
      <c r="J231" s="5">
        <f t="shared" si="13"/>
        <v>64.99333594668758</v>
      </c>
      <c r="K231" s="4" t="s">
        <v>21</v>
      </c>
      <c r="L231" s="4" t="s">
        <v>22</v>
      </c>
      <c r="M231">
        <v>1496293200</v>
      </c>
      <c r="N231">
        <v>1500440400</v>
      </c>
      <c r="O231" s="11">
        <f t="shared" si="14"/>
        <v>42887.208333333328</v>
      </c>
      <c r="P231" s="11">
        <f t="shared" si="15"/>
        <v>42935.208333333328</v>
      </c>
      <c r="Q231" t="b">
        <v>0</v>
      </c>
      <c r="R231" t="b">
        <v>1</v>
      </c>
      <c r="S231" t="s">
        <v>292</v>
      </c>
      <c r="T231" t="str" cm="1">
        <f t="array" ref="T231:U231">TRIM(_xlfn.TEXTSPLIT(S231,"/"))</f>
        <v>games</v>
      </c>
      <c r="U231" t="str">
        <v>mobile games</v>
      </c>
      <c r="V231" s="5"/>
    </row>
    <row r="232" spans="1:22" x14ac:dyDescent="0.3">
      <c r="A232">
        <v>230</v>
      </c>
      <c r="B232" t="s">
        <v>512</v>
      </c>
      <c r="C232" s="3" t="s">
        <v>513</v>
      </c>
      <c r="D232">
        <v>2400</v>
      </c>
      <c r="E232" t="str" cm="1">
        <f t="array" ref="E232">_xlfn.IFS(D232&lt;1000,"Less than 1000",D232&lt;=4999,"1000 to 4999",D232&lt;=9999,"5000 to 9999",D232&lt;=14999,"10000 to 14999",D232&lt;=19999,"15000 to 19999",D232&lt;=24999,"20000 to 24999",D232&lt;=29999,"25000 to 29999",D232&lt;=34999,"30000 to 34999",D232&lt;=39999,"35000 to 39999",D232&lt;=44999,"40000 to 44999",D232&lt;=49999,"45000 to 49999",TRUE,"Greater than or equal to 50000")</f>
        <v>1000 to 4999</v>
      </c>
      <c r="F232">
        <v>10084</v>
      </c>
      <c r="G232" s="7">
        <f t="shared" si="12"/>
        <v>420.16666666666669</v>
      </c>
      <c r="H232" t="s">
        <v>20</v>
      </c>
      <c r="I232">
        <v>101</v>
      </c>
      <c r="J232" s="5">
        <f t="shared" si="13"/>
        <v>99.841584158415841</v>
      </c>
      <c r="K232" s="4" t="s">
        <v>21</v>
      </c>
      <c r="L232" s="4" t="s">
        <v>22</v>
      </c>
      <c r="M232">
        <v>1575612000</v>
      </c>
      <c r="N232">
        <v>1575612000</v>
      </c>
      <c r="O232" s="11">
        <f t="shared" si="14"/>
        <v>43805.25</v>
      </c>
      <c r="P232" s="11">
        <f t="shared" si="15"/>
        <v>43805.25</v>
      </c>
      <c r="Q232" t="b">
        <v>0</v>
      </c>
      <c r="R232" t="b">
        <v>0</v>
      </c>
      <c r="S232" t="s">
        <v>89</v>
      </c>
      <c r="T232" t="str" cm="1">
        <f t="array" ref="T232:U232">TRIM(_xlfn.TEXTSPLIT(S232,"/"))</f>
        <v>games</v>
      </c>
      <c r="U232" t="str">
        <v>video games</v>
      </c>
      <c r="V232" s="5"/>
    </row>
    <row r="233" spans="1:22" x14ac:dyDescent="0.3">
      <c r="A233">
        <v>231</v>
      </c>
      <c r="B233" t="s">
        <v>514</v>
      </c>
      <c r="C233" s="3" t="s">
        <v>515</v>
      </c>
      <c r="D233">
        <v>7200</v>
      </c>
      <c r="E233" t="str" cm="1">
        <f t="array" ref="E233">_xlfn.IFS(D233&lt;1000,"Less than 1000",D233&lt;=4999,"1000 to 4999",D233&lt;=9999,"5000 to 9999",D233&lt;=14999,"10000 to 14999",D233&lt;=19999,"15000 to 19999",D233&lt;=24999,"20000 to 24999",D233&lt;=29999,"25000 to 29999",D233&lt;=34999,"30000 to 34999",D233&lt;=39999,"35000 to 39999",D233&lt;=44999,"40000 to 44999",D233&lt;=49999,"45000 to 49999",TRUE,"Greater than or equal to 50000")</f>
        <v>5000 to 9999</v>
      </c>
      <c r="F233">
        <v>5523</v>
      </c>
      <c r="G233" s="7">
        <f t="shared" si="12"/>
        <v>76.708333333333329</v>
      </c>
      <c r="H233" t="s">
        <v>74</v>
      </c>
      <c r="I233">
        <v>67</v>
      </c>
      <c r="J233" s="5">
        <f t="shared" si="13"/>
        <v>82.432835820895519</v>
      </c>
      <c r="K233" s="4" t="s">
        <v>21</v>
      </c>
      <c r="L233" s="4" t="s">
        <v>22</v>
      </c>
      <c r="M233">
        <v>1369112400</v>
      </c>
      <c r="N233">
        <v>1374123600</v>
      </c>
      <c r="O233" s="11">
        <f t="shared" si="14"/>
        <v>41415.208333333336</v>
      </c>
      <c r="P233" s="11">
        <f t="shared" si="15"/>
        <v>41473.208333333336</v>
      </c>
      <c r="Q233" t="b">
        <v>0</v>
      </c>
      <c r="R233" t="b">
        <v>0</v>
      </c>
      <c r="S233" t="s">
        <v>33</v>
      </c>
      <c r="T233" t="str" cm="1">
        <f t="array" ref="T233:U233">TRIM(_xlfn.TEXTSPLIT(S233,"/"))</f>
        <v>theater</v>
      </c>
      <c r="U233" t="str">
        <v>plays</v>
      </c>
      <c r="V233" s="5"/>
    </row>
    <row r="234" spans="1:22" x14ac:dyDescent="0.3">
      <c r="A234">
        <v>232</v>
      </c>
      <c r="B234" t="s">
        <v>516</v>
      </c>
      <c r="C234" s="3" t="s">
        <v>517</v>
      </c>
      <c r="D234">
        <v>3400</v>
      </c>
      <c r="E234" t="str" cm="1">
        <f t="array" ref="E234">_xlfn.IFS(D234&lt;1000,"Less than 1000",D234&lt;=4999,"1000 to 4999",D234&lt;=9999,"5000 to 9999",D234&lt;=14999,"10000 to 14999",D234&lt;=19999,"15000 to 19999",D234&lt;=24999,"20000 to 24999",D234&lt;=29999,"25000 to 29999",D234&lt;=34999,"30000 to 34999",D234&lt;=39999,"35000 to 39999",D234&lt;=44999,"40000 to 44999",D234&lt;=49999,"45000 to 49999",TRUE,"Greater than or equal to 50000")</f>
        <v>1000 to 4999</v>
      </c>
      <c r="F234">
        <v>5823</v>
      </c>
      <c r="G234" s="7">
        <f t="shared" si="12"/>
        <v>171.26470588235293</v>
      </c>
      <c r="H234" t="s">
        <v>20</v>
      </c>
      <c r="I234">
        <v>92</v>
      </c>
      <c r="J234" s="5">
        <f t="shared" si="13"/>
        <v>63.293478260869563</v>
      </c>
      <c r="K234" s="4" t="s">
        <v>21</v>
      </c>
      <c r="L234" s="4" t="s">
        <v>22</v>
      </c>
      <c r="M234">
        <v>1469422800</v>
      </c>
      <c r="N234">
        <v>1469509200</v>
      </c>
      <c r="O234" s="11">
        <f t="shared" si="14"/>
        <v>42576.208333333328</v>
      </c>
      <c r="P234" s="11">
        <f t="shared" si="15"/>
        <v>42577.208333333328</v>
      </c>
      <c r="Q234" t="b">
        <v>0</v>
      </c>
      <c r="R234" t="b">
        <v>0</v>
      </c>
      <c r="S234" t="s">
        <v>33</v>
      </c>
      <c r="T234" t="str" cm="1">
        <f t="array" ref="T234:U234">TRIM(_xlfn.TEXTSPLIT(S234,"/"))</f>
        <v>theater</v>
      </c>
      <c r="U234" t="str">
        <v>plays</v>
      </c>
      <c r="V234" s="5"/>
    </row>
    <row r="235" spans="1:22" x14ac:dyDescent="0.3">
      <c r="A235">
        <v>233</v>
      </c>
      <c r="B235" t="s">
        <v>518</v>
      </c>
      <c r="C235" s="3" t="s">
        <v>519</v>
      </c>
      <c r="D235">
        <v>3800</v>
      </c>
      <c r="E235" t="str" cm="1">
        <f t="array" ref="E235">_xlfn.IFS(D235&lt;1000,"Less than 1000",D235&lt;=4999,"1000 to 4999",D235&lt;=9999,"5000 to 9999",D235&lt;=14999,"10000 to 14999",D235&lt;=19999,"15000 to 19999",D235&lt;=24999,"20000 to 24999",D235&lt;=29999,"25000 to 29999",D235&lt;=34999,"30000 to 34999",D235&lt;=39999,"35000 to 39999",D235&lt;=44999,"40000 to 44999",D235&lt;=49999,"45000 to 49999",TRUE,"Greater than or equal to 50000")</f>
        <v>1000 to 4999</v>
      </c>
      <c r="F235">
        <v>6000</v>
      </c>
      <c r="G235" s="7">
        <f t="shared" si="12"/>
        <v>157.89473684210526</v>
      </c>
      <c r="H235" t="s">
        <v>20</v>
      </c>
      <c r="I235">
        <v>62</v>
      </c>
      <c r="J235" s="5">
        <f t="shared" si="13"/>
        <v>96.774193548387103</v>
      </c>
      <c r="K235" s="4" t="s">
        <v>21</v>
      </c>
      <c r="L235" s="4" t="s">
        <v>22</v>
      </c>
      <c r="M235">
        <v>1307854800</v>
      </c>
      <c r="N235">
        <v>1309237200</v>
      </c>
      <c r="O235" s="11">
        <f t="shared" si="14"/>
        <v>40706.208333333336</v>
      </c>
      <c r="P235" s="11">
        <f t="shared" si="15"/>
        <v>40722.208333333336</v>
      </c>
      <c r="Q235" t="b">
        <v>0</v>
      </c>
      <c r="R235" t="b">
        <v>0</v>
      </c>
      <c r="S235" t="s">
        <v>71</v>
      </c>
      <c r="T235" t="str" cm="1">
        <f t="array" ref="T235:U235">TRIM(_xlfn.TEXTSPLIT(S235,"/"))</f>
        <v>film &amp; video</v>
      </c>
      <c r="U235" t="str">
        <v>animation</v>
      </c>
      <c r="V235" s="5"/>
    </row>
    <row r="236" spans="1:22" x14ac:dyDescent="0.3">
      <c r="A236">
        <v>234</v>
      </c>
      <c r="B236" t="s">
        <v>520</v>
      </c>
      <c r="C236" s="3" t="s">
        <v>521</v>
      </c>
      <c r="D236">
        <v>7500</v>
      </c>
      <c r="E236" t="str" cm="1">
        <f t="array" ref="E236">_xlfn.IFS(D236&lt;1000,"Less than 1000",D236&lt;=4999,"1000 to 4999",D236&lt;=9999,"5000 to 9999",D236&lt;=14999,"10000 to 14999",D236&lt;=19999,"15000 to 19999",D236&lt;=24999,"20000 to 24999",D236&lt;=29999,"25000 to 29999",D236&lt;=34999,"30000 to 34999",D236&lt;=39999,"35000 to 39999",D236&lt;=44999,"40000 to 44999",D236&lt;=49999,"45000 to 49999",TRUE,"Greater than or equal to 50000")</f>
        <v>5000 to 9999</v>
      </c>
      <c r="F236">
        <v>8181</v>
      </c>
      <c r="G236" s="7">
        <f t="shared" si="12"/>
        <v>109.08</v>
      </c>
      <c r="H236" t="s">
        <v>20</v>
      </c>
      <c r="I236">
        <v>149</v>
      </c>
      <c r="J236" s="5">
        <f t="shared" si="13"/>
        <v>54.906040268456373</v>
      </c>
      <c r="K236" s="4" t="s">
        <v>107</v>
      </c>
      <c r="L236" s="4" t="s">
        <v>108</v>
      </c>
      <c r="M236">
        <v>1503378000</v>
      </c>
      <c r="N236">
        <v>1503982800</v>
      </c>
      <c r="O236" s="11">
        <f t="shared" si="14"/>
        <v>42969.208333333328</v>
      </c>
      <c r="P236" s="11">
        <f t="shared" si="15"/>
        <v>42976.208333333328</v>
      </c>
      <c r="Q236" t="b">
        <v>0</v>
      </c>
      <c r="R236" t="b">
        <v>1</v>
      </c>
      <c r="S236" t="s">
        <v>89</v>
      </c>
      <c r="T236" t="str" cm="1">
        <f t="array" ref="T236:U236">TRIM(_xlfn.TEXTSPLIT(S236,"/"))</f>
        <v>games</v>
      </c>
      <c r="U236" t="str">
        <v>video games</v>
      </c>
      <c r="V236" s="5"/>
    </row>
    <row r="237" spans="1:22" ht="31.2" x14ac:dyDescent="0.3">
      <c r="A237">
        <v>235</v>
      </c>
      <c r="B237" t="s">
        <v>522</v>
      </c>
      <c r="C237" s="3" t="s">
        <v>523</v>
      </c>
      <c r="D237">
        <v>8600</v>
      </c>
      <c r="E237" t="str" cm="1">
        <f t="array" ref="E237">_xlfn.IFS(D237&lt;1000,"Less than 1000",D237&lt;=4999,"1000 to 4999",D237&lt;=9999,"5000 to 9999",D237&lt;=14999,"10000 to 14999",D237&lt;=19999,"15000 to 19999",D237&lt;=24999,"20000 to 24999",D237&lt;=29999,"25000 to 29999",D237&lt;=34999,"30000 to 34999",D237&lt;=39999,"35000 to 39999",D237&lt;=44999,"40000 to 44999",D237&lt;=49999,"45000 to 49999",TRUE,"Greater than or equal to 50000")</f>
        <v>5000 to 9999</v>
      </c>
      <c r="F237">
        <v>3589</v>
      </c>
      <c r="G237" s="7">
        <f t="shared" si="12"/>
        <v>41.732558139534881</v>
      </c>
      <c r="H237" t="s">
        <v>14</v>
      </c>
      <c r="I237">
        <v>92</v>
      </c>
      <c r="J237" s="5">
        <f t="shared" si="13"/>
        <v>39.010869565217391</v>
      </c>
      <c r="K237" s="4" t="s">
        <v>21</v>
      </c>
      <c r="L237" s="4" t="s">
        <v>22</v>
      </c>
      <c r="M237">
        <v>1486965600</v>
      </c>
      <c r="N237">
        <v>1487397600</v>
      </c>
      <c r="O237" s="11">
        <f t="shared" si="14"/>
        <v>42779.25</v>
      </c>
      <c r="P237" s="11">
        <f t="shared" si="15"/>
        <v>42784.25</v>
      </c>
      <c r="Q237" t="b">
        <v>0</v>
      </c>
      <c r="R237" t="b">
        <v>0</v>
      </c>
      <c r="S237" t="s">
        <v>71</v>
      </c>
      <c r="T237" t="str" cm="1">
        <f t="array" ref="T237:U237">TRIM(_xlfn.TEXTSPLIT(S237,"/"))</f>
        <v>film &amp; video</v>
      </c>
      <c r="U237" t="str">
        <v>animation</v>
      </c>
      <c r="V237" s="5"/>
    </row>
    <row r="238" spans="1:22" x14ac:dyDescent="0.3">
      <c r="A238">
        <v>236</v>
      </c>
      <c r="B238" t="s">
        <v>524</v>
      </c>
      <c r="C238" s="3" t="s">
        <v>525</v>
      </c>
      <c r="D238">
        <v>39500</v>
      </c>
      <c r="E238" t="str" cm="1">
        <f t="array" ref="E238">_xlfn.IFS(D238&lt;1000,"Less than 1000",D238&lt;=4999,"1000 to 4999",D238&lt;=9999,"5000 to 9999",D238&lt;=14999,"10000 to 14999",D238&lt;=19999,"15000 to 19999",D238&lt;=24999,"20000 to 24999",D238&lt;=29999,"25000 to 29999",D238&lt;=34999,"30000 to 34999",D238&lt;=39999,"35000 to 39999",D238&lt;=44999,"40000 to 44999",D238&lt;=49999,"45000 to 49999",TRUE,"Greater than or equal to 50000")</f>
        <v>35000 to 39999</v>
      </c>
      <c r="F238">
        <v>4323</v>
      </c>
      <c r="G238" s="7">
        <f t="shared" si="12"/>
        <v>10.944303797468354</v>
      </c>
      <c r="H238" t="s">
        <v>14</v>
      </c>
      <c r="I238">
        <v>57</v>
      </c>
      <c r="J238" s="5">
        <f t="shared" si="13"/>
        <v>75.84210526315789</v>
      </c>
      <c r="K238" s="4" t="s">
        <v>26</v>
      </c>
      <c r="L238" s="4" t="s">
        <v>27</v>
      </c>
      <c r="M238">
        <v>1561438800</v>
      </c>
      <c r="N238">
        <v>1562043600</v>
      </c>
      <c r="O238" s="11">
        <f t="shared" si="14"/>
        <v>43641.208333333328</v>
      </c>
      <c r="P238" s="11">
        <f t="shared" si="15"/>
        <v>43648.208333333328</v>
      </c>
      <c r="Q238" t="b">
        <v>0</v>
      </c>
      <c r="R238" t="b">
        <v>1</v>
      </c>
      <c r="S238" t="s">
        <v>23</v>
      </c>
      <c r="T238" t="str" cm="1">
        <f t="array" ref="T238:U238">TRIM(_xlfn.TEXTSPLIT(S238,"/"))</f>
        <v>music</v>
      </c>
      <c r="U238" t="str">
        <v>rock</v>
      </c>
      <c r="V238" s="5"/>
    </row>
    <row r="239" spans="1:22" ht="31.2" x14ac:dyDescent="0.3">
      <c r="A239">
        <v>237</v>
      </c>
      <c r="B239" t="s">
        <v>526</v>
      </c>
      <c r="C239" s="3" t="s">
        <v>527</v>
      </c>
      <c r="D239">
        <v>9300</v>
      </c>
      <c r="E239" t="str" cm="1">
        <f t="array" ref="E239">_xlfn.IFS(D239&lt;1000,"Less than 1000",D239&lt;=4999,"1000 to 4999",D239&lt;=9999,"5000 to 9999",D239&lt;=14999,"10000 to 14999",D239&lt;=19999,"15000 to 19999",D239&lt;=24999,"20000 to 24999",D239&lt;=29999,"25000 to 29999",D239&lt;=34999,"30000 to 34999",D239&lt;=39999,"35000 to 39999",D239&lt;=44999,"40000 to 44999",D239&lt;=49999,"45000 to 49999",TRUE,"Greater than or equal to 50000")</f>
        <v>5000 to 9999</v>
      </c>
      <c r="F239">
        <v>14822</v>
      </c>
      <c r="G239" s="7">
        <f t="shared" si="12"/>
        <v>159.3763440860215</v>
      </c>
      <c r="H239" t="s">
        <v>20</v>
      </c>
      <c r="I239">
        <v>329</v>
      </c>
      <c r="J239" s="5">
        <f t="shared" si="13"/>
        <v>45.051671732522799</v>
      </c>
      <c r="K239" s="4" t="s">
        <v>21</v>
      </c>
      <c r="L239" s="4" t="s">
        <v>22</v>
      </c>
      <c r="M239">
        <v>1398402000</v>
      </c>
      <c r="N239">
        <v>1398574800</v>
      </c>
      <c r="O239" s="11">
        <f t="shared" si="14"/>
        <v>41754.208333333336</v>
      </c>
      <c r="P239" s="11">
        <f t="shared" si="15"/>
        <v>41756.208333333336</v>
      </c>
      <c r="Q239" t="b">
        <v>0</v>
      </c>
      <c r="R239" t="b">
        <v>0</v>
      </c>
      <c r="S239" t="s">
        <v>71</v>
      </c>
      <c r="T239" t="str" cm="1">
        <f t="array" ref="T239:U239">TRIM(_xlfn.TEXTSPLIT(S239,"/"))</f>
        <v>film &amp; video</v>
      </c>
      <c r="U239" t="str">
        <v>animation</v>
      </c>
      <c r="V239" s="5"/>
    </row>
    <row r="240" spans="1:22" x14ac:dyDescent="0.3">
      <c r="A240">
        <v>238</v>
      </c>
      <c r="B240" t="s">
        <v>528</v>
      </c>
      <c r="C240" s="3" t="s">
        <v>529</v>
      </c>
      <c r="D240">
        <v>2400</v>
      </c>
      <c r="E240" t="str" cm="1">
        <f t="array" ref="E240">_xlfn.IFS(D240&lt;1000,"Less than 1000",D240&lt;=4999,"1000 to 4999",D240&lt;=9999,"5000 to 9999",D240&lt;=14999,"10000 to 14999",D240&lt;=19999,"15000 to 19999",D240&lt;=24999,"20000 to 24999",D240&lt;=29999,"25000 to 29999",D240&lt;=34999,"30000 to 34999",D240&lt;=39999,"35000 to 39999",D240&lt;=44999,"40000 to 44999",D240&lt;=49999,"45000 to 49999",TRUE,"Greater than or equal to 50000")</f>
        <v>1000 to 4999</v>
      </c>
      <c r="F240">
        <v>10138</v>
      </c>
      <c r="G240" s="7">
        <f t="shared" si="12"/>
        <v>422.41666666666669</v>
      </c>
      <c r="H240" t="s">
        <v>20</v>
      </c>
      <c r="I240">
        <v>97</v>
      </c>
      <c r="J240" s="5">
        <f t="shared" si="13"/>
        <v>104.51546391752578</v>
      </c>
      <c r="K240" s="4" t="s">
        <v>36</v>
      </c>
      <c r="L240" s="4" t="s">
        <v>37</v>
      </c>
      <c r="M240">
        <v>1513231200</v>
      </c>
      <c r="N240">
        <v>1515391200</v>
      </c>
      <c r="O240" s="11">
        <f t="shared" si="14"/>
        <v>43083.25</v>
      </c>
      <c r="P240" s="11">
        <f t="shared" si="15"/>
        <v>43108.25</v>
      </c>
      <c r="Q240" t="b">
        <v>0</v>
      </c>
      <c r="R240" t="b">
        <v>1</v>
      </c>
      <c r="S240" t="s">
        <v>33</v>
      </c>
      <c r="T240" t="str" cm="1">
        <f t="array" ref="T240:U240">TRIM(_xlfn.TEXTSPLIT(S240,"/"))</f>
        <v>theater</v>
      </c>
      <c r="U240" t="str">
        <v>plays</v>
      </c>
      <c r="V240" s="5"/>
    </row>
    <row r="241" spans="1:22" ht="31.2" x14ac:dyDescent="0.3">
      <c r="A241">
        <v>239</v>
      </c>
      <c r="B241" t="s">
        <v>530</v>
      </c>
      <c r="C241" s="3" t="s">
        <v>531</v>
      </c>
      <c r="D241">
        <v>3200</v>
      </c>
      <c r="E241" t="str" cm="1">
        <f t="array" ref="E241">_xlfn.IFS(D241&lt;1000,"Less than 1000",D241&lt;=4999,"1000 to 4999",D241&lt;=9999,"5000 to 9999",D241&lt;=14999,"10000 to 14999",D241&lt;=19999,"15000 to 19999",D241&lt;=24999,"20000 to 24999",D241&lt;=29999,"25000 to 29999",D241&lt;=34999,"30000 to 34999",D241&lt;=39999,"35000 to 39999",D241&lt;=44999,"40000 to 44999",D241&lt;=49999,"45000 to 49999",TRUE,"Greater than or equal to 50000")</f>
        <v>1000 to 4999</v>
      </c>
      <c r="F241">
        <v>3127</v>
      </c>
      <c r="G241" s="7">
        <f t="shared" si="12"/>
        <v>97.71875</v>
      </c>
      <c r="H241" t="s">
        <v>14</v>
      </c>
      <c r="I241">
        <v>41</v>
      </c>
      <c r="J241" s="5">
        <f t="shared" si="13"/>
        <v>76.268292682926827</v>
      </c>
      <c r="K241" s="4" t="s">
        <v>21</v>
      </c>
      <c r="L241" s="4" t="s">
        <v>22</v>
      </c>
      <c r="M241">
        <v>1440824400</v>
      </c>
      <c r="N241">
        <v>1441170000</v>
      </c>
      <c r="O241" s="11">
        <f t="shared" si="14"/>
        <v>42245.208333333328</v>
      </c>
      <c r="P241" s="11">
        <f t="shared" si="15"/>
        <v>42249.208333333328</v>
      </c>
      <c r="Q241" t="b">
        <v>0</v>
      </c>
      <c r="R241" t="b">
        <v>0</v>
      </c>
      <c r="S241" t="s">
        <v>65</v>
      </c>
      <c r="T241" t="str" cm="1">
        <f t="array" ref="T241:U241">TRIM(_xlfn.TEXTSPLIT(S241,"/"))</f>
        <v>technology</v>
      </c>
      <c r="U241" t="str">
        <v>wearables</v>
      </c>
      <c r="V241" s="5"/>
    </row>
    <row r="242" spans="1:22" x14ac:dyDescent="0.3">
      <c r="A242">
        <v>240</v>
      </c>
      <c r="B242" t="s">
        <v>532</v>
      </c>
      <c r="C242" s="3" t="s">
        <v>533</v>
      </c>
      <c r="D242">
        <v>29400</v>
      </c>
      <c r="E242" t="str" cm="1">
        <f t="array" ref="E242">_xlfn.IFS(D242&lt;1000,"Less than 1000",D242&lt;=4999,"1000 to 4999",D242&lt;=9999,"5000 to 9999",D242&lt;=14999,"10000 to 14999",D242&lt;=19999,"15000 to 19999",D242&lt;=24999,"20000 to 24999",D242&lt;=29999,"25000 to 29999",D242&lt;=34999,"30000 to 34999",D242&lt;=39999,"35000 to 39999",D242&lt;=44999,"40000 to 44999",D242&lt;=49999,"45000 to 49999",TRUE,"Greater than or equal to 50000")</f>
        <v>25000 to 29999</v>
      </c>
      <c r="F242">
        <v>123124</v>
      </c>
      <c r="G242" s="7">
        <f t="shared" si="12"/>
        <v>418.78911564625849</v>
      </c>
      <c r="H242" t="s">
        <v>20</v>
      </c>
      <c r="I242">
        <v>1784</v>
      </c>
      <c r="J242" s="5">
        <f t="shared" si="13"/>
        <v>69.015695067264573</v>
      </c>
      <c r="K242" s="4" t="s">
        <v>21</v>
      </c>
      <c r="L242" s="4" t="s">
        <v>22</v>
      </c>
      <c r="M242">
        <v>1281070800</v>
      </c>
      <c r="N242">
        <v>1281157200</v>
      </c>
      <c r="O242" s="11">
        <f t="shared" si="14"/>
        <v>40396.208333333336</v>
      </c>
      <c r="P242" s="11">
        <f t="shared" si="15"/>
        <v>40397.208333333336</v>
      </c>
      <c r="Q242" t="b">
        <v>0</v>
      </c>
      <c r="R242" t="b">
        <v>0</v>
      </c>
      <c r="S242" t="s">
        <v>33</v>
      </c>
      <c r="T242" t="str" cm="1">
        <f t="array" ref="T242:U242">TRIM(_xlfn.TEXTSPLIT(S242,"/"))</f>
        <v>theater</v>
      </c>
      <c r="U242" t="str">
        <v>plays</v>
      </c>
      <c r="V242" s="5"/>
    </row>
    <row r="243" spans="1:22" ht="31.2" x14ac:dyDescent="0.3">
      <c r="A243">
        <v>241</v>
      </c>
      <c r="B243" t="s">
        <v>534</v>
      </c>
      <c r="C243" s="3" t="s">
        <v>535</v>
      </c>
      <c r="D243">
        <v>168500</v>
      </c>
      <c r="E243" t="str" cm="1">
        <f t="array" ref="E243">_xlfn.IFS(D243&lt;1000,"Less than 1000",D243&lt;=4999,"1000 to 4999",D243&lt;=9999,"5000 to 9999",D243&lt;=14999,"10000 to 14999",D243&lt;=19999,"15000 to 19999",D243&lt;=24999,"20000 to 24999",D243&lt;=29999,"25000 to 29999",D243&lt;=34999,"30000 to 34999",D243&lt;=39999,"35000 to 39999",D243&lt;=44999,"40000 to 44999",D243&lt;=49999,"45000 to 49999",TRUE,"Greater than or equal to 50000")</f>
        <v>Greater than or equal to 50000</v>
      </c>
      <c r="F243">
        <v>171729</v>
      </c>
      <c r="G243" s="7">
        <f t="shared" si="12"/>
        <v>101.91632047477745</v>
      </c>
      <c r="H243" t="s">
        <v>20</v>
      </c>
      <c r="I243">
        <v>1684</v>
      </c>
      <c r="J243" s="5">
        <f t="shared" si="13"/>
        <v>101.97684085510689</v>
      </c>
      <c r="K243" s="4" t="s">
        <v>26</v>
      </c>
      <c r="L243" s="4" t="s">
        <v>27</v>
      </c>
      <c r="M243">
        <v>1397365200</v>
      </c>
      <c r="N243">
        <v>1398229200</v>
      </c>
      <c r="O243" s="11">
        <f t="shared" si="14"/>
        <v>41742.208333333336</v>
      </c>
      <c r="P243" s="11">
        <f t="shared" si="15"/>
        <v>41752.208333333336</v>
      </c>
      <c r="Q243" t="b">
        <v>0</v>
      </c>
      <c r="R243" t="b">
        <v>1</v>
      </c>
      <c r="S243" t="s">
        <v>68</v>
      </c>
      <c r="T243" t="str" cm="1">
        <f t="array" ref="T243:U243">TRIM(_xlfn.TEXTSPLIT(S243,"/"))</f>
        <v>publishing</v>
      </c>
      <c r="U243" t="str">
        <v>nonfiction</v>
      </c>
      <c r="V243" s="5"/>
    </row>
    <row r="244" spans="1:22" x14ac:dyDescent="0.3">
      <c r="A244">
        <v>242</v>
      </c>
      <c r="B244" t="s">
        <v>536</v>
      </c>
      <c r="C244" s="3" t="s">
        <v>537</v>
      </c>
      <c r="D244">
        <v>8400</v>
      </c>
      <c r="E244" t="str" cm="1">
        <f t="array" ref="E244">_xlfn.IFS(D244&lt;1000,"Less than 1000",D244&lt;=4999,"1000 to 4999",D244&lt;=9999,"5000 to 9999",D244&lt;=14999,"10000 to 14999",D244&lt;=19999,"15000 to 19999",D244&lt;=24999,"20000 to 24999",D244&lt;=29999,"25000 to 29999",D244&lt;=34999,"30000 to 34999",D244&lt;=39999,"35000 to 39999",D244&lt;=44999,"40000 to 44999",D244&lt;=49999,"45000 to 49999",TRUE,"Greater than or equal to 50000")</f>
        <v>5000 to 9999</v>
      </c>
      <c r="F244">
        <v>10729</v>
      </c>
      <c r="G244" s="7">
        <f t="shared" si="12"/>
        <v>127.72619047619047</v>
      </c>
      <c r="H244" t="s">
        <v>20</v>
      </c>
      <c r="I244">
        <v>250</v>
      </c>
      <c r="J244" s="5">
        <f t="shared" si="13"/>
        <v>42.915999999999997</v>
      </c>
      <c r="K244" s="4" t="s">
        <v>21</v>
      </c>
      <c r="L244" s="4" t="s">
        <v>22</v>
      </c>
      <c r="M244">
        <v>1494392400</v>
      </c>
      <c r="N244">
        <v>1495256400</v>
      </c>
      <c r="O244" s="11">
        <f t="shared" si="14"/>
        <v>42865.208333333328</v>
      </c>
      <c r="P244" s="11">
        <f t="shared" si="15"/>
        <v>42875.208333333328</v>
      </c>
      <c r="Q244" t="b">
        <v>0</v>
      </c>
      <c r="R244" t="b">
        <v>1</v>
      </c>
      <c r="S244" t="s">
        <v>23</v>
      </c>
      <c r="T244" t="str" cm="1">
        <f t="array" ref="T244:U244">TRIM(_xlfn.TEXTSPLIT(S244,"/"))</f>
        <v>music</v>
      </c>
      <c r="U244" t="str">
        <v>rock</v>
      </c>
      <c r="V244" s="5"/>
    </row>
    <row r="245" spans="1:22" ht="31.2" x14ac:dyDescent="0.3">
      <c r="A245">
        <v>243</v>
      </c>
      <c r="B245" t="s">
        <v>538</v>
      </c>
      <c r="C245" s="3" t="s">
        <v>539</v>
      </c>
      <c r="D245">
        <v>2300</v>
      </c>
      <c r="E245" t="str" cm="1">
        <f t="array" ref="E245">_xlfn.IFS(D245&lt;1000,"Less than 1000",D245&lt;=4999,"1000 to 4999",D245&lt;=9999,"5000 to 9999",D245&lt;=14999,"10000 to 14999",D245&lt;=19999,"15000 to 19999",D245&lt;=24999,"20000 to 24999",D245&lt;=29999,"25000 to 29999",D245&lt;=34999,"30000 to 34999",D245&lt;=39999,"35000 to 39999",D245&lt;=44999,"40000 to 44999",D245&lt;=49999,"45000 to 49999",TRUE,"Greater than or equal to 50000")</f>
        <v>1000 to 4999</v>
      </c>
      <c r="F245">
        <v>10240</v>
      </c>
      <c r="G245" s="7">
        <f t="shared" si="12"/>
        <v>445.21739130434781</v>
      </c>
      <c r="H245" t="s">
        <v>20</v>
      </c>
      <c r="I245">
        <v>238</v>
      </c>
      <c r="J245" s="5">
        <f t="shared" si="13"/>
        <v>43.025210084033617</v>
      </c>
      <c r="K245" s="4" t="s">
        <v>21</v>
      </c>
      <c r="L245" s="4" t="s">
        <v>22</v>
      </c>
      <c r="M245">
        <v>1520143200</v>
      </c>
      <c r="N245">
        <v>1520402400</v>
      </c>
      <c r="O245" s="11">
        <f t="shared" si="14"/>
        <v>43163.25</v>
      </c>
      <c r="P245" s="11">
        <f t="shared" si="15"/>
        <v>43166.25</v>
      </c>
      <c r="Q245" t="b">
        <v>0</v>
      </c>
      <c r="R245" t="b">
        <v>0</v>
      </c>
      <c r="S245" t="s">
        <v>33</v>
      </c>
      <c r="T245" t="str" cm="1">
        <f t="array" ref="T245:U245">TRIM(_xlfn.TEXTSPLIT(S245,"/"))</f>
        <v>theater</v>
      </c>
      <c r="U245" t="str">
        <v>plays</v>
      </c>
      <c r="V245" s="5"/>
    </row>
    <row r="246" spans="1:22" ht="31.2" x14ac:dyDescent="0.3">
      <c r="A246">
        <v>244</v>
      </c>
      <c r="B246" t="s">
        <v>540</v>
      </c>
      <c r="C246" s="3" t="s">
        <v>541</v>
      </c>
      <c r="D246">
        <v>700</v>
      </c>
      <c r="E246" t="str" cm="1">
        <f t="array" ref="E246">_xlfn.IFS(D246&lt;1000,"Less than 1000",D246&lt;=4999,"1000 to 4999",D246&lt;=9999,"5000 to 9999",D246&lt;=14999,"10000 to 14999",D246&lt;=19999,"15000 to 19999",D246&lt;=24999,"20000 to 24999",D246&lt;=29999,"25000 to 29999",D246&lt;=34999,"30000 to 34999",D246&lt;=39999,"35000 to 39999",D246&lt;=44999,"40000 to 44999",D246&lt;=49999,"45000 to 49999",TRUE,"Greater than or equal to 50000")</f>
        <v>Less than 1000</v>
      </c>
      <c r="F246">
        <v>3988</v>
      </c>
      <c r="G246" s="7">
        <f t="shared" si="12"/>
        <v>569.71428571428578</v>
      </c>
      <c r="H246" t="s">
        <v>20</v>
      </c>
      <c r="I246">
        <v>53</v>
      </c>
      <c r="J246" s="5">
        <f t="shared" si="13"/>
        <v>75.245283018867923</v>
      </c>
      <c r="K246" s="4" t="s">
        <v>21</v>
      </c>
      <c r="L246" s="4" t="s">
        <v>22</v>
      </c>
      <c r="M246">
        <v>1405314000</v>
      </c>
      <c r="N246">
        <v>1409806800</v>
      </c>
      <c r="O246" s="11">
        <f t="shared" si="14"/>
        <v>41834.208333333336</v>
      </c>
      <c r="P246" s="11">
        <f t="shared" si="15"/>
        <v>41886.208333333336</v>
      </c>
      <c r="Q246" t="b">
        <v>0</v>
      </c>
      <c r="R246" t="b">
        <v>0</v>
      </c>
      <c r="S246" t="s">
        <v>33</v>
      </c>
      <c r="T246" t="str" cm="1">
        <f t="array" ref="T246:U246">TRIM(_xlfn.TEXTSPLIT(S246,"/"))</f>
        <v>theater</v>
      </c>
      <c r="U246" t="str">
        <v>plays</v>
      </c>
      <c r="V246" s="5"/>
    </row>
    <row r="247" spans="1:22" x14ac:dyDescent="0.3">
      <c r="A247">
        <v>245</v>
      </c>
      <c r="B247" t="s">
        <v>542</v>
      </c>
      <c r="C247" s="3" t="s">
        <v>543</v>
      </c>
      <c r="D247">
        <v>2900</v>
      </c>
      <c r="E247" t="str" cm="1">
        <f t="array" ref="E247">_xlfn.IFS(D247&lt;1000,"Less than 1000",D247&lt;=4999,"1000 to 4999",D247&lt;=9999,"5000 to 9999",D247&lt;=14999,"10000 to 14999",D247&lt;=19999,"15000 to 19999",D247&lt;=24999,"20000 to 24999",D247&lt;=29999,"25000 to 29999",D247&lt;=34999,"30000 to 34999",D247&lt;=39999,"35000 to 39999",D247&lt;=44999,"40000 to 44999",D247&lt;=49999,"45000 to 49999",TRUE,"Greater than or equal to 50000")</f>
        <v>1000 to 4999</v>
      </c>
      <c r="F247">
        <v>14771</v>
      </c>
      <c r="G247" s="7">
        <f t="shared" si="12"/>
        <v>509.34482758620686</v>
      </c>
      <c r="H247" t="s">
        <v>20</v>
      </c>
      <c r="I247">
        <v>214</v>
      </c>
      <c r="J247" s="5">
        <f t="shared" si="13"/>
        <v>69.023364485981304</v>
      </c>
      <c r="K247" s="4" t="s">
        <v>21</v>
      </c>
      <c r="L247" s="4" t="s">
        <v>22</v>
      </c>
      <c r="M247">
        <v>1396846800</v>
      </c>
      <c r="N247">
        <v>1396933200</v>
      </c>
      <c r="O247" s="11">
        <f t="shared" si="14"/>
        <v>41736.208333333336</v>
      </c>
      <c r="P247" s="11">
        <f t="shared" si="15"/>
        <v>41737.208333333336</v>
      </c>
      <c r="Q247" t="b">
        <v>0</v>
      </c>
      <c r="R247" t="b">
        <v>0</v>
      </c>
      <c r="S247" t="s">
        <v>33</v>
      </c>
      <c r="T247" t="str" cm="1">
        <f t="array" ref="T247:U247">TRIM(_xlfn.TEXTSPLIT(S247,"/"))</f>
        <v>theater</v>
      </c>
      <c r="U247" t="str">
        <v>plays</v>
      </c>
      <c r="V247" s="5"/>
    </row>
    <row r="248" spans="1:22" ht="31.2" x14ac:dyDescent="0.3">
      <c r="A248">
        <v>246</v>
      </c>
      <c r="B248" t="s">
        <v>544</v>
      </c>
      <c r="C248" s="3" t="s">
        <v>545</v>
      </c>
      <c r="D248">
        <v>4500</v>
      </c>
      <c r="E248" t="str" cm="1">
        <f t="array" ref="E248">_xlfn.IFS(D248&lt;1000,"Less than 1000",D248&lt;=4999,"1000 to 4999",D248&lt;=9999,"5000 to 9999",D248&lt;=14999,"10000 to 14999",D248&lt;=19999,"15000 to 19999",D248&lt;=24999,"20000 to 24999",D248&lt;=29999,"25000 to 29999",D248&lt;=34999,"30000 to 34999",D248&lt;=39999,"35000 to 39999",D248&lt;=44999,"40000 to 44999",D248&lt;=49999,"45000 to 49999",TRUE,"Greater than or equal to 50000")</f>
        <v>1000 to 4999</v>
      </c>
      <c r="F248">
        <v>14649</v>
      </c>
      <c r="G248" s="7">
        <f t="shared" si="12"/>
        <v>325.5333333333333</v>
      </c>
      <c r="H248" t="s">
        <v>20</v>
      </c>
      <c r="I248">
        <v>222</v>
      </c>
      <c r="J248" s="5">
        <f t="shared" si="13"/>
        <v>65.986486486486484</v>
      </c>
      <c r="K248" s="4" t="s">
        <v>21</v>
      </c>
      <c r="L248" s="4" t="s">
        <v>22</v>
      </c>
      <c r="M248">
        <v>1375678800</v>
      </c>
      <c r="N248">
        <v>1376024400</v>
      </c>
      <c r="O248" s="11">
        <f t="shared" si="14"/>
        <v>41491.208333333336</v>
      </c>
      <c r="P248" s="11">
        <f t="shared" si="15"/>
        <v>41495.208333333336</v>
      </c>
      <c r="Q248" t="b">
        <v>0</v>
      </c>
      <c r="R248" t="b">
        <v>0</v>
      </c>
      <c r="S248" t="s">
        <v>28</v>
      </c>
      <c r="T248" t="str" cm="1">
        <f t="array" ref="T248:U248">TRIM(_xlfn.TEXTSPLIT(S248,"/"))</f>
        <v>technology</v>
      </c>
      <c r="U248" t="str">
        <v>web</v>
      </c>
      <c r="V248" s="5"/>
    </row>
    <row r="249" spans="1:22" x14ac:dyDescent="0.3">
      <c r="A249">
        <v>247</v>
      </c>
      <c r="B249" t="s">
        <v>546</v>
      </c>
      <c r="C249" s="3" t="s">
        <v>547</v>
      </c>
      <c r="D249">
        <v>19800</v>
      </c>
      <c r="E249" t="str" cm="1">
        <f t="array" ref="E249">_xlfn.IFS(D249&lt;1000,"Less than 1000",D249&lt;=4999,"1000 to 4999",D249&lt;=9999,"5000 to 9999",D249&lt;=14999,"10000 to 14999",D249&lt;=19999,"15000 to 19999",D249&lt;=24999,"20000 to 24999",D249&lt;=29999,"25000 to 29999",D249&lt;=34999,"30000 to 34999",D249&lt;=39999,"35000 to 39999",D249&lt;=44999,"40000 to 44999",D249&lt;=49999,"45000 to 49999",TRUE,"Greater than or equal to 50000")</f>
        <v>15000 to 19999</v>
      </c>
      <c r="F249">
        <v>184658</v>
      </c>
      <c r="G249" s="7">
        <f t="shared" si="12"/>
        <v>932.61616161616166</v>
      </c>
      <c r="H249" t="s">
        <v>20</v>
      </c>
      <c r="I249">
        <v>1884</v>
      </c>
      <c r="J249" s="5">
        <f t="shared" si="13"/>
        <v>98.013800424628457</v>
      </c>
      <c r="K249" s="4" t="s">
        <v>21</v>
      </c>
      <c r="L249" s="4" t="s">
        <v>22</v>
      </c>
      <c r="M249">
        <v>1482386400</v>
      </c>
      <c r="N249">
        <v>1483682400</v>
      </c>
      <c r="O249" s="11">
        <f t="shared" si="14"/>
        <v>42726.25</v>
      </c>
      <c r="P249" s="11">
        <f t="shared" si="15"/>
        <v>42741.25</v>
      </c>
      <c r="Q249" t="b">
        <v>0</v>
      </c>
      <c r="R249" t="b">
        <v>1</v>
      </c>
      <c r="S249" t="s">
        <v>119</v>
      </c>
      <c r="T249" t="str" cm="1">
        <f t="array" ref="T249:U249">TRIM(_xlfn.TEXTSPLIT(S249,"/"))</f>
        <v>publishing</v>
      </c>
      <c r="U249" t="str">
        <v>fiction</v>
      </c>
      <c r="V249" s="5"/>
    </row>
    <row r="250" spans="1:22" x14ac:dyDescent="0.3">
      <c r="A250">
        <v>248</v>
      </c>
      <c r="B250" t="s">
        <v>548</v>
      </c>
      <c r="C250" s="3" t="s">
        <v>549</v>
      </c>
      <c r="D250">
        <v>6200</v>
      </c>
      <c r="E250" t="str" cm="1">
        <f t="array" ref="E250">_xlfn.IFS(D250&lt;1000,"Less than 1000",D250&lt;=4999,"1000 to 4999",D250&lt;=9999,"5000 to 9999",D250&lt;=14999,"10000 to 14999",D250&lt;=19999,"15000 to 19999",D250&lt;=24999,"20000 to 24999",D250&lt;=29999,"25000 to 29999",D250&lt;=34999,"30000 to 34999",D250&lt;=39999,"35000 to 39999",D250&lt;=44999,"40000 to 44999",D250&lt;=49999,"45000 to 49999",TRUE,"Greater than or equal to 50000")</f>
        <v>5000 to 9999</v>
      </c>
      <c r="F250">
        <v>13103</v>
      </c>
      <c r="G250" s="7">
        <f t="shared" si="12"/>
        <v>211.33870967741933</v>
      </c>
      <c r="H250" t="s">
        <v>20</v>
      </c>
      <c r="I250">
        <v>218</v>
      </c>
      <c r="J250" s="5">
        <f t="shared" si="13"/>
        <v>60.105504587155963</v>
      </c>
      <c r="K250" s="4" t="s">
        <v>26</v>
      </c>
      <c r="L250" s="4" t="s">
        <v>27</v>
      </c>
      <c r="M250">
        <v>1420005600</v>
      </c>
      <c r="N250">
        <v>1420437600</v>
      </c>
      <c r="O250" s="11">
        <f t="shared" si="14"/>
        <v>42004.25</v>
      </c>
      <c r="P250" s="11">
        <f t="shared" si="15"/>
        <v>42009.25</v>
      </c>
      <c r="Q250" t="b">
        <v>0</v>
      </c>
      <c r="R250" t="b">
        <v>0</v>
      </c>
      <c r="S250" t="s">
        <v>292</v>
      </c>
      <c r="T250" t="str" cm="1">
        <f t="array" ref="T250:U250">TRIM(_xlfn.TEXTSPLIT(S250,"/"))</f>
        <v>games</v>
      </c>
      <c r="U250" t="str">
        <v>mobile games</v>
      </c>
      <c r="V250" s="5"/>
    </row>
    <row r="251" spans="1:22" x14ac:dyDescent="0.3">
      <c r="A251">
        <v>249</v>
      </c>
      <c r="B251" t="s">
        <v>550</v>
      </c>
      <c r="C251" s="3" t="s">
        <v>551</v>
      </c>
      <c r="D251">
        <v>61500</v>
      </c>
      <c r="E251" t="str" cm="1">
        <f t="array" ref="E251">_xlfn.IFS(D251&lt;1000,"Less than 1000",D251&lt;=4999,"1000 to 4999",D251&lt;=9999,"5000 to 9999",D251&lt;=14999,"10000 to 14999",D251&lt;=19999,"15000 to 19999",D251&lt;=24999,"20000 to 24999",D251&lt;=29999,"25000 to 29999",D251&lt;=34999,"30000 to 34999",D251&lt;=39999,"35000 to 39999",D251&lt;=44999,"40000 to 44999",D251&lt;=49999,"45000 to 49999",TRUE,"Greater than or equal to 50000")</f>
        <v>Greater than or equal to 50000</v>
      </c>
      <c r="F251">
        <v>168095</v>
      </c>
      <c r="G251" s="7">
        <f t="shared" si="12"/>
        <v>273.32520325203251</v>
      </c>
      <c r="H251" t="s">
        <v>20</v>
      </c>
      <c r="I251">
        <v>6465</v>
      </c>
      <c r="J251" s="5">
        <f t="shared" si="13"/>
        <v>26.000773395204948</v>
      </c>
      <c r="K251" s="4" t="s">
        <v>21</v>
      </c>
      <c r="L251" s="4" t="s">
        <v>22</v>
      </c>
      <c r="M251">
        <v>1420178400</v>
      </c>
      <c r="N251">
        <v>1420783200</v>
      </c>
      <c r="O251" s="11">
        <f t="shared" si="14"/>
        <v>42006.25</v>
      </c>
      <c r="P251" s="11">
        <f t="shared" si="15"/>
        <v>42013.25</v>
      </c>
      <c r="Q251" t="b">
        <v>0</v>
      </c>
      <c r="R251" t="b">
        <v>0</v>
      </c>
      <c r="S251" t="s">
        <v>206</v>
      </c>
      <c r="T251" t="str" cm="1">
        <f t="array" ref="T251:U251">TRIM(_xlfn.TEXTSPLIT(S251,"/"))</f>
        <v>publishing</v>
      </c>
      <c r="U251" t="str">
        <v>translations</v>
      </c>
      <c r="V251" s="5"/>
    </row>
    <row r="252" spans="1:22" x14ac:dyDescent="0.3">
      <c r="A252">
        <v>250</v>
      </c>
      <c r="B252" t="s">
        <v>552</v>
      </c>
      <c r="C252" s="3" t="s">
        <v>553</v>
      </c>
      <c r="D252">
        <v>100</v>
      </c>
      <c r="E252" t="str" cm="1">
        <f t="array" ref="E252">_xlfn.IFS(D252&lt;1000,"Less than 1000",D252&lt;=4999,"1000 to 4999",D252&lt;=9999,"5000 to 9999",D252&lt;=14999,"10000 to 14999",D252&lt;=19999,"15000 to 19999",D252&lt;=24999,"20000 to 24999",D252&lt;=29999,"25000 to 29999",D252&lt;=34999,"30000 to 34999",D252&lt;=39999,"35000 to 39999",D252&lt;=44999,"40000 to 44999",D252&lt;=49999,"45000 to 49999",TRUE,"Greater than or equal to 50000")</f>
        <v>Less than 1000</v>
      </c>
      <c r="F252">
        <v>3</v>
      </c>
      <c r="G252" s="7">
        <f t="shared" si="12"/>
        <v>3</v>
      </c>
      <c r="H252" t="s">
        <v>14</v>
      </c>
      <c r="I252">
        <v>1</v>
      </c>
      <c r="J252" s="5">
        <f t="shared" si="13"/>
        <v>3</v>
      </c>
      <c r="K252" s="4" t="s">
        <v>21</v>
      </c>
      <c r="L252" s="4" t="s">
        <v>22</v>
      </c>
      <c r="M252">
        <v>1264399200</v>
      </c>
      <c r="N252">
        <v>1267423200</v>
      </c>
      <c r="O252" s="11">
        <f t="shared" si="14"/>
        <v>40203.25</v>
      </c>
      <c r="P252" s="11">
        <f t="shared" si="15"/>
        <v>40238.25</v>
      </c>
      <c r="Q252" t="b">
        <v>0</v>
      </c>
      <c r="R252" t="b">
        <v>0</v>
      </c>
      <c r="S252" t="s">
        <v>23</v>
      </c>
      <c r="T252" t="str" cm="1">
        <f t="array" ref="T252:U252">TRIM(_xlfn.TEXTSPLIT(S252,"/"))</f>
        <v>music</v>
      </c>
      <c r="U252" t="str">
        <v>rock</v>
      </c>
      <c r="V252" s="5"/>
    </row>
    <row r="253" spans="1:22" x14ac:dyDescent="0.3">
      <c r="A253">
        <v>251</v>
      </c>
      <c r="B253" t="s">
        <v>554</v>
      </c>
      <c r="C253" s="3" t="s">
        <v>555</v>
      </c>
      <c r="D253">
        <v>7100</v>
      </c>
      <c r="E253" t="str" cm="1">
        <f t="array" ref="E253">_xlfn.IFS(D253&lt;1000,"Less than 1000",D253&lt;=4999,"1000 to 4999",D253&lt;=9999,"5000 to 9999",D253&lt;=14999,"10000 to 14999",D253&lt;=19999,"15000 to 19999",D253&lt;=24999,"20000 to 24999",D253&lt;=29999,"25000 to 29999",D253&lt;=34999,"30000 to 34999",D253&lt;=39999,"35000 to 39999",D253&lt;=44999,"40000 to 44999",D253&lt;=49999,"45000 to 49999",TRUE,"Greater than or equal to 50000")</f>
        <v>5000 to 9999</v>
      </c>
      <c r="F253">
        <v>3840</v>
      </c>
      <c r="G253" s="7">
        <f t="shared" si="12"/>
        <v>54.084507042253513</v>
      </c>
      <c r="H253" t="s">
        <v>14</v>
      </c>
      <c r="I253">
        <v>101</v>
      </c>
      <c r="J253" s="5">
        <f t="shared" si="13"/>
        <v>38.019801980198018</v>
      </c>
      <c r="K253" s="4" t="s">
        <v>21</v>
      </c>
      <c r="L253" s="4" t="s">
        <v>22</v>
      </c>
      <c r="M253">
        <v>1355032800</v>
      </c>
      <c r="N253">
        <v>1355205600</v>
      </c>
      <c r="O253" s="11">
        <f t="shared" si="14"/>
        <v>41252.25</v>
      </c>
      <c r="P253" s="11">
        <f t="shared" si="15"/>
        <v>41254.25</v>
      </c>
      <c r="Q253" t="b">
        <v>0</v>
      </c>
      <c r="R253" t="b">
        <v>0</v>
      </c>
      <c r="S253" t="s">
        <v>33</v>
      </c>
      <c r="T253" t="str" cm="1">
        <f t="array" ref="T253:U253">TRIM(_xlfn.TEXTSPLIT(S253,"/"))</f>
        <v>theater</v>
      </c>
      <c r="U253" t="str">
        <v>plays</v>
      </c>
      <c r="V253" s="5"/>
    </row>
    <row r="254" spans="1:22" ht="31.2" x14ac:dyDescent="0.3">
      <c r="A254">
        <v>252</v>
      </c>
      <c r="B254" t="s">
        <v>556</v>
      </c>
      <c r="C254" s="3" t="s">
        <v>557</v>
      </c>
      <c r="D254">
        <v>1000</v>
      </c>
      <c r="E254" t="str" cm="1">
        <f t="array" ref="E254">_xlfn.IFS(D254&lt;1000,"Less than 1000",D254&lt;=4999,"1000 to 4999",D254&lt;=9999,"5000 to 9999",D254&lt;=14999,"10000 to 14999",D254&lt;=19999,"15000 to 19999",D254&lt;=24999,"20000 to 24999",D254&lt;=29999,"25000 to 29999",D254&lt;=34999,"30000 to 34999",D254&lt;=39999,"35000 to 39999",D254&lt;=44999,"40000 to 44999",D254&lt;=49999,"45000 to 49999",TRUE,"Greater than or equal to 50000")</f>
        <v>1000 to 4999</v>
      </c>
      <c r="F254">
        <v>6263</v>
      </c>
      <c r="G254" s="7">
        <f t="shared" si="12"/>
        <v>626.29999999999995</v>
      </c>
      <c r="H254" t="s">
        <v>20</v>
      </c>
      <c r="I254">
        <v>59</v>
      </c>
      <c r="J254" s="5">
        <f t="shared" si="13"/>
        <v>106.15254237288136</v>
      </c>
      <c r="K254" s="4" t="s">
        <v>21</v>
      </c>
      <c r="L254" s="4" t="s">
        <v>22</v>
      </c>
      <c r="M254">
        <v>1382677200</v>
      </c>
      <c r="N254">
        <v>1383109200</v>
      </c>
      <c r="O254" s="11">
        <f t="shared" si="14"/>
        <v>41572.208333333336</v>
      </c>
      <c r="P254" s="11">
        <f t="shared" si="15"/>
        <v>41577.208333333336</v>
      </c>
      <c r="Q254" t="b">
        <v>0</v>
      </c>
      <c r="R254" t="b">
        <v>0</v>
      </c>
      <c r="S254" t="s">
        <v>33</v>
      </c>
      <c r="T254" t="str" cm="1">
        <f t="array" ref="T254:U254">TRIM(_xlfn.TEXTSPLIT(S254,"/"))</f>
        <v>theater</v>
      </c>
      <c r="U254" t="str">
        <v>plays</v>
      </c>
      <c r="V254" s="5"/>
    </row>
    <row r="255" spans="1:22" x14ac:dyDescent="0.3">
      <c r="A255">
        <v>253</v>
      </c>
      <c r="B255" t="s">
        <v>558</v>
      </c>
      <c r="C255" s="3" t="s">
        <v>559</v>
      </c>
      <c r="D255">
        <v>121500</v>
      </c>
      <c r="E255" t="str" cm="1">
        <f t="array" ref="E255">_xlfn.IFS(D255&lt;1000,"Less than 1000",D255&lt;=4999,"1000 to 4999",D255&lt;=9999,"5000 to 9999",D255&lt;=14999,"10000 to 14999",D255&lt;=19999,"15000 to 19999",D255&lt;=24999,"20000 to 24999",D255&lt;=29999,"25000 to 29999",D255&lt;=34999,"30000 to 34999",D255&lt;=39999,"35000 to 39999",D255&lt;=44999,"40000 to 44999",D255&lt;=49999,"45000 to 49999",TRUE,"Greater than or equal to 50000")</f>
        <v>Greater than or equal to 50000</v>
      </c>
      <c r="F255">
        <v>108161</v>
      </c>
      <c r="G255" s="7">
        <f t="shared" si="12"/>
        <v>89.021399176954731</v>
      </c>
      <c r="H255" t="s">
        <v>14</v>
      </c>
      <c r="I255">
        <v>1335</v>
      </c>
      <c r="J255" s="5">
        <f t="shared" si="13"/>
        <v>81.019475655430711</v>
      </c>
      <c r="K255" s="4" t="s">
        <v>15</v>
      </c>
      <c r="L255" s="4" t="s">
        <v>16</v>
      </c>
      <c r="M255">
        <v>1302238800</v>
      </c>
      <c r="N255">
        <v>1303275600</v>
      </c>
      <c r="O255" s="11">
        <f t="shared" si="14"/>
        <v>40641.208333333336</v>
      </c>
      <c r="P255" s="11">
        <f t="shared" si="15"/>
        <v>40653.208333333336</v>
      </c>
      <c r="Q255" t="b">
        <v>0</v>
      </c>
      <c r="R255" t="b">
        <v>0</v>
      </c>
      <c r="S255" t="s">
        <v>53</v>
      </c>
      <c r="T255" t="str" cm="1">
        <f t="array" ref="T255:U255">TRIM(_xlfn.TEXTSPLIT(S255,"/"))</f>
        <v>film &amp; video</v>
      </c>
      <c r="U255" t="str">
        <v>drama</v>
      </c>
      <c r="V255" s="5"/>
    </row>
    <row r="256" spans="1:22" ht="31.2" x14ac:dyDescent="0.3">
      <c r="A256">
        <v>254</v>
      </c>
      <c r="B256" t="s">
        <v>560</v>
      </c>
      <c r="C256" s="3" t="s">
        <v>561</v>
      </c>
      <c r="D256">
        <v>4600</v>
      </c>
      <c r="E256" t="str" cm="1">
        <f t="array" ref="E256">_xlfn.IFS(D256&lt;1000,"Less than 1000",D256&lt;=4999,"1000 to 4999",D256&lt;=9999,"5000 to 9999",D256&lt;=14999,"10000 to 14999",D256&lt;=19999,"15000 to 19999",D256&lt;=24999,"20000 to 24999",D256&lt;=29999,"25000 to 29999",D256&lt;=34999,"30000 to 34999",D256&lt;=39999,"35000 to 39999",D256&lt;=44999,"40000 to 44999",D256&lt;=49999,"45000 to 49999",TRUE,"Greater than or equal to 50000")</f>
        <v>1000 to 4999</v>
      </c>
      <c r="F256">
        <v>8505</v>
      </c>
      <c r="G256" s="7">
        <f t="shared" si="12"/>
        <v>184.89130434782609</v>
      </c>
      <c r="H256" t="s">
        <v>20</v>
      </c>
      <c r="I256">
        <v>88</v>
      </c>
      <c r="J256" s="5">
        <f t="shared" si="13"/>
        <v>96.647727272727266</v>
      </c>
      <c r="K256" s="4" t="s">
        <v>21</v>
      </c>
      <c r="L256" s="4" t="s">
        <v>22</v>
      </c>
      <c r="M256">
        <v>1487656800</v>
      </c>
      <c r="N256">
        <v>1487829600</v>
      </c>
      <c r="O256" s="11">
        <f t="shared" si="14"/>
        <v>42787.25</v>
      </c>
      <c r="P256" s="11">
        <f t="shared" si="15"/>
        <v>42789.25</v>
      </c>
      <c r="Q256" t="b">
        <v>0</v>
      </c>
      <c r="R256" t="b">
        <v>0</v>
      </c>
      <c r="S256" t="s">
        <v>68</v>
      </c>
      <c r="T256" t="str" cm="1">
        <f t="array" ref="T256:U256">TRIM(_xlfn.TEXTSPLIT(S256,"/"))</f>
        <v>publishing</v>
      </c>
      <c r="U256" t="str">
        <v>nonfiction</v>
      </c>
      <c r="V256" s="5"/>
    </row>
    <row r="257" spans="1:22" ht="31.2" x14ac:dyDescent="0.3">
      <c r="A257">
        <v>255</v>
      </c>
      <c r="B257" t="s">
        <v>562</v>
      </c>
      <c r="C257" s="3" t="s">
        <v>563</v>
      </c>
      <c r="D257">
        <v>80500</v>
      </c>
      <c r="E257" t="str" cm="1">
        <f t="array" ref="E257">_xlfn.IFS(D257&lt;1000,"Less than 1000",D257&lt;=4999,"1000 to 4999",D257&lt;=9999,"5000 to 9999",D257&lt;=14999,"10000 to 14999",D257&lt;=19999,"15000 to 19999",D257&lt;=24999,"20000 to 24999",D257&lt;=29999,"25000 to 29999",D257&lt;=34999,"30000 to 34999",D257&lt;=39999,"35000 to 39999",D257&lt;=44999,"40000 to 44999",D257&lt;=49999,"45000 to 49999",TRUE,"Greater than or equal to 50000")</f>
        <v>Greater than or equal to 50000</v>
      </c>
      <c r="F257">
        <v>96735</v>
      </c>
      <c r="G257" s="7">
        <f t="shared" si="12"/>
        <v>120.16770186335404</v>
      </c>
      <c r="H257" t="s">
        <v>20</v>
      </c>
      <c r="I257">
        <v>1697</v>
      </c>
      <c r="J257" s="5">
        <f t="shared" si="13"/>
        <v>57.003535651149086</v>
      </c>
      <c r="K257" s="4" t="s">
        <v>21</v>
      </c>
      <c r="L257" s="4" t="s">
        <v>22</v>
      </c>
      <c r="M257">
        <v>1297836000</v>
      </c>
      <c r="N257">
        <v>1298268000</v>
      </c>
      <c r="O257" s="11">
        <f t="shared" si="14"/>
        <v>40590.25</v>
      </c>
      <c r="P257" s="11">
        <f t="shared" si="15"/>
        <v>40595.25</v>
      </c>
      <c r="Q257" t="b">
        <v>0</v>
      </c>
      <c r="R257" t="b">
        <v>1</v>
      </c>
      <c r="S257" t="s">
        <v>23</v>
      </c>
      <c r="T257" t="str" cm="1">
        <f t="array" ref="T257:U257">TRIM(_xlfn.TEXTSPLIT(S257,"/"))</f>
        <v>music</v>
      </c>
      <c r="U257" t="str">
        <v>rock</v>
      </c>
      <c r="V257" s="5"/>
    </row>
    <row r="258" spans="1:22" x14ac:dyDescent="0.3">
      <c r="A258">
        <v>256</v>
      </c>
      <c r="B258" t="s">
        <v>564</v>
      </c>
      <c r="C258" s="3" t="s">
        <v>565</v>
      </c>
      <c r="D258">
        <v>4100</v>
      </c>
      <c r="E258" t="str" cm="1">
        <f t="array" ref="E258">_xlfn.IFS(D258&lt;1000,"Less than 1000",D258&lt;=4999,"1000 to 4999",D258&lt;=9999,"5000 to 9999",D258&lt;=14999,"10000 to 14999",D258&lt;=19999,"15000 to 19999",D258&lt;=24999,"20000 to 24999",D258&lt;=29999,"25000 to 29999",D258&lt;=34999,"30000 to 34999",D258&lt;=39999,"35000 to 39999",D258&lt;=44999,"40000 to 44999",D258&lt;=49999,"45000 to 49999",TRUE,"Greater than or equal to 50000")</f>
        <v>1000 to 4999</v>
      </c>
      <c r="F258">
        <v>959</v>
      </c>
      <c r="G258" s="7">
        <f t="shared" si="12"/>
        <v>23.390243902439025</v>
      </c>
      <c r="H258" t="s">
        <v>14</v>
      </c>
      <c r="I258">
        <v>15</v>
      </c>
      <c r="J258" s="5">
        <f t="shared" si="13"/>
        <v>63.93333333333333</v>
      </c>
      <c r="K258" s="4" t="s">
        <v>40</v>
      </c>
      <c r="L258" s="4" t="s">
        <v>41</v>
      </c>
      <c r="M258">
        <v>1453615200</v>
      </c>
      <c r="N258">
        <v>1456812000</v>
      </c>
      <c r="O258" s="11">
        <f t="shared" si="14"/>
        <v>42393.25</v>
      </c>
      <c r="P258" s="11">
        <f t="shared" si="15"/>
        <v>42430.25</v>
      </c>
      <c r="Q258" t="b">
        <v>0</v>
      </c>
      <c r="R258" t="b">
        <v>0</v>
      </c>
      <c r="S258" t="s">
        <v>23</v>
      </c>
      <c r="T258" t="str" cm="1">
        <f t="array" ref="T258:U258">TRIM(_xlfn.TEXTSPLIT(S258,"/"))</f>
        <v>music</v>
      </c>
      <c r="U258" t="str">
        <v>rock</v>
      </c>
      <c r="V258" s="5"/>
    </row>
    <row r="259" spans="1:22" x14ac:dyDescent="0.3">
      <c r="A259">
        <v>257</v>
      </c>
      <c r="B259" t="s">
        <v>566</v>
      </c>
      <c r="C259" s="3" t="s">
        <v>567</v>
      </c>
      <c r="D259">
        <v>5700</v>
      </c>
      <c r="E259" t="str" cm="1">
        <f t="array" ref="E259">_xlfn.IFS(D259&lt;1000,"Less than 1000",D259&lt;=4999,"1000 to 4999",D259&lt;=9999,"5000 to 9999",D259&lt;=14999,"10000 to 14999",D259&lt;=19999,"15000 to 19999",D259&lt;=24999,"20000 to 24999",D259&lt;=29999,"25000 to 29999",D259&lt;=34999,"30000 to 34999",D259&lt;=39999,"35000 to 39999",D259&lt;=44999,"40000 to 44999",D259&lt;=49999,"45000 to 49999",TRUE,"Greater than or equal to 50000")</f>
        <v>5000 to 9999</v>
      </c>
      <c r="F259">
        <v>8322</v>
      </c>
      <c r="G259" s="7">
        <f t="shared" ref="G259:G322" si="16">(F259/D259)*100</f>
        <v>146</v>
      </c>
      <c r="H259" t="s">
        <v>20</v>
      </c>
      <c r="I259">
        <v>92</v>
      </c>
      <c r="J259" s="5">
        <f t="shared" ref="J259:J322" si="17">F259/I259</f>
        <v>90.456521739130437</v>
      </c>
      <c r="K259" s="4" t="s">
        <v>21</v>
      </c>
      <c r="L259" s="4" t="s">
        <v>22</v>
      </c>
      <c r="M259">
        <v>1362463200</v>
      </c>
      <c r="N259">
        <v>1363669200</v>
      </c>
      <c r="O259" s="11">
        <f t="shared" ref="O259:O322" si="18">(((M259/60)/60)/24)+DATE(1970,1,1)</f>
        <v>41338.25</v>
      </c>
      <c r="P259" s="11">
        <f t="shared" ref="P259:P322" si="19">(((N259/60)/60)/24)+DATE(1970,1,1)</f>
        <v>41352.208333333336</v>
      </c>
      <c r="Q259" t="b">
        <v>0</v>
      </c>
      <c r="R259" t="b">
        <v>0</v>
      </c>
      <c r="S259" t="s">
        <v>33</v>
      </c>
      <c r="T259" t="str" cm="1">
        <f t="array" ref="T259:U259">TRIM(_xlfn.TEXTSPLIT(S259,"/"))</f>
        <v>theater</v>
      </c>
      <c r="U259" t="str">
        <v>plays</v>
      </c>
      <c r="V259" s="5"/>
    </row>
    <row r="260" spans="1:22" x14ac:dyDescent="0.3">
      <c r="A260">
        <v>258</v>
      </c>
      <c r="B260" t="s">
        <v>568</v>
      </c>
      <c r="C260" s="3" t="s">
        <v>569</v>
      </c>
      <c r="D260">
        <v>5000</v>
      </c>
      <c r="E260" t="str" cm="1">
        <f t="array" ref="E260">_xlfn.IFS(D260&lt;1000,"Less than 1000",D260&lt;=4999,"1000 to 4999",D260&lt;=9999,"5000 to 9999",D260&lt;=14999,"10000 to 14999",D260&lt;=19999,"15000 to 19999",D260&lt;=24999,"20000 to 24999",D260&lt;=29999,"25000 to 29999",D260&lt;=34999,"30000 to 34999",D260&lt;=39999,"35000 to 39999",D260&lt;=44999,"40000 to 44999",D260&lt;=49999,"45000 to 49999",TRUE,"Greater than or equal to 50000")</f>
        <v>5000 to 9999</v>
      </c>
      <c r="F260">
        <v>13424</v>
      </c>
      <c r="G260" s="7">
        <f t="shared" si="16"/>
        <v>268.48</v>
      </c>
      <c r="H260" t="s">
        <v>20</v>
      </c>
      <c r="I260">
        <v>186</v>
      </c>
      <c r="J260" s="5">
        <f t="shared" si="17"/>
        <v>72.172043010752688</v>
      </c>
      <c r="K260" s="4" t="s">
        <v>21</v>
      </c>
      <c r="L260" s="4" t="s">
        <v>22</v>
      </c>
      <c r="M260">
        <v>1481176800</v>
      </c>
      <c r="N260">
        <v>1482904800</v>
      </c>
      <c r="O260" s="11">
        <f t="shared" si="18"/>
        <v>42712.25</v>
      </c>
      <c r="P260" s="11">
        <f t="shared" si="19"/>
        <v>42732.25</v>
      </c>
      <c r="Q260" t="b">
        <v>0</v>
      </c>
      <c r="R260" t="b">
        <v>1</v>
      </c>
      <c r="S260" t="s">
        <v>33</v>
      </c>
      <c r="T260" t="str" cm="1">
        <f t="array" ref="T260:U260">TRIM(_xlfn.TEXTSPLIT(S260,"/"))</f>
        <v>theater</v>
      </c>
      <c r="U260" t="str">
        <v>plays</v>
      </c>
      <c r="V260" s="5"/>
    </row>
    <row r="261" spans="1:22" ht="31.2" x14ac:dyDescent="0.3">
      <c r="A261">
        <v>259</v>
      </c>
      <c r="B261" t="s">
        <v>570</v>
      </c>
      <c r="C261" s="3" t="s">
        <v>571</v>
      </c>
      <c r="D261">
        <v>1800</v>
      </c>
      <c r="E261" t="str" cm="1">
        <f t="array" ref="E261">_xlfn.IFS(D261&lt;1000,"Less than 1000",D261&lt;=4999,"1000 to 4999",D261&lt;=9999,"5000 to 9999",D261&lt;=14999,"10000 to 14999",D261&lt;=19999,"15000 to 19999",D261&lt;=24999,"20000 to 24999",D261&lt;=29999,"25000 to 29999",D261&lt;=34999,"30000 to 34999",D261&lt;=39999,"35000 to 39999",D261&lt;=44999,"40000 to 44999",D261&lt;=49999,"45000 to 49999",TRUE,"Greater than or equal to 50000")</f>
        <v>1000 to 4999</v>
      </c>
      <c r="F261">
        <v>10755</v>
      </c>
      <c r="G261" s="7">
        <f t="shared" si="16"/>
        <v>597.5</v>
      </c>
      <c r="H261" t="s">
        <v>20</v>
      </c>
      <c r="I261">
        <v>138</v>
      </c>
      <c r="J261" s="5">
        <f t="shared" si="17"/>
        <v>77.934782608695656</v>
      </c>
      <c r="K261" s="4" t="s">
        <v>21</v>
      </c>
      <c r="L261" s="4" t="s">
        <v>22</v>
      </c>
      <c r="M261">
        <v>1354946400</v>
      </c>
      <c r="N261">
        <v>1356588000</v>
      </c>
      <c r="O261" s="11">
        <f t="shared" si="18"/>
        <v>41251.25</v>
      </c>
      <c r="P261" s="11">
        <f t="shared" si="19"/>
        <v>41270.25</v>
      </c>
      <c r="Q261" t="b">
        <v>1</v>
      </c>
      <c r="R261" t="b">
        <v>0</v>
      </c>
      <c r="S261" t="s">
        <v>122</v>
      </c>
      <c r="T261" t="str" cm="1">
        <f t="array" ref="T261:U261">TRIM(_xlfn.TEXTSPLIT(S261,"/"))</f>
        <v>photography</v>
      </c>
      <c r="U261" t="str">
        <v>photography books</v>
      </c>
      <c r="V261" s="5"/>
    </row>
    <row r="262" spans="1:22" x14ac:dyDescent="0.3">
      <c r="A262">
        <v>260</v>
      </c>
      <c r="B262" t="s">
        <v>572</v>
      </c>
      <c r="C262" s="3" t="s">
        <v>573</v>
      </c>
      <c r="D262">
        <v>6300</v>
      </c>
      <c r="E262" t="str" cm="1">
        <f t="array" ref="E262">_xlfn.IFS(D262&lt;1000,"Less than 1000",D262&lt;=4999,"1000 to 4999",D262&lt;=9999,"5000 to 9999",D262&lt;=14999,"10000 to 14999",D262&lt;=19999,"15000 to 19999",D262&lt;=24999,"20000 to 24999",D262&lt;=29999,"25000 to 29999",D262&lt;=34999,"30000 to 34999",D262&lt;=39999,"35000 to 39999",D262&lt;=44999,"40000 to 44999",D262&lt;=49999,"45000 to 49999",TRUE,"Greater than or equal to 50000")</f>
        <v>5000 to 9999</v>
      </c>
      <c r="F262">
        <v>9935</v>
      </c>
      <c r="G262" s="7">
        <f t="shared" si="16"/>
        <v>157.69841269841268</v>
      </c>
      <c r="H262" t="s">
        <v>20</v>
      </c>
      <c r="I262">
        <v>261</v>
      </c>
      <c r="J262" s="5">
        <f t="shared" si="17"/>
        <v>38.065134099616856</v>
      </c>
      <c r="K262" s="4" t="s">
        <v>21</v>
      </c>
      <c r="L262" s="4" t="s">
        <v>22</v>
      </c>
      <c r="M262">
        <v>1348808400</v>
      </c>
      <c r="N262">
        <v>1349845200</v>
      </c>
      <c r="O262" s="11">
        <f t="shared" si="18"/>
        <v>41180.208333333336</v>
      </c>
      <c r="P262" s="11">
        <f t="shared" si="19"/>
        <v>41192.208333333336</v>
      </c>
      <c r="Q262" t="b">
        <v>0</v>
      </c>
      <c r="R262" t="b">
        <v>0</v>
      </c>
      <c r="S262" t="s">
        <v>23</v>
      </c>
      <c r="T262" t="str" cm="1">
        <f t="array" ref="T262:U262">TRIM(_xlfn.TEXTSPLIT(S262,"/"))</f>
        <v>music</v>
      </c>
      <c r="U262" t="str">
        <v>rock</v>
      </c>
      <c r="V262" s="5"/>
    </row>
    <row r="263" spans="1:22" ht="31.2" x14ac:dyDescent="0.3">
      <c r="A263">
        <v>261</v>
      </c>
      <c r="B263" t="s">
        <v>574</v>
      </c>
      <c r="C263" s="3" t="s">
        <v>575</v>
      </c>
      <c r="D263">
        <v>84300</v>
      </c>
      <c r="E263" t="str" cm="1">
        <f t="array" ref="E263">_xlfn.IFS(D263&lt;1000,"Less than 1000",D263&lt;=4999,"1000 to 4999",D263&lt;=9999,"5000 to 9999",D263&lt;=14999,"10000 to 14999",D263&lt;=19999,"15000 to 19999",D263&lt;=24999,"20000 to 24999",D263&lt;=29999,"25000 to 29999",D263&lt;=34999,"30000 to 34999",D263&lt;=39999,"35000 to 39999",D263&lt;=44999,"40000 to 44999",D263&lt;=49999,"45000 to 49999",TRUE,"Greater than or equal to 50000")</f>
        <v>Greater than or equal to 50000</v>
      </c>
      <c r="F263">
        <v>26303</v>
      </c>
      <c r="G263" s="7">
        <f t="shared" si="16"/>
        <v>31.201660735468568</v>
      </c>
      <c r="H263" t="s">
        <v>14</v>
      </c>
      <c r="I263">
        <v>454</v>
      </c>
      <c r="J263" s="5">
        <f t="shared" si="17"/>
        <v>57.936123348017624</v>
      </c>
      <c r="K263" s="4" t="s">
        <v>21</v>
      </c>
      <c r="L263" s="4" t="s">
        <v>22</v>
      </c>
      <c r="M263">
        <v>1282712400</v>
      </c>
      <c r="N263">
        <v>1283058000</v>
      </c>
      <c r="O263" s="11">
        <f t="shared" si="18"/>
        <v>40415.208333333336</v>
      </c>
      <c r="P263" s="11">
        <f t="shared" si="19"/>
        <v>40419.208333333336</v>
      </c>
      <c r="Q263" t="b">
        <v>0</v>
      </c>
      <c r="R263" t="b">
        <v>1</v>
      </c>
      <c r="S263" t="s">
        <v>23</v>
      </c>
      <c r="T263" t="str" cm="1">
        <f t="array" ref="T263:U263">TRIM(_xlfn.TEXTSPLIT(S263,"/"))</f>
        <v>music</v>
      </c>
      <c r="U263" t="str">
        <v>rock</v>
      </c>
      <c r="V263" s="5"/>
    </row>
    <row r="264" spans="1:22" x14ac:dyDescent="0.3">
      <c r="A264">
        <v>262</v>
      </c>
      <c r="B264" t="s">
        <v>576</v>
      </c>
      <c r="C264" s="3" t="s">
        <v>577</v>
      </c>
      <c r="D264">
        <v>1700</v>
      </c>
      <c r="E264" t="str" cm="1">
        <f t="array" ref="E264">_xlfn.IFS(D264&lt;1000,"Less than 1000",D264&lt;=4999,"1000 to 4999",D264&lt;=9999,"5000 to 9999",D264&lt;=14999,"10000 to 14999",D264&lt;=19999,"15000 to 19999",D264&lt;=24999,"20000 to 24999",D264&lt;=29999,"25000 to 29999",D264&lt;=34999,"30000 to 34999",D264&lt;=39999,"35000 to 39999",D264&lt;=44999,"40000 to 44999",D264&lt;=49999,"45000 to 49999",TRUE,"Greater than or equal to 50000")</f>
        <v>1000 to 4999</v>
      </c>
      <c r="F264">
        <v>5328</v>
      </c>
      <c r="G264" s="7">
        <f t="shared" si="16"/>
        <v>313.41176470588238</v>
      </c>
      <c r="H264" t="s">
        <v>20</v>
      </c>
      <c r="I264">
        <v>107</v>
      </c>
      <c r="J264" s="5">
        <f t="shared" si="17"/>
        <v>49.794392523364486</v>
      </c>
      <c r="K264" s="4" t="s">
        <v>21</v>
      </c>
      <c r="L264" s="4" t="s">
        <v>22</v>
      </c>
      <c r="M264">
        <v>1301979600</v>
      </c>
      <c r="N264">
        <v>1304226000</v>
      </c>
      <c r="O264" s="11">
        <f t="shared" si="18"/>
        <v>40638.208333333336</v>
      </c>
      <c r="P264" s="11">
        <f t="shared" si="19"/>
        <v>40664.208333333336</v>
      </c>
      <c r="Q264" t="b">
        <v>0</v>
      </c>
      <c r="R264" t="b">
        <v>1</v>
      </c>
      <c r="S264" t="s">
        <v>60</v>
      </c>
      <c r="T264" t="str" cm="1">
        <f t="array" ref="T264:U264">TRIM(_xlfn.TEXTSPLIT(S264,"/"))</f>
        <v>music</v>
      </c>
      <c r="U264" t="str">
        <v>indie rock</v>
      </c>
      <c r="V264" s="5"/>
    </row>
    <row r="265" spans="1:22" x14ac:dyDescent="0.3">
      <c r="A265">
        <v>263</v>
      </c>
      <c r="B265" t="s">
        <v>578</v>
      </c>
      <c r="C265" s="3" t="s">
        <v>579</v>
      </c>
      <c r="D265">
        <v>2900</v>
      </c>
      <c r="E265" t="str" cm="1">
        <f t="array" ref="E265">_xlfn.IFS(D265&lt;1000,"Less than 1000",D265&lt;=4999,"1000 to 4999",D265&lt;=9999,"5000 to 9999",D265&lt;=14999,"10000 to 14999",D265&lt;=19999,"15000 to 19999",D265&lt;=24999,"20000 to 24999",D265&lt;=29999,"25000 to 29999",D265&lt;=34999,"30000 to 34999",D265&lt;=39999,"35000 to 39999",D265&lt;=44999,"40000 to 44999",D265&lt;=49999,"45000 to 49999",TRUE,"Greater than or equal to 50000")</f>
        <v>1000 to 4999</v>
      </c>
      <c r="F265">
        <v>10756</v>
      </c>
      <c r="G265" s="7">
        <f t="shared" si="16"/>
        <v>370.89655172413791</v>
      </c>
      <c r="H265" t="s">
        <v>20</v>
      </c>
      <c r="I265">
        <v>199</v>
      </c>
      <c r="J265" s="5">
        <f t="shared" si="17"/>
        <v>54.050251256281406</v>
      </c>
      <c r="K265" s="4" t="s">
        <v>21</v>
      </c>
      <c r="L265" s="4" t="s">
        <v>22</v>
      </c>
      <c r="M265">
        <v>1263016800</v>
      </c>
      <c r="N265">
        <v>1263016800</v>
      </c>
      <c r="O265" s="11">
        <f t="shared" si="18"/>
        <v>40187.25</v>
      </c>
      <c r="P265" s="11">
        <f t="shared" si="19"/>
        <v>40187.25</v>
      </c>
      <c r="Q265" t="b">
        <v>0</v>
      </c>
      <c r="R265" t="b">
        <v>0</v>
      </c>
      <c r="S265" t="s">
        <v>122</v>
      </c>
      <c r="T265" t="str" cm="1">
        <f t="array" ref="T265:U265">TRIM(_xlfn.TEXTSPLIT(S265,"/"))</f>
        <v>photography</v>
      </c>
      <c r="U265" t="str">
        <v>photography books</v>
      </c>
      <c r="V265" s="5"/>
    </row>
    <row r="266" spans="1:22" x14ac:dyDescent="0.3">
      <c r="A266">
        <v>264</v>
      </c>
      <c r="B266" t="s">
        <v>580</v>
      </c>
      <c r="C266" s="3" t="s">
        <v>581</v>
      </c>
      <c r="D266">
        <v>45600</v>
      </c>
      <c r="E266" t="str" cm="1">
        <f t="array" ref="E266">_xlfn.IFS(D266&lt;1000,"Less than 1000",D266&lt;=4999,"1000 to 4999",D266&lt;=9999,"5000 to 9999",D266&lt;=14999,"10000 to 14999",D266&lt;=19999,"15000 to 19999",D266&lt;=24999,"20000 to 24999",D266&lt;=29999,"25000 to 29999",D266&lt;=34999,"30000 to 34999",D266&lt;=39999,"35000 to 39999",D266&lt;=44999,"40000 to 44999",D266&lt;=49999,"45000 to 49999",TRUE,"Greater than or equal to 50000")</f>
        <v>45000 to 49999</v>
      </c>
      <c r="F266">
        <v>165375</v>
      </c>
      <c r="G266" s="7">
        <f t="shared" si="16"/>
        <v>362.66447368421052</v>
      </c>
      <c r="H266" t="s">
        <v>20</v>
      </c>
      <c r="I266">
        <v>5512</v>
      </c>
      <c r="J266" s="5">
        <f t="shared" si="17"/>
        <v>30.002721335268504</v>
      </c>
      <c r="K266" s="4" t="s">
        <v>21</v>
      </c>
      <c r="L266" s="4" t="s">
        <v>22</v>
      </c>
      <c r="M266">
        <v>1360648800</v>
      </c>
      <c r="N266">
        <v>1362031200</v>
      </c>
      <c r="O266" s="11">
        <f t="shared" si="18"/>
        <v>41317.25</v>
      </c>
      <c r="P266" s="11">
        <f t="shared" si="19"/>
        <v>41333.25</v>
      </c>
      <c r="Q266" t="b">
        <v>0</v>
      </c>
      <c r="R266" t="b">
        <v>0</v>
      </c>
      <c r="S266" t="s">
        <v>33</v>
      </c>
      <c r="T266" t="str" cm="1">
        <f t="array" ref="T266:U266">TRIM(_xlfn.TEXTSPLIT(S266,"/"))</f>
        <v>theater</v>
      </c>
      <c r="U266" t="str">
        <v>plays</v>
      </c>
      <c r="V266" s="5"/>
    </row>
    <row r="267" spans="1:22" x14ac:dyDescent="0.3">
      <c r="A267">
        <v>265</v>
      </c>
      <c r="B267" t="s">
        <v>582</v>
      </c>
      <c r="C267" s="3" t="s">
        <v>583</v>
      </c>
      <c r="D267">
        <v>4900</v>
      </c>
      <c r="E267" t="str" cm="1">
        <f t="array" ref="E267">_xlfn.IFS(D267&lt;1000,"Less than 1000",D267&lt;=4999,"1000 to 4999",D267&lt;=9999,"5000 to 9999",D267&lt;=14999,"10000 to 14999",D267&lt;=19999,"15000 to 19999",D267&lt;=24999,"20000 to 24999",D267&lt;=29999,"25000 to 29999",D267&lt;=34999,"30000 to 34999",D267&lt;=39999,"35000 to 39999",D267&lt;=44999,"40000 to 44999",D267&lt;=49999,"45000 to 49999",TRUE,"Greater than or equal to 50000")</f>
        <v>1000 to 4999</v>
      </c>
      <c r="F267">
        <v>6031</v>
      </c>
      <c r="G267" s="7">
        <f t="shared" si="16"/>
        <v>123.08163265306122</v>
      </c>
      <c r="H267" t="s">
        <v>20</v>
      </c>
      <c r="I267">
        <v>86</v>
      </c>
      <c r="J267" s="5">
        <f t="shared" si="17"/>
        <v>70.127906976744185</v>
      </c>
      <c r="K267" s="4" t="s">
        <v>21</v>
      </c>
      <c r="L267" s="4" t="s">
        <v>22</v>
      </c>
      <c r="M267">
        <v>1451800800</v>
      </c>
      <c r="N267">
        <v>1455602400</v>
      </c>
      <c r="O267" s="11">
        <f t="shared" si="18"/>
        <v>42372.25</v>
      </c>
      <c r="P267" s="11">
        <f t="shared" si="19"/>
        <v>42416.25</v>
      </c>
      <c r="Q267" t="b">
        <v>0</v>
      </c>
      <c r="R267" t="b">
        <v>0</v>
      </c>
      <c r="S267" t="s">
        <v>33</v>
      </c>
      <c r="T267" t="str" cm="1">
        <f t="array" ref="T267:U267">TRIM(_xlfn.TEXTSPLIT(S267,"/"))</f>
        <v>theater</v>
      </c>
      <c r="U267" t="str">
        <v>plays</v>
      </c>
      <c r="V267" s="5"/>
    </row>
    <row r="268" spans="1:22" x14ac:dyDescent="0.3">
      <c r="A268">
        <v>266</v>
      </c>
      <c r="B268" t="s">
        <v>584</v>
      </c>
      <c r="C268" s="3" t="s">
        <v>585</v>
      </c>
      <c r="D268">
        <v>111900</v>
      </c>
      <c r="E268" t="str" cm="1">
        <f t="array" ref="E268">_xlfn.IFS(D268&lt;1000,"Less than 1000",D268&lt;=4999,"1000 to 4999",D268&lt;=9999,"5000 to 9999",D268&lt;=14999,"10000 to 14999",D268&lt;=19999,"15000 to 19999",D268&lt;=24999,"20000 to 24999",D268&lt;=29999,"25000 to 29999",D268&lt;=34999,"30000 to 34999",D268&lt;=39999,"35000 to 39999",D268&lt;=44999,"40000 to 44999",D268&lt;=49999,"45000 to 49999",TRUE,"Greater than or equal to 50000")</f>
        <v>Greater than or equal to 50000</v>
      </c>
      <c r="F268">
        <v>85902</v>
      </c>
      <c r="G268" s="7">
        <f t="shared" si="16"/>
        <v>76.766756032171585</v>
      </c>
      <c r="H268" t="s">
        <v>14</v>
      </c>
      <c r="I268">
        <v>3182</v>
      </c>
      <c r="J268" s="5">
        <f t="shared" si="17"/>
        <v>26.996228786926462</v>
      </c>
      <c r="K268" s="4" t="s">
        <v>107</v>
      </c>
      <c r="L268" s="4" t="s">
        <v>108</v>
      </c>
      <c r="M268">
        <v>1415340000</v>
      </c>
      <c r="N268">
        <v>1418191200</v>
      </c>
      <c r="O268" s="11">
        <f t="shared" si="18"/>
        <v>41950.25</v>
      </c>
      <c r="P268" s="11">
        <f t="shared" si="19"/>
        <v>41983.25</v>
      </c>
      <c r="Q268" t="b">
        <v>0</v>
      </c>
      <c r="R268" t="b">
        <v>1</v>
      </c>
      <c r="S268" t="s">
        <v>159</v>
      </c>
      <c r="T268" t="str" cm="1">
        <f t="array" ref="T268:U268">TRIM(_xlfn.TEXTSPLIT(S268,"/"))</f>
        <v>music</v>
      </c>
      <c r="U268" t="str">
        <v>jazz</v>
      </c>
      <c r="V268" s="5"/>
    </row>
    <row r="269" spans="1:22" x14ac:dyDescent="0.3">
      <c r="A269">
        <v>267</v>
      </c>
      <c r="B269" t="s">
        <v>586</v>
      </c>
      <c r="C269" s="3" t="s">
        <v>587</v>
      </c>
      <c r="D269">
        <v>61600</v>
      </c>
      <c r="E269" t="str" cm="1">
        <f t="array" ref="E269">_xlfn.IFS(D269&lt;1000,"Less than 1000",D269&lt;=4999,"1000 to 4999",D269&lt;=9999,"5000 to 9999",D269&lt;=14999,"10000 to 14999",D269&lt;=19999,"15000 to 19999",D269&lt;=24999,"20000 to 24999",D269&lt;=29999,"25000 to 29999",D269&lt;=34999,"30000 to 34999",D269&lt;=39999,"35000 to 39999",D269&lt;=44999,"40000 to 44999",D269&lt;=49999,"45000 to 49999",TRUE,"Greater than or equal to 50000")</f>
        <v>Greater than or equal to 50000</v>
      </c>
      <c r="F269">
        <v>143910</v>
      </c>
      <c r="G269" s="7">
        <f t="shared" si="16"/>
        <v>233.62012987012989</v>
      </c>
      <c r="H269" t="s">
        <v>20</v>
      </c>
      <c r="I269">
        <v>2768</v>
      </c>
      <c r="J269" s="5">
        <f t="shared" si="17"/>
        <v>51.990606936416185</v>
      </c>
      <c r="K269" s="4" t="s">
        <v>26</v>
      </c>
      <c r="L269" s="4" t="s">
        <v>27</v>
      </c>
      <c r="M269">
        <v>1351054800</v>
      </c>
      <c r="N269">
        <v>1352440800</v>
      </c>
      <c r="O269" s="11">
        <f t="shared" si="18"/>
        <v>41206.208333333336</v>
      </c>
      <c r="P269" s="11">
        <f t="shared" si="19"/>
        <v>41222.25</v>
      </c>
      <c r="Q269" t="b">
        <v>0</v>
      </c>
      <c r="R269" t="b">
        <v>0</v>
      </c>
      <c r="S269" t="s">
        <v>33</v>
      </c>
      <c r="T269" t="str" cm="1">
        <f t="array" ref="T269:U269">TRIM(_xlfn.TEXTSPLIT(S269,"/"))</f>
        <v>theater</v>
      </c>
      <c r="U269" t="str">
        <v>plays</v>
      </c>
      <c r="V269" s="5"/>
    </row>
    <row r="270" spans="1:22" x14ac:dyDescent="0.3">
      <c r="A270">
        <v>268</v>
      </c>
      <c r="B270" t="s">
        <v>588</v>
      </c>
      <c r="C270" s="3" t="s">
        <v>589</v>
      </c>
      <c r="D270">
        <v>1500</v>
      </c>
      <c r="E270" t="str" cm="1">
        <f t="array" ref="E270">_xlfn.IFS(D270&lt;1000,"Less than 1000",D270&lt;=4999,"1000 to 4999",D270&lt;=9999,"5000 to 9999",D270&lt;=14999,"10000 to 14999",D270&lt;=19999,"15000 to 19999",D270&lt;=24999,"20000 to 24999",D270&lt;=29999,"25000 to 29999",D270&lt;=34999,"30000 to 34999",D270&lt;=39999,"35000 to 39999",D270&lt;=44999,"40000 to 44999",D270&lt;=49999,"45000 to 49999",TRUE,"Greater than or equal to 50000")</f>
        <v>1000 to 4999</v>
      </c>
      <c r="F270">
        <v>2708</v>
      </c>
      <c r="G270" s="7">
        <f t="shared" si="16"/>
        <v>180.53333333333333</v>
      </c>
      <c r="H270" t="s">
        <v>20</v>
      </c>
      <c r="I270">
        <v>48</v>
      </c>
      <c r="J270" s="5">
        <f t="shared" si="17"/>
        <v>56.416666666666664</v>
      </c>
      <c r="K270" s="4" t="s">
        <v>21</v>
      </c>
      <c r="L270" s="4" t="s">
        <v>22</v>
      </c>
      <c r="M270">
        <v>1349326800</v>
      </c>
      <c r="N270">
        <v>1353304800</v>
      </c>
      <c r="O270" s="11">
        <f t="shared" si="18"/>
        <v>41186.208333333336</v>
      </c>
      <c r="P270" s="11">
        <f t="shared" si="19"/>
        <v>41232.25</v>
      </c>
      <c r="Q270" t="b">
        <v>0</v>
      </c>
      <c r="R270" t="b">
        <v>0</v>
      </c>
      <c r="S270" t="s">
        <v>42</v>
      </c>
      <c r="T270" t="str" cm="1">
        <f t="array" ref="T270:U270">TRIM(_xlfn.TEXTSPLIT(S270,"/"))</f>
        <v>film &amp; video</v>
      </c>
      <c r="U270" t="str">
        <v>documentary</v>
      </c>
      <c r="V270" s="5"/>
    </row>
    <row r="271" spans="1:22" x14ac:dyDescent="0.3">
      <c r="A271">
        <v>269</v>
      </c>
      <c r="B271" t="s">
        <v>590</v>
      </c>
      <c r="C271" s="3" t="s">
        <v>591</v>
      </c>
      <c r="D271">
        <v>3500</v>
      </c>
      <c r="E271" t="str" cm="1">
        <f t="array" ref="E271">_xlfn.IFS(D271&lt;1000,"Less than 1000",D271&lt;=4999,"1000 to 4999",D271&lt;=9999,"5000 to 9999",D271&lt;=14999,"10000 to 14999",D271&lt;=19999,"15000 to 19999",D271&lt;=24999,"20000 to 24999",D271&lt;=29999,"25000 to 29999",D271&lt;=34999,"30000 to 34999",D271&lt;=39999,"35000 to 39999",D271&lt;=44999,"40000 to 44999",D271&lt;=49999,"45000 to 49999",TRUE,"Greater than or equal to 50000")</f>
        <v>1000 to 4999</v>
      </c>
      <c r="F271">
        <v>8842</v>
      </c>
      <c r="G271" s="7">
        <f t="shared" si="16"/>
        <v>252.62857142857143</v>
      </c>
      <c r="H271" t="s">
        <v>20</v>
      </c>
      <c r="I271">
        <v>87</v>
      </c>
      <c r="J271" s="5">
        <f t="shared" si="17"/>
        <v>101.63218390804597</v>
      </c>
      <c r="K271" s="4" t="s">
        <v>21</v>
      </c>
      <c r="L271" s="4" t="s">
        <v>22</v>
      </c>
      <c r="M271">
        <v>1548914400</v>
      </c>
      <c r="N271">
        <v>1550728800</v>
      </c>
      <c r="O271" s="11">
        <f t="shared" si="18"/>
        <v>43496.25</v>
      </c>
      <c r="P271" s="11">
        <f t="shared" si="19"/>
        <v>43517.25</v>
      </c>
      <c r="Q271" t="b">
        <v>0</v>
      </c>
      <c r="R271" t="b">
        <v>0</v>
      </c>
      <c r="S271" t="s">
        <v>269</v>
      </c>
      <c r="T271" t="str" cm="1">
        <f t="array" ref="T271:U271">TRIM(_xlfn.TEXTSPLIT(S271,"/"))</f>
        <v>film &amp; video</v>
      </c>
      <c r="U271" t="str">
        <v>television</v>
      </c>
      <c r="V271" s="5"/>
    </row>
    <row r="272" spans="1:22" x14ac:dyDescent="0.3">
      <c r="A272">
        <v>270</v>
      </c>
      <c r="B272" t="s">
        <v>592</v>
      </c>
      <c r="C272" s="3" t="s">
        <v>593</v>
      </c>
      <c r="D272">
        <v>173900</v>
      </c>
      <c r="E272" t="str" cm="1">
        <f t="array" ref="E272">_xlfn.IFS(D272&lt;1000,"Less than 1000",D272&lt;=4999,"1000 to 4999",D272&lt;=9999,"5000 to 9999",D272&lt;=14999,"10000 to 14999",D272&lt;=19999,"15000 to 19999",D272&lt;=24999,"20000 to 24999",D272&lt;=29999,"25000 to 29999",D272&lt;=34999,"30000 to 34999",D272&lt;=39999,"35000 to 39999",D272&lt;=44999,"40000 to 44999",D272&lt;=49999,"45000 to 49999",TRUE,"Greater than or equal to 50000")</f>
        <v>Greater than or equal to 50000</v>
      </c>
      <c r="F272">
        <v>47260</v>
      </c>
      <c r="G272" s="7">
        <f t="shared" si="16"/>
        <v>27.176538240368025</v>
      </c>
      <c r="H272" t="s">
        <v>74</v>
      </c>
      <c r="I272">
        <v>1890</v>
      </c>
      <c r="J272" s="5">
        <f t="shared" si="17"/>
        <v>25.005291005291006</v>
      </c>
      <c r="K272" s="4" t="s">
        <v>21</v>
      </c>
      <c r="L272" s="4" t="s">
        <v>22</v>
      </c>
      <c r="M272">
        <v>1291269600</v>
      </c>
      <c r="N272">
        <v>1291442400</v>
      </c>
      <c r="O272" s="11">
        <f t="shared" si="18"/>
        <v>40514.25</v>
      </c>
      <c r="P272" s="11">
        <f t="shared" si="19"/>
        <v>40516.25</v>
      </c>
      <c r="Q272" t="b">
        <v>0</v>
      </c>
      <c r="R272" t="b">
        <v>0</v>
      </c>
      <c r="S272" t="s">
        <v>89</v>
      </c>
      <c r="T272" t="str" cm="1">
        <f t="array" ref="T272:U272">TRIM(_xlfn.TEXTSPLIT(S272,"/"))</f>
        <v>games</v>
      </c>
      <c r="U272" t="str">
        <v>video games</v>
      </c>
      <c r="V272" s="5"/>
    </row>
    <row r="273" spans="1:22" ht="31.2" x14ac:dyDescent="0.3">
      <c r="A273">
        <v>271</v>
      </c>
      <c r="B273" t="s">
        <v>594</v>
      </c>
      <c r="C273" s="3" t="s">
        <v>595</v>
      </c>
      <c r="D273">
        <v>153700</v>
      </c>
      <c r="E273" t="str" cm="1">
        <f t="array" ref="E273">_xlfn.IFS(D273&lt;1000,"Less than 1000",D273&lt;=4999,"1000 to 4999",D273&lt;=9999,"5000 to 9999",D273&lt;=14999,"10000 to 14999",D273&lt;=19999,"15000 to 19999",D273&lt;=24999,"20000 to 24999",D273&lt;=29999,"25000 to 29999",D273&lt;=34999,"30000 to 34999",D273&lt;=39999,"35000 to 39999",D273&lt;=44999,"40000 to 44999",D273&lt;=49999,"45000 to 49999",TRUE,"Greater than or equal to 50000")</f>
        <v>Greater than or equal to 50000</v>
      </c>
      <c r="F273">
        <v>1953</v>
      </c>
      <c r="G273" s="7">
        <f t="shared" si="16"/>
        <v>1.2706571242680547</v>
      </c>
      <c r="H273" t="s">
        <v>47</v>
      </c>
      <c r="I273">
        <v>61</v>
      </c>
      <c r="J273" s="5">
        <f t="shared" si="17"/>
        <v>32.016393442622949</v>
      </c>
      <c r="K273" s="4" t="s">
        <v>21</v>
      </c>
      <c r="L273" s="4" t="s">
        <v>22</v>
      </c>
      <c r="M273">
        <v>1449468000</v>
      </c>
      <c r="N273">
        <v>1452146400</v>
      </c>
      <c r="O273" s="11">
        <f t="shared" si="18"/>
        <v>42345.25</v>
      </c>
      <c r="P273" s="11">
        <f t="shared" si="19"/>
        <v>42376.25</v>
      </c>
      <c r="Q273" t="b">
        <v>0</v>
      </c>
      <c r="R273" t="b">
        <v>0</v>
      </c>
      <c r="S273" t="s">
        <v>122</v>
      </c>
      <c r="T273" t="str" cm="1">
        <f t="array" ref="T273:U273">TRIM(_xlfn.TEXTSPLIT(S273,"/"))</f>
        <v>photography</v>
      </c>
      <c r="U273" t="str">
        <v>photography books</v>
      </c>
      <c r="V273" s="5"/>
    </row>
    <row r="274" spans="1:22" x14ac:dyDescent="0.3">
      <c r="A274">
        <v>272</v>
      </c>
      <c r="B274" t="s">
        <v>596</v>
      </c>
      <c r="C274" s="3" t="s">
        <v>597</v>
      </c>
      <c r="D274">
        <v>51100</v>
      </c>
      <c r="E274" t="str" cm="1">
        <f t="array" ref="E274">_xlfn.IFS(D274&lt;1000,"Less than 1000",D274&lt;=4999,"1000 to 4999",D274&lt;=9999,"5000 to 9999",D274&lt;=14999,"10000 to 14999",D274&lt;=19999,"15000 to 19999",D274&lt;=24999,"20000 to 24999",D274&lt;=29999,"25000 to 29999",D274&lt;=34999,"30000 to 34999",D274&lt;=39999,"35000 to 39999",D274&lt;=44999,"40000 to 44999",D274&lt;=49999,"45000 to 49999",TRUE,"Greater than or equal to 50000")</f>
        <v>Greater than or equal to 50000</v>
      </c>
      <c r="F274">
        <v>155349</v>
      </c>
      <c r="G274" s="7">
        <f t="shared" si="16"/>
        <v>304.0097847358121</v>
      </c>
      <c r="H274" t="s">
        <v>20</v>
      </c>
      <c r="I274">
        <v>1894</v>
      </c>
      <c r="J274" s="5">
        <f t="shared" si="17"/>
        <v>82.021647307286173</v>
      </c>
      <c r="K274" s="4" t="s">
        <v>21</v>
      </c>
      <c r="L274" s="4" t="s">
        <v>22</v>
      </c>
      <c r="M274">
        <v>1562734800</v>
      </c>
      <c r="N274">
        <v>1564894800</v>
      </c>
      <c r="O274" s="11">
        <f t="shared" si="18"/>
        <v>43656.208333333328</v>
      </c>
      <c r="P274" s="11">
        <f t="shared" si="19"/>
        <v>43681.208333333328</v>
      </c>
      <c r="Q274" t="b">
        <v>0</v>
      </c>
      <c r="R274" t="b">
        <v>1</v>
      </c>
      <c r="S274" t="s">
        <v>33</v>
      </c>
      <c r="T274" t="str" cm="1">
        <f t="array" ref="T274:U274">TRIM(_xlfn.TEXTSPLIT(S274,"/"))</f>
        <v>theater</v>
      </c>
      <c r="U274" t="str">
        <v>plays</v>
      </c>
      <c r="V274" s="5"/>
    </row>
    <row r="275" spans="1:22" x14ac:dyDescent="0.3">
      <c r="A275">
        <v>273</v>
      </c>
      <c r="B275" t="s">
        <v>598</v>
      </c>
      <c r="C275" s="3" t="s">
        <v>599</v>
      </c>
      <c r="D275">
        <v>7800</v>
      </c>
      <c r="E275" t="str" cm="1">
        <f t="array" ref="E275">_xlfn.IFS(D275&lt;1000,"Less than 1000",D275&lt;=4999,"1000 to 4999",D275&lt;=9999,"5000 to 9999",D275&lt;=14999,"10000 to 14999",D275&lt;=19999,"15000 to 19999",D275&lt;=24999,"20000 to 24999",D275&lt;=29999,"25000 to 29999",D275&lt;=34999,"30000 to 34999",D275&lt;=39999,"35000 to 39999",D275&lt;=44999,"40000 to 44999",D275&lt;=49999,"45000 to 49999",TRUE,"Greater than or equal to 50000")</f>
        <v>5000 to 9999</v>
      </c>
      <c r="F275">
        <v>10704</v>
      </c>
      <c r="G275" s="7">
        <f t="shared" si="16"/>
        <v>137.23076923076923</v>
      </c>
      <c r="H275" t="s">
        <v>20</v>
      </c>
      <c r="I275">
        <v>282</v>
      </c>
      <c r="J275" s="5">
        <f t="shared" si="17"/>
        <v>37.957446808510639</v>
      </c>
      <c r="K275" s="4" t="s">
        <v>15</v>
      </c>
      <c r="L275" s="4" t="s">
        <v>16</v>
      </c>
      <c r="M275">
        <v>1505624400</v>
      </c>
      <c r="N275">
        <v>1505883600</v>
      </c>
      <c r="O275" s="11">
        <f t="shared" si="18"/>
        <v>42995.208333333328</v>
      </c>
      <c r="P275" s="11">
        <f t="shared" si="19"/>
        <v>42998.208333333328</v>
      </c>
      <c r="Q275" t="b">
        <v>0</v>
      </c>
      <c r="R275" t="b">
        <v>0</v>
      </c>
      <c r="S275" t="s">
        <v>33</v>
      </c>
      <c r="T275" t="str" cm="1">
        <f t="array" ref="T275:U275">TRIM(_xlfn.TEXTSPLIT(S275,"/"))</f>
        <v>theater</v>
      </c>
      <c r="U275" t="str">
        <v>plays</v>
      </c>
      <c r="V275" s="5"/>
    </row>
    <row r="276" spans="1:22" ht="31.2" x14ac:dyDescent="0.3">
      <c r="A276">
        <v>274</v>
      </c>
      <c r="B276" t="s">
        <v>600</v>
      </c>
      <c r="C276" s="3" t="s">
        <v>601</v>
      </c>
      <c r="D276">
        <v>2400</v>
      </c>
      <c r="E276" t="str" cm="1">
        <f t="array" ref="E276">_xlfn.IFS(D276&lt;1000,"Less than 1000",D276&lt;=4999,"1000 to 4999",D276&lt;=9999,"5000 to 9999",D276&lt;=14999,"10000 to 14999",D276&lt;=19999,"15000 to 19999",D276&lt;=24999,"20000 to 24999",D276&lt;=29999,"25000 to 29999",D276&lt;=34999,"30000 to 34999",D276&lt;=39999,"35000 to 39999",D276&lt;=44999,"40000 to 44999",D276&lt;=49999,"45000 to 49999",TRUE,"Greater than or equal to 50000")</f>
        <v>1000 to 4999</v>
      </c>
      <c r="F276">
        <v>773</v>
      </c>
      <c r="G276" s="7">
        <f t="shared" si="16"/>
        <v>32.208333333333336</v>
      </c>
      <c r="H276" t="s">
        <v>14</v>
      </c>
      <c r="I276">
        <v>15</v>
      </c>
      <c r="J276" s="5">
        <f t="shared" si="17"/>
        <v>51.533333333333331</v>
      </c>
      <c r="K276" s="4" t="s">
        <v>21</v>
      </c>
      <c r="L276" s="4" t="s">
        <v>22</v>
      </c>
      <c r="M276">
        <v>1509948000</v>
      </c>
      <c r="N276">
        <v>1510380000</v>
      </c>
      <c r="O276" s="11">
        <f t="shared" si="18"/>
        <v>43045.25</v>
      </c>
      <c r="P276" s="11">
        <f t="shared" si="19"/>
        <v>43050.25</v>
      </c>
      <c r="Q276" t="b">
        <v>0</v>
      </c>
      <c r="R276" t="b">
        <v>0</v>
      </c>
      <c r="S276" t="s">
        <v>33</v>
      </c>
      <c r="T276" t="str" cm="1">
        <f t="array" ref="T276:U276">TRIM(_xlfn.TEXTSPLIT(S276,"/"))</f>
        <v>theater</v>
      </c>
      <c r="U276" t="str">
        <v>plays</v>
      </c>
      <c r="V276" s="5"/>
    </row>
    <row r="277" spans="1:22" ht="31.2" x14ac:dyDescent="0.3">
      <c r="A277">
        <v>275</v>
      </c>
      <c r="B277" t="s">
        <v>602</v>
      </c>
      <c r="C277" s="3" t="s">
        <v>603</v>
      </c>
      <c r="D277">
        <v>3900</v>
      </c>
      <c r="E277" t="str" cm="1">
        <f t="array" ref="E277">_xlfn.IFS(D277&lt;1000,"Less than 1000",D277&lt;=4999,"1000 to 4999",D277&lt;=9999,"5000 to 9999",D277&lt;=14999,"10000 to 14999",D277&lt;=19999,"15000 to 19999",D277&lt;=24999,"20000 to 24999",D277&lt;=29999,"25000 to 29999",D277&lt;=34999,"30000 to 34999",D277&lt;=39999,"35000 to 39999",D277&lt;=44999,"40000 to 44999",D277&lt;=49999,"45000 to 49999",TRUE,"Greater than or equal to 50000")</f>
        <v>1000 to 4999</v>
      </c>
      <c r="F277">
        <v>9419</v>
      </c>
      <c r="G277" s="7">
        <f t="shared" si="16"/>
        <v>241.51282051282053</v>
      </c>
      <c r="H277" t="s">
        <v>20</v>
      </c>
      <c r="I277">
        <v>116</v>
      </c>
      <c r="J277" s="5">
        <f t="shared" si="17"/>
        <v>81.198275862068968</v>
      </c>
      <c r="K277" s="4" t="s">
        <v>21</v>
      </c>
      <c r="L277" s="4" t="s">
        <v>22</v>
      </c>
      <c r="M277">
        <v>1554526800</v>
      </c>
      <c r="N277">
        <v>1555218000</v>
      </c>
      <c r="O277" s="11">
        <f t="shared" si="18"/>
        <v>43561.208333333328</v>
      </c>
      <c r="P277" s="11">
        <f t="shared" si="19"/>
        <v>43569.208333333328</v>
      </c>
      <c r="Q277" t="b">
        <v>0</v>
      </c>
      <c r="R277" t="b">
        <v>0</v>
      </c>
      <c r="S277" t="s">
        <v>206</v>
      </c>
      <c r="T277" t="str" cm="1">
        <f t="array" ref="T277:U277">TRIM(_xlfn.TEXTSPLIT(S277,"/"))</f>
        <v>publishing</v>
      </c>
      <c r="U277" t="str">
        <v>translations</v>
      </c>
      <c r="V277" s="5"/>
    </row>
    <row r="278" spans="1:22" x14ac:dyDescent="0.3">
      <c r="A278">
        <v>276</v>
      </c>
      <c r="B278" t="s">
        <v>604</v>
      </c>
      <c r="C278" s="3" t="s">
        <v>605</v>
      </c>
      <c r="D278">
        <v>5500</v>
      </c>
      <c r="E278" t="str" cm="1">
        <f t="array" ref="E278">_xlfn.IFS(D278&lt;1000,"Less than 1000",D278&lt;=4999,"1000 to 4999",D278&lt;=9999,"5000 to 9999",D278&lt;=14999,"10000 to 14999",D278&lt;=19999,"15000 to 19999",D278&lt;=24999,"20000 to 24999",D278&lt;=29999,"25000 to 29999",D278&lt;=34999,"30000 to 34999",D278&lt;=39999,"35000 to 39999",D278&lt;=44999,"40000 to 44999",D278&lt;=49999,"45000 to 49999",TRUE,"Greater than or equal to 50000")</f>
        <v>5000 to 9999</v>
      </c>
      <c r="F278">
        <v>5324</v>
      </c>
      <c r="G278" s="7">
        <f t="shared" si="16"/>
        <v>96.8</v>
      </c>
      <c r="H278" t="s">
        <v>14</v>
      </c>
      <c r="I278">
        <v>133</v>
      </c>
      <c r="J278" s="5">
        <f t="shared" si="17"/>
        <v>40.030075187969928</v>
      </c>
      <c r="K278" s="4" t="s">
        <v>21</v>
      </c>
      <c r="L278" s="4" t="s">
        <v>22</v>
      </c>
      <c r="M278">
        <v>1334811600</v>
      </c>
      <c r="N278">
        <v>1335243600</v>
      </c>
      <c r="O278" s="11">
        <f t="shared" si="18"/>
        <v>41018.208333333336</v>
      </c>
      <c r="P278" s="11">
        <f t="shared" si="19"/>
        <v>41023.208333333336</v>
      </c>
      <c r="Q278" t="b">
        <v>0</v>
      </c>
      <c r="R278" t="b">
        <v>1</v>
      </c>
      <c r="S278" t="s">
        <v>89</v>
      </c>
      <c r="T278" t="str" cm="1">
        <f t="array" ref="T278:U278">TRIM(_xlfn.TEXTSPLIT(S278,"/"))</f>
        <v>games</v>
      </c>
      <c r="U278" t="str">
        <v>video games</v>
      </c>
      <c r="V278" s="5"/>
    </row>
    <row r="279" spans="1:22" ht="31.2" x14ac:dyDescent="0.3">
      <c r="A279">
        <v>277</v>
      </c>
      <c r="B279" t="s">
        <v>606</v>
      </c>
      <c r="C279" s="3" t="s">
        <v>607</v>
      </c>
      <c r="D279">
        <v>700</v>
      </c>
      <c r="E279" t="str" cm="1">
        <f t="array" ref="E279">_xlfn.IFS(D279&lt;1000,"Less than 1000",D279&lt;=4999,"1000 to 4999",D279&lt;=9999,"5000 to 9999",D279&lt;=14999,"10000 to 14999",D279&lt;=19999,"15000 to 19999",D279&lt;=24999,"20000 to 24999",D279&lt;=29999,"25000 to 29999",D279&lt;=34999,"30000 to 34999",D279&lt;=39999,"35000 to 39999",D279&lt;=44999,"40000 to 44999",D279&lt;=49999,"45000 to 49999",TRUE,"Greater than or equal to 50000")</f>
        <v>Less than 1000</v>
      </c>
      <c r="F279">
        <v>7465</v>
      </c>
      <c r="G279" s="7">
        <f t="shared" si="16"/>
        <v>1066.4285714285716</v>
      </c>
      <c r="H279" t="s">
        <v>20</v>
      </c>
      <c r="I279">
        <v>83</v>
      </c>
      <c r="J279" s="5">
        <f t="shared" si="17"/>
        <v>89.939759036144579</v>
      </c>
      <c r="K279" s="4" t="s">
        <v>21</v>
      </c>
      <c r="L279" s="4" t="s">
        <v>22</v>
      </c>
      <c r="M279">
        <v>1279515600</v>
      </c>
      <c r="N279">
        <v>1279688400</v>
      </c>
      <c r="O279" s="11">
        <f t="shared" si="18"/>
        <v>40378.208333333336</v>
      </c>
      <c r="P279" s="11">
        <f t="shared" si="19"/>
        <v>40380.208333333336</v>
      </c>
      <c r="Q279" t="b">
        <v>0</v>
      </c>
      <c r="R279" t="b">
        <v>0</v>
      </c>
      <c r="S279" t="s">
        <v>33</v>
      </c>
      <c r="T279" t="str" cm="1">
        <f t="array" ref="T279:U279">TRIM(_xlfn.TEXTSPLIT(S279,"/"))</f>
        <v>theater</v>
      </c>
      <c r="U279" t="str">
        <v>plays</v>
      </c>
      <c r="V279" s="5"/>
    </row>
    <row r="280" spans="1:22" x14ac:dyDescent="0.3">
      <c r="A280">
        <v>278</v>
      </c>
      <c r="B280" t="s">
        <v>608</v>
      </c>
      <c r="C280" s="3" t="s">
        <v>609</v>
      </c>
      <c r="D280">
        <v>2700</v>
      </c>
      <c r="E280" t="str" cm="1">
        <f t="array" ref="E280">_xlfn.IFS(D280&lt;1000,"Less than 1000",D280&lt;=4999,"1000 to 4999",D280&lt;=9999,"5000 to 9999",D280&lt;=14999,"10000 to 14999",D280&lt;=19999,"15000 to 19999",D280&lt;=24999,"20000 to 24999",D280&lt;=29999,"25000 to 29999",D280&lt;=34999,"30000 to 34999",D280&lt;=39999,"35000 to 39999",D280&lt;=44999,"40000 to 44999",D280&lt;=49999,"45000 to 49999",TRUE,"Greater than or equal to 50000")</f>
        <v>1000 to 4999</v>
      </c>
      <c r="F280">
        <v>8799</v>
      </c>
      <c r="G280" s="7">
        <f t="shared" si="16"/>
        <v>325.88888888888891</v>
      </c>
      <c r="H280" t="s">
        <v>20</v>
      </c>
      <c r="I280">
        <v>91</v>
      </c>
      <c r="J280" s="5">
        <f t="shared" si="17"/>
        <v>96.692307692307693</v>
      </c>
      <c r="K280" s="4" t="s">
        <v>21</v>
      </c>
      <c r="L280" s="4" t="s">
        <v>22</v>
      </c>
      <c r="M280">
        <v>1353909600</v>
      </c>
      <c r="N280">
        <v>1356069600</v>
      </c>
      <c r="O280" s="11">
        <f t="shared" si="18"/>
        <v>41239.25</v>
      </c>
      <c r="P280" s="11">
        <f t="shared" si="19"/>
        <v>41264.25</v>
      </c>
      <c r="Q280" t="b">
        <v>0</v>
      </c>
      <c r="R280" t="b">
        <v>0</v>
      </c>
      <c r="S280" t="s">
        <v>28</v>
      </c>
      <c r="T280" t="str" cm="1">
        <f t="array" ref="T280:U280">TRIM(_xlfn.TEXTSPLIT(S280,"/"))</f>
        <v>technology</v>
      </c>
      <c r="U280" t="str">
        <v>web</v>
      </c>
      <c r="V280" s="5"/>
    </row>
    <row r="281" spans="1:22" ht="31.2" x14ac:dyDescent="0.3">
      <c r="A281">
        <v>279</v>
      </c>
      <c r="B281" t="s">
        <v>610</v>
      </c>
      <c r="C281" s="3" t="s">
        <v>611</v>
      </c>
      <c r="D281">
        <v>8000</v>
      </c>
      <c r="E281" t="str" cm="1">
        <f t="array" ref="E281">_xlfn.IFS(D281&lt;1000,"Less than 1000",D281&lt;=4999,"1000 to 4999",D281&lt;=9999,"5000 to 9999",D281&lt;=14999,"10000 to 14999",D281&lt;=19999,"15000 to 19999",D281&lt;=24999,"20000 to 24999",D281&lt;=29999,"25000 to 29999",D281&lt;=34999,"30000 to 34999",D281&lt;=39999,"35000 to 39999",D281&lt;=44999,"40000 to 44999",D281&lt;=49999,"45000 to 49999",TRUE,"Greater than or equal to 50000")</f>
        <v>5000 to 9999</v>
      </c>
      <c r="F281">
        <v>13656</v>
      </c>
      <c r="G281" s="7">
        <f t="shared" si="16"/>
        <v>170.70000000000002</v>
      </c>
      <c r="H281" t="s">
        <v>20</v>
      </c>
      <c r="I281">
        <v>546</v>
      </c>
      <c r="J281" s="5">
        <f t="shared" si="17"/>
        <v>25.010989010989011</v>
      </c>
      <c r="K281" s="4" t="s">
        <v>21</v>
      </c>
      <c r="L281" s="4" t="s">
        <v>22</v>
      </c>
      <c r="M281">
        <v>1535950800</v>
      </c>
      <c r="N281">
        <v>1536210000</v>
      </c>
      <c r="O281" s="11">
        <f t="shared" si="18"/>
        <v>43346.208333333328</v>
      </c>
      <c r="P281" s="11">
        <f t="shared" si="19"/>
        <v>43349.208333333328</v>
      </c>
      <c r="Q281" t="b">
        <v>0</v>
      </c>
      <c r="R281" t="b">
        <v>0</v>
      </c>
      <c r="S281" t="s">
        <v>33</v>
      </c>
      <c r="T281" t="str" cm="1">
        <f t="array" ref="T281:U281">TRIM(_xlfn.TEXTSPLIT(S281,"/"))</f>
        <v>theater</v>
      </c>
      <c r="U281" t="str">
        <v>plays</v>
      </c>
      <c r="V281" s="5"/>
    </row>
    <row r="282" spans="1:22" ht="31.2" x14ac:dyDescent="0.3">
      <c r="A282">
        <v>280</v>
      </c>
      <c r="B282" t="s">
        <v>612</v>
      </c>
      <c r="C282" s="3" t="s">
        <v>613</v>
      </c>
      <c r="D282">
        <v>2500</v>
      </c>
      <c r="E282" t="str" cm="1">
        <f t="array" ref="E282">_xlfn.IFS(D282&lt;1000,"Less than 1000",D282&lt;=4999,"1000 to 4999",D282&lt;=9999,"5000 to 9999",D282&lt;=14999,"10000 to 14999",D282&lt;=19999,"15000 to 19999",D282&lt;=24999,"20000 to 24999",D282&lt;=29999,"25000 to 29999",D282&lt;=34999,"30000 to 34999",D282&lt;=39999,"35000 to 39999",D282&lt;=44999,"40000 to 44999",D282&lt;=49999,"45000 to 49999",TRUE,"Greater than or equal to 50000")</f>
        <v>1000 to 4999</v>
      </c>
      <c r="F282">
        <v>14536</v>
      </c>
      <c r="G282" s="7">
        <f t="shared" si="16"/>
        <v>581.44000000000005</v>
      </c>
      <c r="H282" t="s">
        <v>20</v>
      </c>
      <c r="I282">
        <v>393</v>
      </c>
      <c r="J282" s="5">
        <f t="shared" si="17"/>
        <v>36.987277353689571</v>
      </c>
      <c r="K282" s="4" t="s">
        <v>21</v>
      </c>
      <c r="L282" s="4" t="s">
        <v>22</v>
      </c>
      <c r="M282">
        <v>1511244000</v>
      </c>
      <c r="N282">
        <v>1511762400</v>
      </c>
      <c r="O282" s="11">
        <f t="shared" si="18"/>
        <v>43060.25</v>
      </c>
      <c r="P282" s="11">
        <f t="shared" si="19"/>
        <v>43066.25</v>
      </c>
      <c r="Q282" t="b">
        <v>0</v>
      </c>
      <c r="R282" t="b">
        <v>0</v>
      </c>
      <c r="S282" t="s">
        <v>71</v>
      </c>
      <c r="T282" t="str" cm="1">
        <f t="array" ref="T282:U282">TRIM(_xlfn.TEXTSPLIT(S282,"/"))</f>
        <v>film &amp; video</v>
      </c>
      <c r="U282" t="str">
        <v>animation</v>
      </c>
      <c r="V282" s="5"/>
    </row>
    <row r="283" spans="1:22" x14ac:dyDescent="0.3">
      <c r="A283">
        <v>281</v>
      </c>
      <c r="B283" t="s">
        <v>614</v>
      </c>
      <c r="C283" s="3" t="s">
        <v>615</v>
      </c>
      <c r="D283">
        <v>164500</v>
      </c>
      <c r="E283" t="str" cm="1">
        <f t="array" ref="E283">_xlfn.IFS(D283&lt;1000,"Less than 1000",D283&lt;=4999,"1000 to 4999",D283&lt;=9999,"5000 to 9999",D283&lt;=14999,"10000 to 14999",D283&lt;=19999,"15000 to 19999",D283&lt;=24999,"20000 to 24999",D283&lt;=29999,"25000 to 29999",D283&lt;=34999,"30000 to 34999",D283&lt;=39999,"35000 to 39999",D283&lt;=44999,"40000 to 44999",D283&lt;=49999,"45000 to 49999",TRUE,"Greater than or equal to 50000")</f>
        <v>Greater than or equal to 50000</v>
      </c>
      <c r="F283">
        <v>150552</v>
      </c>
      <c r="G283" s="7">
        <f t="shared" si="16"/>
        <v>91.520972644376897</v>
      </c>
      <c r="H283" t="s">
        <v>14</v>
      </c>
      <c r="I283">
        <v>2062</v>
      </c>
      <c r="J283" s="5">
        <f t="shared" si="17"/>
        <v>73.012609117361791</v>
      </c>
      <c r="K283" s="4" t="s">
        <v>21</v>
      </c>
      <c r="L283" s="4" t="s">
        <v>22</v>
      </c>
      <c r="M283">
        <v>1331445600</v>
      </c>
      <c r="N283">
        <v>1333256400</v>
      </c>
      <c r="O283" s="11">
        <f t="shared" si="18"/>
        <v>40979.25</v>
      </c>
      <c r="P283" s="11">
        <f t="shared" si="19"/>
        <v>41000.208333333336</v>
      </c>
      <c r="Q283" t="b">
        <v>0</v>
      </c>
      <c r="R283" t="b">
        <v>1</v>
      </c>
      <c r="S283" t="s">
        <v>33</v>
      </c>
      <c r="T283" t="str" cm="1">
        <f t="array" ref="T283:U283">TRIM(_xlfn.TEXTSPLIT(S283,"/"))</f>
        <v>theater</v>
      </c>
      <c r="U283" t="str">
        <v>plays</v>
      </c>
      <c r="V283" s="5"/>
    </row>
    <row r="284" spans="1:22" x14ac:dyDescent="0.3">
      <c r="A284">
        <v>282</v>
      </c>
      <c r="B284" t="s">
        <v>616</v>
      </c>
      <c r="C284" s="3" t="s">
        <v>617</v>
      </c>
      <c r="D284">
        <v>8400</v>
      </c>
      <c r="E284" t="str" cm="1">
        <f t="array" ref="E284">_xlfn.IFS(D284&lt;1000,"Less than 1000",D284&lt;=4999,"1000 to 4999",D284&lt;=9999,"5000 to 9999",D284&lt;=14999,"10000 to 14999",D284&lt;=19999,"15000 to 19999",D284&lt;=24999,"20000 to 24999",D284&lt;=29999,"25000 to 29999",D284&lt;=34999,"30000 to 34999",D284&lt;=39999,"35000 to 39999",D284&lt;=44999,"40000 to 44999",D284&lt;=49999,"45000 to 49999",TRUE,"Greater than or equal to 50000")</f>
        <v>5000 to 9999</v>
      </c>
      <c r="F284">
        <v>9076</v>
      </c>
      <c r="G284" s="7">
        <f t="shared" si="16"/>
        <v>108.04761904761904</v>
      </c>
      <c r="H284" t="s">
        <v>20</v>
      </c>
      <c r="I284">
        <v>133</v>
      </c>
      <c r="J284" s="5">
        <f t="shared" si="17"/>
        <v>68.240601503759393</v>
      </c>
      <c r="K284" s="4" t="s">
        <v>21</v>
      </c>
      <c r="L284" s="4" t="s">
        <v>22</v>
      </c>
      <c r="M284">
        <v>1480226400</v>
      </c>
      <c r="N284">
        <v>1480744800</v>
      </c>
      <c r="O284" s="11">
        <f t="shared" si="18"/>
        <v>42701.25</v>
      </c>
      <c r="P284" s="11">
        <f t="shared" si="19"/>
        <v>42707.25</v>
      </c>
      <c r="Q284" t="b">
        <v>0</v>
      </c>
      <c r="R284" t="b">
        <v>1</v>
      </c>
      <c r="S284" t="s">
        <v>269</v>
      </c>
      <c r="T284" t="str" cm="1">
        <f t="array" ref="T284:U284">TRIM(_xlfn.TEXTSPLIT(S284,"/"))</f>
        <v>film &amp; video</v>
      </c>
      <c r="U284" t="str">
        <v>television</v>
      </c>
      <c r="V284" s="5"/>
    </row>
    <row r="285" spans="1:22" ht="31.2" x14ac:dyDescent="0.3">
      <c r="A285">
        <v>283</v>
      </c>
      <c r="B285" t="s">
        <v>618</v>
      </c>
      <c r="C285" s="3" t="s">
        <v>619</v>
      </c>
      <c r="D285">
        <v>8100</v>
      </c>
      <c r="E285" t="str" cm="1">
        <f t="array" ref="E285">_xlfn.IFS(D285&lt;1000,"Less than 1000",D285&lt;=4999,"1000 to 4999",D285&lt;=9999,"5000 to 9999",D285&lt;=14999,"10000 to 14999",D285&lt;=19999,"15000 to 19999",D285&lt;=24999,"20000 to 24999",D285&lt;=29999,"25000 to 29999",D285&lt;=34999,"30000 to 34999",D285&lt;=39999,"35000 to 39999",D285&lt;=44999,"40000 to 44999",D285&lt;=49999,"45000 to 49999",TRUE,"Greater than or equal to 50000")</f>
        <v>5000 to 9999</v>
      </c>
      <c r="F285">
        <v>1517</v>
      </c>
      <c r="G285" s="7">
        <f t="shared" si="16"/>
        <v>18.728395061728396</v>
      </c>
      <c r="H285" t="s">
        <v>14</v>
      </c>
      <c r="I285">
        <v>29</v>
      </c>
      <c r="J285" s="5">
        <f t="shared" si="17"/>
        <v>52.310344827586206</v>
      </c>
      <c r="K285" s="4" t="s">
        <v>36</v>
      </c>
      <c r="L285" s="4" t="s">
        <v>37</v>
      </c>
      <c r="M285">
        <v>1464584400</v>
      </c>
      <c r="N285">
        <v>1465016400</v>
      </c>
      <c r="O285" s="11">
        <f t="shared" si="18"/>
        <v>42520.208333333328</v>
      </c>
      <c r="P285" s="11">
        <f t="shared" si="19"/>
        <v>42525.208333333328</v>
      </c>
      <c r="Q285" t="b">
        <v>0</v>
      </c>
      <c r="R285" t="b">
        <v>0</v>
      </c>
      <c r="S285" t="s">
        <v>23</v>
      </c>
      <c r="T285" t="str" cm="1">
        <f t="array" ref="T285:U285">TRIM(_xlfn.TEXTSPLIT(S285,"/"))</f>
        <v>music</v>
      </c>
      <c r="U285" t="str">
        <v>rock</v>
      </c>
      <c r="V285" s="5"/>
    </row>
    <row r="286" spans="1:22" x14ac:dyDescent="0.3">
      <c r="A286">
        <v>284</v>
      </c>
      <c r="B286" t="s">
        <v>620</v>
      </c>
      <c r="C286" s="3" t="s">
        <v>621</v>
      </c>
      <c r="D286">
        <v>9800</v>
      </c>
      <c r="E286" t="str" cm="1">
        <f t="array" ref="E286">_xlfn.IFS(D286&lt;1000,"Less than 1000",D286&lt;=4999,"1000 to 4999",D286&lt;=9999,"5000 to 9999",D286&lt;=14999,"10000 to 14999",D286&lt;=19999,"15000 to 19999",D286&lt;=24999,"20000 to 24999",D286&lt;=29999,"25000 to 29999",D286&lt;=34999,"30000 to 34999",D286&lt;=39999,"35000 to 39999",D286&lt;=44999,"40000 to 44999",D286&lt;=49999,"45000 to 49999",TRUE,"Greater than or equal to 50000")</f>
        <v>5000 to 9999</v>
      </c>
      <c r="F286">
        <v>8153</v>
      </c>
      <c r="G286" s="7">
        <f t="shared" si="16"/>
        <v>83.193877551020407</v>
      </c>
      <c r="H286" t="s">
        <v>14</v>
      </c>
      <c r="I286">
        <v>132</v>
      </c>
      <c r="J286" s="5">
        <f t="shared" si="17"/>
        <v>61.765151515151516</v>
      </c>
      <c r="K286" s="4" t="s">
        <v>21</v>
      </c>
      <c r="L286" s="4" t="s">
        <v>22</v>
      </c>
      <c r="M286">
        <v>1335848400</v>
      </c>
      <c r="N286">
        <v>1336280400</v>
      </c>
      <c r="O286" s="11">
        <f t="shared" si="18"/>
        <v>41030.208333333336</v>
      </c>
      <c r="P286" s="11">
        <f t="shared" si="19"/>
        <v>41035.208333333336</v>
      </c>
      <c r="Q286" t="b">
        <v>0</v>
      </c>
      <c r="R286" t="b">
        <v>0</v>
      </c>
      <c r="S286" t="s">
        <v>28</v>
      </c>
      <c r="T286" t="str" cm="1">
        <f t="array" ref="T286:U286">TRIM(_xlfn.TEXTSPLIT(S286,"/"))</f>
        <v>technology</v>
      </c>
      <c r="U286" t="str">
        <v>web</v>
      </c>
      <c r="V286" s="5"/>
    </row>
    <row r="287" spans="1:22" x14ac:dyDescent="0.3">
      <c r="A287">
        <v>285</v>
      </c>
      <c r="B287" t="s">
        <v>622</v>
      </c>
      <c r="C287" s="3" t="s">
        <v>623</v>
      </c>
      <c r="D287">
        <v>900</v>
      </c>
      <c r="E287" t="str" cm="1">
        <f t="array" ref="E287">_xlfn.IFS(D287&lt;1000,"Less than 1000",D287&lt;=4999,"1000 to 4999",D287&lt;=9999,"5000 to 9999",D287&lt;=14999,"10000 to 14999",D287&lt;=19999,"15000 to 19999",D287&lt;=24999,"20000 to 24999",D287&lt;=29999,"25000 to 29999",D287&lt;=34999,"30000 to 34999",D287&lt;=39999,"35000 to 39999",D287&lt;=44999,"40000 to 44999",D287&lt;=49999,"45000 to 49999",TRUE,"Greater than or equal to 50000")</f>
        <v>Less than 1000</v>
      </c>
      <c r="F287">
        <v>6357</v>
      </c>
      <c r="G287" s="7">
        <f t="shared" si="16"/>
        <v>706.33333333333337</v>
      </c>
      <c r="H287" t="s">
        <v>20</v>
      </c>
      <c r="I287">
        <v>254</v>
      </c>
      <c r="J287" s="5">
        <f t="shared" si="17"/>
        <v>25.027559055118111</v>
      </c>
      <c r="K287" s="4" t="s">
        <v>21</v>
      </c>
      <c r="L287" s="4" t="s">
        <v>22</v>
      </c>
      <c r="M287">
        <v>1473483600</v>
      </c>
      <c r="N287">
        <v>1476766800</v>
      </c>
      <c r="O287" s="11">
        <f t="shared" si="18"/>
        <v>42623.208333333328</v>
      </c>
      <c r="P287" s="11">
        <f t="shared" si="19"/>
        <v>42661.208333333328</v>
      </c>
      <c r="Q287" t="b">
        <v>0</v>
      </c>
      <c r="R287" t="b">
        <v>0</v>
      </c>
      <c r="S287" t="s">
        <v>33</v>
      </c>
      <c r="T287" t="str" cm="1">
        <f t="array" ref="T287:U287">TRIM(_xlfn.TEXTSPLIT(S287,"/"))</f>
        <v>theater</v>
      </c>
      <c r="U287" t="str">
        <v>plays</v>
      </c>
      <c r="V287" s="5"/>
    </row>
    <row r="288" spans="1:22" x14ac:dyDescent="0.3">
      <c r="A288">
        <v>286</v>
      </c>
      <c r="B288" t="s">
        <v>624</v>
      </c>
      <c r="C288" s="3" t="s">
        <v>625</v>
      </c>
      <c r="D288">
        <v>112100</v>
      </c>
      <c r="E288" t="str" cm="1">
        <f t="array" ref="E288">_xlfn.IFS(D288&lt;1000,"Less than 1000",D288&lt;=4999,"1000 to 4999",D288&lt;=9999,"5000 to 9999",D288&lt;=14999,"10000 to 14999",D288&lt;=19999,"15000 to 19999",D288&lt;=24999,"20000 to 24999",D288&lt;=29999,"25000 to 29999",D288&lt;=34999,"30000 to 34999",D288&lt;=39999,"35000 to 39999",D288&lt;=44999,"40000 to 44999",D288&lt;=49999,"45000 to 49999",TRUE,"Greater than or equal to 50000")</f>
        <v>Greater than or equal to 50000</v>
      </c>
      <c r="F288">
        <v>19557</v>
      </c>
      <c r="G288" s="7">
        <f t="shared" si="16"/>
        <v>17.446030330062445</v>
      </c>
      <c r="H288" t="s">
        <v>74</v>
      </c>
      <c r="I288">
        <v>184</v>
      </c>
      <c r="J288" s="5">
        <f t="shared" si="17"/>
        <v>106.28804347826087</v>
      </c>
      <c r="K288" s="4" t="s">
        <v>21</v>
      </c>
      <c r="L288" s="4" t="s">
        <v>22</v>
      </c>
      <c r="M288">
        <v>1479880800</v>
      </c>
      <c r="N288">
        <v>1480485600</v>
      </c>
      <c r="O288" s="11">
        <f t="shared" si="18"/>
        <v>42697.25</v>
      </c>
      <c r="P288" s="11">
        <f t="shared" si="19"/>
        <v>42704.25</v>
      </c>
      <c r="Q288" t="b">
        <v>0</v>
      </c>
      <c r="R288" t="b">
        <v>0</v>
      </c>
      <c r="S288" t="s">
        <v>33</v>
      </c>
      <c r="T288" t="str" cm="1">
        <f t="array" ref="T288:U288">TRIM(_xlfn.TEXTSPLIT(S288,"/"))</f>
        <v>theater</v>
      </c>
      <c r="U288" t="str">
        <v>plays</v>
      </c>
      <c r="V288" s="5"/>
    </row>
    <row r="289" spans="1:22" x14ac:dyDescent="0.3">
      <c r="A289">
        <v>287</v>
      </c>
      <c r="B289" t="s">
        <v>626</v>
      </c>
      <c r="C289" s="3" t="s">
        <v>627</v>
      </c>
      <c r="D289">
        <v>6300</v>
      </c>
      <c r="E289" t="str" cm="1">
        <f t="array" ref="E289">_xlfn.IFS(D289&lt;1000,"Less than 1000",D289&lt;=4999,"1000 to 4999",D289&lt;=9999,"5000 to 9999",D289&lt;=14999,"10000 to 14999",D289&lt;=19999,"15000 to 19999",D289&lt;=24999,"20000 to 24999",D289&lt;=29999,"25000 to 29999",D289&lt;=34999,"30000 to 34999",D289&lt;=39999,"35000 to 39999",D289&lt;=44999,"40000 to 44999",D289&lt;=49999,"45000 to 49999",TRUE,"Greater than or equal to 50000")</f>
        <v>5000 to 9999</v>
      </c>
      <c r="F289">
        <v>13213</v>
      </c>
      <c r="G289" s="7">
        <f t="shared" si="16"/>
        <v>209.73015873015873</v>
      </c>
      <c r="H289" t="s">
        <v>20</v>
      </c>
      <c r="I289">
        <v>176</v>
      </c>
      <c r="J289" s="5">
        <f t="shared" si="17"/>
        <v>75.07386363636364</v>
      </c>
      <c r="K289" s="4" t="s">
        <v>21</v>
      </c>
      <c r="L289" s="4" t="s">
        <v>22</v>
      </c>
      <c r="M289">
        <v>1430197200</v>
      </c>
      <c r="N289">
        <v>1430197200</v>
      </c>
      <c r="O289" s="11">
        <f t="shared" si="18"/>
        <v>42122.208333333328</v>
      </c>
      <c r="P289" s="11">
        <f t="shared" si="19"/>
        <v>42122.208333333328</v>
      </c>
      <c r="Q289" t="b">
        <v>0</v>
      </c>
      <c r="R289" t="b">
        <v>0</v>
      </c>
      <c r="S289" t="s">
        <v>50</v>
      </c>
      <c r="T289" t="str" cm="1">
        <f t="array" ref="T289:U289">TRIM(_xlfn.TEXTSPLIT(S289,"/"))</f>
        <v>music</v>
      </c>
      <c r="U289" t="str">
        <v>electric music</v>
      </c>
      <c r="V289" s="5"/>
    </row>
    <row r="290" spans="1:22" x14ac:dyDescent="0.3">
      <c r="A290">
        <v>288</v>
      </c>
      <c r="B290" t="s">
        <v>628</v>
      </c>
      <c r="C290" s="3" t="s">
        <v>629</v>
      </c>
      <c r="D290">
        <v>5600</v>
      </c>
      <c r="E290" t="str" cm="1">
        <f t="array" ref="E290">_xlfn.IFS(D290&lt;1000,"Less than 1000",D290&lt;=4999,"1000 to 4999",D290&lt;=9999,"5000 to 9999",D290&lt;=14999,"10000 to 14999",D290&lt;=19999,"15000 to 19999",D290&lt;=24999,"20000 to 24999",D290&lt;=29999,"25000 to 29999",D290&lt;=34999,"30000 to 34999",D290&lt;=39999,"35000 to 39999",D290&lt;=44999,"40000 to 44999",D290&lt;=49999,"45000 to 49999",TRUE,"Greater than or equal to 50000")</f>
        <v>5000 to 9999</v>
      </c>
      <c r="F290">
        <v>5476</v>
      </c>
      <c r="G290" s="7">
        <f t="shared" si="16"/>
        <v>97.785714285714292</v>
      </c>
      <c r="H290" t="s">
        <v>14</v>
      </c>
      <c r="I290">
        <v>137</v>
      </c>
      <c r="J290" s="5">
        <f t="shared" si="17"/>
        <v>39.970802919708028</v>
      </c>
      <c r="K290" s="4" t="s">
        <v>36</v>
      </c>
      <c r="L290" s="4" t="s">
        <v>37</v>
      </c>
      <c r="M290">
        <v>1331701200</v>
      </c>
      <c r="N290">
        <v>1331787600</v>
      </c>
      <c r="O290" s="11">
        <f t="shared" si="18"/>
        <v>40982.208333333336</v>
      </c>
      <c r="P290" s="11">
        <f t="shared" si="19"/>
        <v>40983.208333333336</v>
      </c>
      <c r="Q290" t="b">
        <v>0</v>
      </c>
      <c r="R290" t="b">
        <v>1</v>
      </c>
      <c r="S290" t="s">
        <v>148</v>
      </c>
      <c r="T290" t="str" cm="1">
        <f t="array" ref="T290:U290">TRIM(_xlfn.TEXTSPLIT(S290,"/"))</f>
        <v>music</v>
      </c>
      <c r="U290" t="str">
        <v>metal</v>
      </c>
      <c r="V290" s="5"/>
    </row>
    <row r="291" spans="1:22" x14ac:dyDescent="0.3">
      <c r="A291">
        <v>289</v>
      </c>
      <c r="B291" t="s">
        <v>630</v>
      </c>
      <c r="C291" s="3" t="s">
        <v>631</v>
      </c>
      <c r="D291">
        <v>800</v>
      </c>
      <c r="E291" t="str" cm="1">
        <f t="array" ref="E291">_xlfn.IFS(D291&lt;1000,"Less than 1000",D291&lt;=4999,"1000 to 4999",D291&lt;=9999,"5000 to 9999",D291&lt;=14999,"10000 to 14999",D291&lt;=19999,"15000 to 19999",D291&lt;=24999,"20000 to 24999",D291&lt;=29999,"25000 to 29999",D291&lt;=34999,"30000 to 34999",D291&lt;=39999,"35000 to 39999",D291&lt;=44999,"40000 to 44999",D291&lt;=49999,"45000 to 49999",TRUE,"Greater than or equal to 50000")</f>
        <v>Less than 1000</v>
      </c>
      <c r="F291">
        <v>13474</v>
      </c>
      <c r="G291" s="7">
        <f t="shared" si="16"/>
        <v>1684.25</v>
      </c>
      <c r="H291" t="s">
        <v>20</v>
      </c>
      <c r="I291">
        <v>337</v>
      </c>
      <c r="J291" s="5">
        <f t="shared" si="17"/>
        <v>39.982195845697326</v>
      </c>
      <c r="K291" s="4" t="s">
        <v>15</v>
      </c>
      <c r="L291" s="4" t="s">
        <v>16</v>
      </c>
      <c r="M291">
        <v>1438578000</v>
      </c>
      <c r="N291">
        <v>1438837200</v>
      </c>
      <c r="O291" s="11">
        <f t="shared" si="18"/>
        <v>42219.208333333328</v>
      </c>
      <c r="P291" s="11">
        <f t="shared" si="19"/>
        <v>42222.208333333328</v>
      </c>
      <c r="Q291" t="b">
        <v>0</v>
      </c>
      <c r="R291" t="b">
        <v>0</v>
      </c>
      <c r="S291" t="s">
        <v>33</v>
      </c>
      <c r="T291" t="str" cm="1">
        <f t="array" ref="T291:U291">TRIM(_xlfn.TEXTSPLIT(S291,"/"))</f>
        <v>theater</v>
      </c>
      <c r="U291" t="str">
        <v>plays</v>
      </c>
      <c r="V291" s="5"/>
    </row>
    <row r="292" spans="1:22" x14ac:dyDescent="0.3">
      <c r="A292">
        <v>290</v>
      </c>
      <c r="B292" t="s">
        <v>632</v>
      </c>
      <c r="C292" s="3" t="s">
        <v>633</v>
      </c>
      <c r="D292">
        <v>168600</v>
      </c>
      <c r="E292" t="str" cm="1">
        <f t="array" ref="E292">_xlfn.IFS(D292&lt;1000,"Less than 1000",D292&lt;=4999,"1000 to 4999",D292&lt;=9999,"5000 to 9999",D292&lt;=14999,"10000 to 14999",D292&lt;=19999,"15000 to 19999",D292&lt;=24999,"20000 to 24999",D292&lt;=29999,"25000 to 29999",D292&lt;=34999,"30000 to 34999",D292&lt;=39999,"35000 to 39999",D292&lt;=44999,"40000 to 44999",D292&lt;=49999,"45000 to 49999",TRUE,"Greater than or equal to 50000")</f>
        <v>Greater than or equal to 50000</v>
      </c>
      <c r="F292">
        <v>91722</v>
      </c>
      <c r="G292" s="7">
        <f t="shared" si="16"/>
        <v>54.402135231316727</v>
      </c>
      <c r="H292" t="s">
        <v>14</v>
      </c>
      <c r="I292">
        <v>908</v>
      </c>
      <c r="J292" s="5">
        <f t="shared" si="17"/>
        <v>101.01541850220265</v>
      </c>
      <c r="K292" s="4" t="s">
        <v>21</v>
      </c>
      <c r="L292" s="4" t="s">
        <v>22</v>
      </c>
      <c r="M292">
        <v>1368162000</v>
      </c>
      <c r="N292">
        <v>1370926800</v>
      </c>
      <c r="O292" s="11">
        <f t="shared" si="18"/>
        <v>41404.208333333336</v>
      </c>
      <c r="P292" s="11">
        <f t="shared" si="19"/>
        <v>41436.208333333336</v>
      </c>
      <c r="Q292" t="b">
        <v>0</v>
      </c>
      <c r="R292" t="b">
        <v>1</v>
      </c>
      <c r="S292" t="s">
        <v>42</v>
      </c>
      <c r="T292" t="str" cm="1">
        <f t="array" ref="T292:U292">TRIM(_xlfn.TEXTSPLIT(S292,"/"))</f>
        <v>film &amp; video</v>
      </c>
      <c r="U292" t="str">
        <v>documentary</v>
      </c>
      <c r="V292" s="5"/>
    </row>
    <row r="293" spans="1:22" x14ac:dyDescent="0.3">
      <c r="A293">
        <v>291</v>
      </c>
      <c r="B293" t="s">
        <v>634</v>
      </c>
      <c r="C293" s="3" t="s">
        <v>635</v>
      </c>
      <c r="D293">
        <v>1800</v>
      </c>
      <c r="E293" t="str" cm="1">
        <f t="array" ref="E293">_xlfn.IFS(D293&lt;1000,"Less than 1000",D293&lt;=4999,"1000 to 4999",D293&lt;=9999,"5000 to 9999",D293&lt;=14999,"10000 to 14999",D293&lt;=19999,"15000 to 19999",D293&lt;=24999,"20000 to 24999",D293&lt;=29999,"25000 to 29999",D293&lt;=34999,"30000 to 34999",D293&lt;=39999,"35000 to 39999",D293&lt;=44999,"40000 to 44999",D293&lt;=49999,"45000 to 49999",TRUE,"Greater than or equal to 50000")</f>
        <v>1000 to 4999</v>
      </c>
      <c r="F293">
        <v>8219</v>
      </c>
      <c r="G293" s="7">
        <f t="shared" si="16"/>
        <v>456.61111111111109</v>
      </c>
      <c r="H293" t="s">
        <v>20</v>
      </c>
      <c r="I293">
        <v>107</v>
      </c>
      <c r="J293" s="5">
        <f t="shared" si="17"/>
        <v>76.813084112149539</v>
      </c>
      <c r="K293" s="4" t="s">
        <v>21</v>
      </c>
      <c r="L293" s="4" t="s">
        <v>22</v>
      </c>
      <c r="M293">
        <v>1318654800</v>
      </c>
      <c r="N293">
        <v>1319000400</v>
      </c>
      <c r="O293" s="11">
        <f t="shared" si="18"/>
        <v>40831.208333333336</v>
      </c>
      <c r="P293" s="11">
        <f t="shared" si="19"/>
        <v>40835.208333333336</v>
      </c>
      <c r="Q293" t="b">
        <v>1</v>
      </c>
      <c r="R293" t="b">
        <v>0</v>
      </c>
      <c r="S293" t="s">
        <v>28</v>
      </c>
      <c r="T293" t="str" cm="1">
        <f t="array" ref="T293:U293">TRIM(_xlfn.TEXTSPLIT(S293,"/"))</f>
        <v>technology</v>
      </c>
      <c r="U293" t="str">
        <v>web</v>
      </c>
      <c r="V293" s="5"/>
    </row>
    <row r="294" spans="1:22" x14ac:dyDescent="0.3">
      <c r="A294">
        <v>292</v>
      </c>
      <c r="B294" t="s">
        <v>636</v>
      </c>
      <c r="C294" s="3" t="s">
        <v>637</v>
      </c>
      <c r="D294">
        <v>7300</v>
      </c>
      <c r="E294" t="str" cm="1">
        <f t="array" ref="E294">_xlfn.IFS(D294&lt;1000,"Less than 1000",D294&lt;=4999,"1000 to 4999",D294&lt;=9999,"5000 to 9999",D294&lt;=14999,"10000 to 14999",D294&lt;=19999,"15000 to 19999",D294&lt;=24999,"20000 to 24999",D294&lt;=29999,"25000 to 29999",D294&lt;=34999,"30000 to 34999",D294&lt;=39999,"35000 to 39999",D294&lt;=44999,"40000 to 44999",D294&lt;=49999,"45000 to 49999",TRUE,"Greater than or equal to 50000")</f>
        <v>5000 to 9999</v>
      </c>
      <c r="F294">
        <v>717</v>
      </c>
      <c r="G294" s="7">
        <f t="shared" si="16"/>
        <v>9.8219178082191778</v>
      </c>
      <c r="H294" t="s">
        <v>14</v>
      </c>
      <c r="I294">
        <v>10</v>
      </c>
      <c r="J294" s="5">
        <f t="shared" si="17"/>
        <v>71.7</v>
      </c>
      <c r="K294" s="4" t="s">
        <v>21</v>
      </c>
      <c r="L294" s="4" t="s">
        <v>22</v>
      </c>
      <c r="M294">
        <v>1331874000</v>
      </c>
      <c r="N294">
        <v>1333429200</v>
      </c>
      <c r="O294" s="11">
        <f t="shared" si="18"/>
        <v>40984.208333333336</v>
      </c>
      <c r="P294" s="11">
        <f t="shared" si="19"/>
        <v>41002.208333333336</v>
      </c>
      <c r="Q294" t="b">
        <v>0</v>
      </c>
      <c r="R294" t="b">
        <v>0</v>
      </c>
      <c r="S294" t="s">
        <v>17</v>
      </c>
      <c r="T294" t="str" cm="1">
        <f t="array" ref="T294:U294">TRIM(_xlfn.TEXTSPLIT(S294,"/"))</f>
        <v>food</v>
      </c>
      <c r="U294" t="str">
        <v>food trucks</v>
      </c>
      <c r="V294" s="5"/>
    </row>
    <row r="295" spans="1:22" x14ac:dyDescent="0.3">
      <c r="A295">
        <v>293</v>
      </c>
      <c r="B295" t="s">
        <v>638</v>
      </c>
      <c r="C295" s="3" t="s">
        <v>639</v>
      </c>
      <c r="D295">
        <v>6500</v>
      </c>
      <c r="E295" t="str" cm="1">
        <f t="array" ref="E295">_xlfn.IFS(D295&lt;1000,"Less than 1000",D295&lt;=4999,"1000 to 4999",D295&lt;=9999,"5000 to 9999",D295&lt;=14999,"10000 to 14999",D295&lt;=19999,"15000 to 19999",D295&lt;=24999,"20000 to 24999",D295&lt;=29999,"25000 to 29999",D295&lt;=34999,"30000 to 34999",D295&lt;=39999,"35000 to 39999",D295&lt;=44999,"40000 to 44999",D295&lt;=49999,"45000 to 49999",TRUE,"Greater than or equal to 50000")</f>
        <v>5000 to 9999</v>
      </c>
      <c r="F295">
        <v>1065</v>
      </c>
      <c r="G295" s="7">
        <f t="shared" si="16"/>
        <v>16.384615384615383</v>
      </c>
      <c r="H295" t="s">
        <v>74</v>
      </c>
      <c r="I295">
        <v>32</v>
      </c>
      <c r="J295" s="5">
        <f t="shared" si="17"/>
        <v>33.28125</v>
      </c>
      <c r="K295" s="4" t="s">
        <v>107</v>
      </c>
      <c r="L295" s="4" t="s">
        <v>108</v>
      </c>
      <c r="M295">
        <v>1286254800</v>
      </c>
      <c r="N295">
        <v>1287032400</v>
      </c>
      <c r="O295" s="11">
        <f t="shared" si="18"/>
        <v>40456.208333333336</v>
      </c>
      <c r="P295" s="11">
        <f t="shared" si="19"/>
        <v>40465.208333333336</v>
      </c>
      <c r="Q295" t="b">
        <v>0</v>
      </c>
      <c r="R295" t="b">
        <v>0</v>
      </c>
      <c r="S295" t="s">
        <v>33</v>
      </c>
      <c r="T295" t="str" cm="1">
        <f t="array" ref="T295:U295">TRIM(_xlfn.TEXTSPLIT(S295,"/"))</f>
        <v>theater</v>
      </c>
      <c r="U295" t="str">
        <v>plays</v>
      </c>
      <c r="V295" s="5"/>
    </row>
    <row r="296" spans="1:22" x14ac:dyDescent="0.3">
      <c r="A296">
        <v>294</v>
      </c>
      <c r="B296" t="s">
        <v>640</v>
      </c>
      <c r="C296" s="3" t="s">
        <v>641</v>
      </c>
      <c r="D296">
        <v>600</v>
      </c>
      <c r="E296" t="str" cm="1">
        <f t="array" ref="E296">_xlfn.IFS(D296&lt;1000,"Less than 1000",D296&lt;=4999,"1000 to 4999",D296&lt;=9999,"5000 to 9999",D296&lt;=14999,"10000 to 14999",D296&lt;=19999,"15000 to 19999",D296&lt;=24999,"20000 to 24999",D296&lt;=29999,"25000 to 29999",D296&lt;=34999,"30000 to 34999",D296&lt;=39999,"35000 to 39999",D296&lt;=44999,"40000 to 44999",D296&lt;=49999,"45000 to 49999",TRUE,"Greater than or equal to 50000")</f>
        <v>Less than 1000</v>
      </c>
      <c r="F296">
        <v>8038</v>
      </c>
      <c r="G296" s="7">
        <f t="shared" si="16"/>
        <v>1339.6666666666667</v>
      </c>
      <c r="H296" t="s">
        <v>20</v>
      </c>
      <c r="I296">
        <v>183</v>
      </c>
      <c r="J296" s="5">
        <f t="shared" si="17"/>
        <v>43.923497267759565</v>
      </c>
      <c r="K296" s="4" t="s">
        <v>21</v>
      </c>
      <c r="L296" s="4" t="s">
        <v>22</v>
      </c>
      <c r="M296">
        <v>1540530000</v>
      </c>
      <c r="N296">
        <v>1541570400</v>
      </c>
      <c r="O296" s="11">
        <f t="shared" si="18"/>
        <v>43399.208333333328</v>
      </c>
      <c r="P296" s="11">
        <f t="shared" si="19"/>
        <v>43411.25</v>
      </c>
      <c r="Q296" t="b">
        <v>0</v>
      </c>
      <c r="R296" t="b">
        <v>0</v>
      </c>
      <c r="S296" t="s">
        <v>33</v>
      </c>
      <c r="T296" t="str" cm="1">
        <f t="array" ref="T296:U296">TRIM(_xlfn.TEXTSPLIT(S296,"/"))</f>
        <v>theater</v>
      </c>
      <c r="U296" t="str">
        <v>plays</v>
      </c>
      <c r="V296" s="5"/>
    </row>
    <row r="297" spans="1:22" ht="31.2" x14ac:dyDescent="0.3">
      <c r="A297">
        <v>295</v>
      </c>
      <c r="B297" t="s">
        <v>642</v>
      </c>
      <c r="C297" s="3" t="s">
        <v>643</v>
      </c>
      <c r="D297">
        <v>192900</v>
      </c>
      <c r="E297" t="str" cm="1">
        <f t="array" ref="E297">_xlfn.IFS(D297&lt;1000,"Less than 1000",D297&lt;=4999,"1000 to 4999",D297&lt;=9999,"5000 to 9999",D297&lt;=14999,"10000 to 14999",D297&lt;=19999,"15000 to 19999",D297&lt;=24999,"20000 to 24999",D297&lt;=29999,"25000 to 29999",D297&lt;=34999,"30000 to 34999",D297&lt;=39999,"35000 to 39999",D297&lt;=44999,"40000 to 44999",D297&lt;=49999,"45000 to 49999",TRUE,"Greater than or equal to 50000")</f>
        <v>Greater than or equal to 50000</v>
      </c>
      <c r="F297">
        <v>68769</v>
      </c>
      <c r="G297" s="7">
        <f t="shared" si="16"/>
        <v>35.650077760497666</v>
      </c>
      <c r="H297" t="s">
        <v>14</v>
      </c>
      <c r="I297">
        <v>1910</v>
      </c>
      <c r="J297" s="5">
        <f t="shared" si="17"/>
        <v>36.004712041884815</v>
      </c>
      <c r="K297" s="4" t="s">
        <v>98</v>
      </c>
      <c r="L297" s="4" t="s">
        <v>99</v>
      </c>
      <c r="M297">
        <v>1381813200</v>
      </c>
      <c r="N297">
        <v>1383976800</v>
      </c>
      <c r="O297" s="11">
        <f t="shared" si="18"/>
        <v>41562.208333333336</v>
      </c>
      <c r="P297" s="11">
        <f t="shared" si="19"/>
        <v>41587.25</v>
      </c>
      <c r="Q297" t="b">
        <v>0</v>
      </c>
      <c r="R297" t="b">
        <v>0</v>
      </c>
      <c r="S297" t="s">
        <v>33</v>
      </c>
      <c r="T297" t="str" cm="1">
        <f t="array" ref="T297:U297">TRIM(_xlfn.TEXTSPLIT(S297,"/"))</f>
        <v>theater</v>
      </c>
      <c r="U297" t="str">
        <v>plays</v>
      </c>
      <c r="V297" s="5"/>
    </row>
    <row r="298" spans="1:22" ht="31.2" x14ac:dyDescent="0.3">
      <c r="A298">
        <v>296</v>
      </c>
      <c r="B298" t="s">
        <v>644</v>
      </c>
      <c r="C298" s="3" t="s">
        <v>645</v>
      </c>
      <c r="D298">
        <v>6100</v>
      </c>
      <c r="E298" t="str" cm="1">
        <f t="array" ref="E298">_xlfn.IFS(D298&lt;1000,"Less than 1000",D298&lt;=4999,"1000 to 4999",D298&lt;=9999,"5000 to 9999",D298&lt;=14999,"10000 to 14999",D298&lt;=19999,"15000 to 19999",D298&lt;=24999,"20000 to 24999",D298&lt;=29999,"25000 to 29999",D298&lt;=34999,"30000 to 34999",D298&lt;=39999,"35000 to 39999",D298&lt;=44999,"40000 to 44999",D298&lt;=49999,"45000 to 49999",TRUE,"Greater than or equal to 50000")</f>
        <v>5000 to 9999</v>
      </c>
      <c r="F298">
        <v>3352</v>
      </c>
      <c r="G298" s="7">
        <f t="shared" si="16"/>
        <v>54.950819672131146</v>
      </c>
      <c r="H298" t="s">
        <v>14</v>
      </c>
      <c r="I298">
        <v>38</v>
      </c>
      <c r="J298" s="5">
        <f t="shared" si="17"/>
        <v>88.21052631578948</v>
      </c>
      <c r="K298" s="4" t="s">
        <v>26</v>
      </c>
      <c r="L298" s="4" t="s">
        <v>27</v>
      </c>
      <c r="M298">
        <v>1548655200</v>
      </c>
      <c r="N298">
        <v>1550556000</v>
      </c>
      <c r="O298" s="11">
        <f t="shared" si="18"/>
        <v>43493.25</v>
      </c>
      <c r="P298" s="11">
        <f t="shared" si="19"/>
        <v>43515.25</v>
      </c>
      <c r="Q298" t="b">
        <v>0</v>
      </c>
      <c r="R298" t="b">
        <v>0</v>
      </c>
      <c r="S298" t="s">
        <v>33</v>
      </c>
      <c r="T298" t="str" cm="1">
        <f t="array" ref="T298:U298">TRIM(_xlfn.TEXTSPLIT(S298,"/"))</f>
        <v>theater</v>
      </c>
      <c r="U298" t="str">
        <v>plays</v>
      </c>
      <c r="V298" s="5"/>
    </row>
    <row r="299" spans="1:22" x14ac:dyDescent="0.3">
      <c r="A299">
        <v>297</v>
      </c>
      <c r="B299" t="s">
        <v>646</v>
      </c>
      <c r="C299" s="3" t="s">
        <v>647</v>
      </c>
      <c r="D299">
        <v>7200</v>
      </c>
      <c r="E299" t="str" cm="1">
        <f t="array" ref="E299">_xlfn.IFS(D299&lt;1000,"Less than 1000",D299&lt;=4999,"1000 to 4999",D299&lt;=9999,"5000 to 9999",D299&lt;=14999,"10000 to 14999",D299&lt;=19999,"15000 to 19999",D299&lt;=24999,"20000 to 24999",D299&lt;=29999,"25000 to 29999",D299&lt;=34999,"30000 to 34999",D299&lt;=39999,"35000 to 39999",D299&lt;=44999,"40000 to 44999",D299&lt;=49999,"45000 to 49999",TRUE,"Greater than or equal to 50000")</f>
        <v>5000 to 9999</v>
      </c>
      <c r="F299">
        <v>6785</v>
      </c>
      <c r="G299" s="7">
        <f t="shared" si="16"/>
        <v>94.236111111111114</v>
      </c>
      <c r="H299" t="s">
        <v>14</v>
      </c>
      <c r="I299">
        <v>104</v>
      </c>
      <c r="J299" s="5">
        <f t="shared" si="17"/>
        <v>65.240384615384613</v>
      </c>
      <c r="K299" s="4" t="s">
        <v>26</v>
      </c>
      <c r="L299" s="4" t="s">
        <v>27</v>
      </c>
      <c r="M299">
        <v>1389679200</v>
      </c>
      <c r="N299">
        <v>1390456800</v>
      </c>
      <c r="O299" s="11">
        <f t="shared" si="18"/>
        <v>41653.25</v>
      </c>
      <c r="P299" s="11">
        <f t="shared" si="19"/>
        <v>41662.25</v>
      </c>
      <c r="Q299" t="b">
        <v>0</v>
      </c>
      <c r="R299" t="b">
        <v>1</v>
      </c>
      <c r="S299" t="s">
        <v>33</v>
      </c>
      <c r="T299" t="str" cm="1">
        <f t="array" ref="T299:U299">TRIM(_xlfn.TEXTSPLIT(S299,"/"))</f>
        <v>theater</v>
      </c>
      <c r="U299" t="str">
        <v>plays</v>
      </c>
      <c r="V299" s="5"/>
    </row>
    <row r="300" spans="1:22" x14ac:dyDescent="0.3">
      <c r="A300">
        <v>298</v>
      </c>
      <c r="B300" t="s">
        <v>648</v>
      </c>
      <c r="C300" s="3" t="s">
        <v>649</v>
      </c>
      <c r="D300">
        <v>3500</v>
      </c>
      <c r="E300" t="str" cm="1">
        <f t="array" ref="E300">_xlfn.IFS(D300&lt;1000,"Less than 1000",D300&lt;=4999,"1000 to 4999",D300&lt;=9999,"5000 to 9999",D300&lt;=14999,"10000 to 14999",D300&lt;=19999,"15000 to 19999",D300&lt;=24999,"20000 to 24999",D300&lt;=29999,"25000 to 29999",D300&lt;=34999,"30000 to 34999",D300&lt;=39999,"35000 to 39999",D300&lt;=44999,"40000 to 44999",D300&lt;=49999,"45000 to 49999",TRUE,"Greater than or equal to 50000")</f>
        <v>1000 to 4999</v>
      </c>
      <c r="F300">
        <v>5037</v>
      </c>
      <c r="G300" s="7">
        <f t="shared" si="16"/>
        <v>143.91428571428571</v>
      </c>
      <c r="H300" t="s">
        <v>20</v>
      </c>
      <c r="I300">
        <v>72</v>
      </c>
      <c r="J300" s="5">
        <f t="shared" si="17"/>
        <v>69.958333333333329</v>
      </c>
      <c r="K300" s="4" t="s">
        <v>21</v>
      </c>
      <c r="L300" s="4" t="s">
        <v>22</v>
      </c>
      <c r="M300">
        <v>1456466400</v>
      </c>
      <c r="N300">
        <v>1458018000</v>
      </c>
      <c r="O300" s="11">
        <f t="shared" si="18"/>
        <v>42426.25</v>
      </c>
      <c r="P300" s="11">
        <f t="shared" si="19"/>
        <v>42444.208333333328</v>
      </c>
      <c r="Q300" t="b">
        <v>0</v>
      </c>
      <c r="R300" t="b">
        <v>1</v>
      </c>
      <c r="S300" t="s">
        <v>23</v>
      </c>
      <c r="T300" t="str" cm="1">
        <f t="array" ref="T300:U300">TRIM(_xlfn.TEXTSPLIT(S300,"/"))</f>
        <v>music</v>
      </c>
      <c r="U300" t="str">
        <v>rock</v>
      </c>
      <c r="V300" s="5"/>
    </row>
    <row r="301" spans="1:22" ht="31.2" x14ac:dyDescent="0.3">
      <c r="A301">
        <v>299</v>
      </c>
      <c r="B301" t="s">
        <v>650</v>
      </c>
      <c r="C301" s="3" t="s">
        <v>651</v>
      </c>
      <c r="D301">
        <v>3800</v>
      </c>
      <c r="E301" t="str" cm="1">
        <f t="array" ref="E301">_xlfn.IFS(D301&lt;1000,"Less than 1000",D301&lt;=4999,"1000 to 4999",D301&lt;=9999,"5000 to 9999",D301&lt;=14999,"10000 to 14999",D301&lt;=19999,"15000 to 19999",D301&lt;=24999,"20000 to 24999",D301&lt;=29999,"25000 to 29999",D301&lt;=34999,"30000 to 34999",D301&lt;=39999,"35000 to 39999",D301&lt;=44999,"40000 to 44999",D301&lt;=49999,"45000 to 49999",TRUE,"Greater than or equal to 50000")</f>
        <v>1000 to 4999</v>
      </c>
      <c r="F301">
        <v>1954</v>
      </c>
      <c r="G301" s="7">
        <f t="shared" si="16"/>
        <v>51.421052631578945</v>
      </c>
      <c r="H301" t="s">
        <v>14</v>
      </c>
      <c r="I301">
        <v>49</v>
      </c>
      <c r="J301" s="5">
        <f t="shared" si="17"/>
        <v>39.877551020408163</v>
      </c>
      <c r="K301" s="4" t="s">
        <v>21</v>
      </c>
      <c r="L301" s="4" t="s">
        <v>22</v>
      </c>
      <c r="M301">
        <v>1456984800</v>
      </c>
      <c r="N301">
        <v>1461819600</v>
      </c>
      <c r="O301" s="11">
        <f t="shared" si="18"/>
        <v>42432.25</v>
      </c>
      <c r="P301" s="11">
        <f t="shared" si="19"/>
        <v>42488.208333333328</v>
      </c>
      <c r="Q301" t="b">
        <v>0</v>
      </c>
      <c r="R301" t="b">
        <v>0</v>
      </c>
      <c r="S301" t="s">
        <v>17</v>
      </c>
      <c r="T301" t="str" cm="1">
        <f t="array" ref="T301:U301">TRIM(_xlfn.TEXTSPLIT(S301,"/"))</f>
        <v>food</v>
      </c>
      <c r="U301" t="str">
        <v>food trucks</v>
      </c>
      <c r="V301" s="5"/>
    </row>
    <row r="302" spans="1:22" x14ac:dyDescent="0.3">
      <c r="A302">
        <v>300</v>
      </c>
      <c r="B302" t="s">
        <v>652</v>
      </c>
      <c r="C302" s="3" t="s">
        <v>653</v>
      </c>
      <c r="D302">
        <v>100</v>
      </c>
      <c r="E302" t="str" cm="1">
        <f t="array" ref="E302">_xlfn.IFS(D302&lt;1000,"Less than 1000",D302&lt;=4999,"1000 to 4999",D302&lt;=9999,"5000 to 9999",D302&lt;=14999,"10000 to 14999",D302&lt;=19999,"15000 to 19999",D302&lt;=24999,"20000 to 24999",D302&lt;=29999,"25000 to 29999",D302&lt;=34999,"30000 to 34999",D302&lt;=39999,"35000 to 39999",D302&lt;=44999,"40000 to 44999",D302&lt;=49999,"45000 to 49999",TRUE,"Greater than or equal to 50000")</f>
        <v>Less than 1000</v>
      </c>
      <c r="F302">
        <v>5</v>
      </c>
      <c r="G302" s="7">
        <f t="shared" si="16"/>
        <v>5</v>
      </c>
      <c r="H302" t="s">
        <v>14</v>
      </c>
      <c r="I302">
        <v>1</v>
      </c>
      <c r="J302" s="5">
        <f t="shared" si="17"/>
        <v>5</v>
      </c>
      <c r="K302" s="4" t="s">
        <v>36</v>
      </c>
      <c r="L302" s="4" t="s">
        <v>37</v>
      </c>
      <c r="M302">
        <v>1504069200</v>
      </c>
      <c r="N302">
        <v>1504155600</v>
      </c>
      <c r="O302" s="11">
        <f t="shared" si="18"/>
        <v>42977.208333333328</v>
      </c>
      <c r="P302" s="11">
        <f t="shared" si="19"/>
        <v>42978.208333333328</v>
      </c>
      <c r="Q302" t="b">
        <v>0</v>
      </c>
      <c r="R302" t="b">
        <v>1</v>
      </c>
      <c r="S302" t="s">
        <v>68</v>
      </c>
      <c r="T302" t="str" cm="1">
        <f t="array" ref="T302:U302">TRIM(_xlfn.TEXTSPLIT(S302,"/"))</f>
        <v>publishing</v>
      </c>
      <c r="U302" t="str">
        <v>nonfiction</v>
      </c>
      <c r="V302" s="5"/>
    </row>
    <row r="303" spans="1:22" ht="31.2" x14ac:dyDescent="0.3">
      <c r="A303">
        <v>301</v>
      </c>
      <c r="B303" t="s">
        <v>654</v>
      </c>
      <c r="C303" s="3" t="s">
        <v>655</v>
      </c>
      <c r="D303">
        <v>900</v>
      </c>
      <c r="E303" t="str" cm="1">
        <f t="array" ref="E303">_xlfn.IFS(D303&lt;1000,"Less than 1000",D303&lt;=4999,"1000 to 4999",D303&lt;=9999,"5000 to 9999",D303&lt;=14999,"10000 to 14999",D303&lt;=19999,"15000 to 19999",D303&lt;=24999,"20000 to 24999",D303&lt;=29999,"25000 to 29999",D303&lt;=34999,"30000 to 34999",D303&lt;=39999,"35000 to 39999",D303&lt;=44999,"40000 to 44999",D303&lt;=49999,"45000 to 49999",TRUE,"Greater than or equal to 50000")</f>
        <v>Less than 1000</v>
      </c>
      <c r="F303">
        <v>12102</v>
      </c>
      <c r="G303" s="7">
        <f t="shared" si="16"/>
        <v>1344.6666666666667</v>
      </c>
      <c r="H303" t="s">
        <v>20</v>
      </c>
      <c r="I303">
        <v>295</v>
      </c>
      <c r="J303" s="5">
        <f t="shared" si="17"/>
        <v>41.023728813559323</v>
      </c>
      <c r="K303" s="4" t="s">
        <v>21</v>
      </c>
      <c r="L303" s="4" t="s">
        <v>22</v>
      </c>
      <c r="M303">
        <v>1424930400</v>
      </c>
      <c r="N303">
        <v>1426395600</v>
      </c>
      <c r="O303" s="11">
        <f t="shared" si="18"/>
        <v>42061.25</v>
      </c>
      <c r="P303" s="11">
        <f t="shared" si="19"/>
        <v>42078.208333333328</v>
      </c>
      <c r="Q303" t="b">
        <v>0</v>
      </c>
      <c r="R303" t="b">
        <v>0</v>
      </c>
      <c r="S303" t="s">
        <v>42</v>
      </c>
      <c r="T303" t="str" cm="1">
        <f t="array" ref="T303:U303">TRIM(_xlfn.TEXTSPLIT(S303,"/"))</f>
        <v>film &amp; video</v>
      </c>
      <c r="U303" t="str">
        <v>documentary</v>
      </c>
      <c r="V303" s="5"/>
    </row>
    <row r="304" spans="1:22" x14ac:dyDescent="0.3">
      <c r="A304">
        <v>302</v>
      </c>
      <c r="B304" t="s">
        <v>656</v>
      </c>
      <c r="C304" s="3" t="s">
        <v>657</v>
      </c>
      <c r="D304">
        <v>76100</v>
      </c>
      <c r="E304" t="str" cm="1">
        <f t="array" ref="E304">_xlfn.IFS(D304&lt;1000,"Less than 1000",D304&lt;=4999,"1000 to 4999",D304&lt;=9999,"5000 to 9999",D304&lt;=14999,"10000 to 14999",D304&lt;=19999,"15000 to 19999",D304&lt;=24999,"20000 to 24999",D304&lt;=29999,"25000 to 29999",D304&lt;=34999,"30000 to 34999",D304&lt;=39999,"35000 to 39999",D304&lt;=44999,"40000 to 44999",D304&lt;=49999,"45000 to 49999",TRUE,"Greater than or equal to 50000")</f>
        <v>Greater than or equal to 50000</v>
      </c>
      <c r="F304">
        <v>24234</v>
      </c>
      <c r="G304" s="7">
        <f t="shared" si="16"/>
        <v>31.844940867279899</v>
      </c>
      <c r="H304" t="s">
        <v>14</v>
      </c>
      <c r="I304">
        <v>245</v>
      </c>
      <c r="J304" s="5">
        <f t="shared" si="17"/>
        <v>98.914285714285711</v>
      </c>
      <c r="K304" s="4" t="s">
        <v>21</v>
      </c>
      <c r="L304" s="4" t="s">
        <v>22</v>
      </c>
      <c r="M304">
        <v>1535864400</v>
      </c>
      <c r="N304">
        <v>1537074000</v>
      </c>
      <c r="O304" s="11">
        <f t="shared" si="18"/>
        <v>43345.208333333328</v>
      </c>
      <c r="P304" s="11">
        <f t="shared" si="19"/>
        <v>43359.208333333328</v>
      </c>
      <c r="Q304" t="b">
        <v>0</v>
      </c>
      <c r="R304" t="b">
        <v>0</v>
      </c>
      <c r="S304" t="s">
        <v>33</v>
      </c>
      <c r="T304" t="str" cm="1">
        <f t="array" ref="T304:U304">TRIM(_xlfn.TEXTSPLIT(S304,"/"))</f>
        <v>theater</v>
      </c>
      <c r="U304" t="str">
        <v>plays</v>
      </c>
      <c r="V304" s="5"/>
    </row>
    <row r="305" spans="1:22" x14ac:dyDescent="0.3">
      <c r="A305">
        <v>303</v>
      </c>
      <c r="B305" t="s">
        <v>658</v>
      </c>
      <c r="C305" s="3" t="s">
        <v>659</v>
      </c>
      <c r="D305">
        <v>3400</v>
      </c>
      <c r="E305" t="str" cm="1">
        <f t="array" ref="E305">_xlfn.IFS(D305&lt;1000,"Less than 1000",D305&lt;=4999,"1000 to 4999",D305&lt;=9999,"5000 to 9999",D305&lt;=14999,"10000 to 14999",D305&lt;=19999,"15000 to 19999",D305&lt;=24999,"20000 to 24999",D305&lt;=29999,"25000 to 29999",D305&lt;=34999,"30000 to 34999",D305&lt;=39999,"35000 to 39999",D305&lt;=44999,"40000 to 44999",D305&lt;=49999,"45000 to 49999",TRUE,"Greater than or equal to 50000")</f>
        <v>1000 to 4999</v>
      </c>
      <c r="F305">
        <v>2809</v>
      </c>
      <c r="G305" s="7">
        <f t="shared" si="16"/>
        <v>82.617647058823536</v>
      </c>
      <c r="H305" t="s">
        <v>14</v>
      </c>
      <c r="I305">
        <v>32</v>
      </c>
      <c r="J305" s="5">
        <f t="shared" si="17"/>
        <v>87.78125</v>
      </c>
      <c r="K305" s="4" t="s">
        <v>21</v>
      </c>
      <c r="L305" s="4" t="s">
        <v>22</v>
      </c>
      <c r="M305">
        <v>1452146400</v>
      </c>
      <c r="N305">
        <v>1452578400</v>
      </c>
      <c r="O305" s="11">
        <f t="shared" si="18"/>
        <v>42376.25</v>
      </c>
      <c r="P305" s="11">
        <f t="shared" si="19"/>
        <v>42381.25</v>
      </c>
      <c r="Q305" t="b">
        <v>0</v>
      </c>
      <c r="R305" t="b">
        <v>0</v>
      </c>
      <c r="S305" t="s">
        <v>60</v>
      </c>
      <c r="T305" t="str" cm="1">
        <f t="array" ref="T305:U305">TRIM(_xlfn.TEXTSPLIT(S305,"/"))</f>
        <v>music</v>
      </c>
      <c r="U305" t="str">
        <v>indie rock</v>
      </c>
      <c r="V305" s="5"/>
    </row>
    <row r="306" spans="1:22" x14ac:dyDescent="0.3">
      <c r="A306">
        <v>304</v>
      </c>
      <c r="B306" t="s">
        <v>660</v>
      </c>
      <c r="C306" s="3" t="s">
        <v>661</v>
      </c>
      <c r="D306">
        <v>2100</v>
      </c>
      <c r="E306" t="str" cm="1">
        <f t="array" ref="E306">_xlfn.IFS(D306&lt;1000,"Less than 1000",D306&lt;=4999,"1000 to 4999",D306&lt;=9999,"5000 to 9999",D306&lt;=14999,"10000 to 14999",D306&lt;=19999,"15000 to 19999",D306&lt;=24999,"20000 to 24999",D306&lt;=29999,"25000 to 29999",D306&lt;=34999,"30000 to 34999",D306&lt;=39999,"35000 to 39999",D306&lt;=44999,"40000 to 44999",D306&lt;=49999,"45000 to 49999",TRUE,"Greater than or equal to 50000")</f>
        <v>1000 to 4999</v>
      </c>
      <c r="F306">
        <v>11469</v>
      </c>
      <c r="G306" s="7">
        <f t="shared" si="16"/>
        <v>546.14285714285722</v>
      </c>
      <c r="H306" t="s">
        <v>20</v>
      </c>
      <c r="I306">
        <v>142</v>
      </c>
      <c r="J306" s="5">
        <f t="shared" si="17"/>
        <v>80.767605633802816</v>
      </c>
      <c r="K306" s="4" t="s">
        <v>21</v>
      </c>
      <c r="L306" s="4" t="s">
        <v>22</v>
      </c>
      <c r="M306">
        <v>1470546000</v>
      </c>
      <c r="N306">
        <v>1474088400</v>
      </c>
      <c r="O306" s="11">
        <f t="shared" si="18"/>
        <v>42589.208333333328</v>
      </c>
      <c r="P306" s="11">
        <f t="shared" si="19"/>
        <v>42630.208333333328</v>
      </c>
      <c r="Q306" t="b">
        <v>0</v>
      </c>
      <c r="R306" t="b">
        <v>0</v>
      </c>
      <c r="S306" t="s">
        <v>42</v>
      </c>
      <c r="T306" t="str" cm="1">
        <f t="array" ref="T306:U306">TRIM(_xlfn.TEXTSPLIT(S306,"/"))</f>
        <v>film &amp; video</v>
      </c>
      <c r="U306" t="str">
        <v>documentary</v>
      </c>
      <c r="V306" s="5"/>
    </row>
    <row r="307" spans="1:22" x14ac:dyDescent="0.3">
      <c r="A307">
        <v>305</v>
      </c>
      <c r="B307" t="s">
        <v>662</v>
      </c>
      <c r="C307" s="3" t="s">
        <v>663</v>
      </c>
      <c r="D307">
        <v>2800</v>
      </c>
      <c r="E307" t="str" cm="1">
        <f t="array" ref="E307">_xlfn.IFS(D307&lt;1000,"Less than 1000",D307&lt;=4999,"1000 to 4999",D307&lt;=9999,"5000 to 9999",D307&lt;=14999,"10000 to 14999",D307&lt;=19999,"15000 to 19999",D307&lt;=24999,"20000 to 24999",D307&lt;=29999,"25000 to 29999",D307&lt;=34999,"30000 to 34999",D307&lt;=39999,"35000 to 39999",D307&lt;=44999,"40000 to 44999",D307&lt;=49999,"45000 to 49999",TRUE,"Greater than or equal to 50000")</f>
        <v>1000 to 4999</v>
      </c>
      <c r="F307">
        <v>8014</v>
      </c>
      <c r="G307" s="7">
        <f t="shared" si="16"/>
        <v>286.21428571428572</v>
      </c>
      <c r="H307" t="s">
        <v>20</v>
      </c>
      <c r="I307">
        <v>85</v>
      </c>
      <c r="J307" s="5">
        <f t="shared" si="17"/>
        <v>94.28235294117647</v>
      </c>
      <c r="K307" s="4" t="s">
        <v>21</v>
      </c>
      <c r="L307" s="4" t="s">
        <v>22</v>
      </c>
      <c r="M307">
        <v>1458363600</v>
      </c>
      <c r="N307">
        <v>1461906000</v>
      </c>
      <c r="O307" s="11">
        <f t="shared" si="18"/>
        <v>42448.208333333328</v>
      </c>
      <c r="P307" s="11">
        <f t="shared" si="19"/>
        <v>42489.208333333328</v>
      </c>
      <c r="Q307" t="b">
        <v>0</v>
      </c>
      <c r="R307" t="b">
        <v>0</v>
      </c>
      <c r="S307" t="s">
        <v>33</v>
      </c>
      <c r="T307" t="str" cm="1">
        <f t="array" ref="T307:U307">TRIM(_xlfn.TEXTSPLIT(S307,"/"))</f>
        <v>theater</v>
      </c>
      <c r="U307" t="str">
        <v>plays</v>
      </c>
      <c r="V307" s="5"/>
    </row>
    <row r="308" spans="1:22" ht="31.2" x14ac:dyDescent="0.3">
      <c r="A308">
        <v>306</v>
      </c>
      <c r="B308" t="s">
        <v>664</v>
      </c>
      <c r="C308" s="3" t="s">
        <v>665</v>
      </c>
      <c r="D308">
        <v>6500</v>
      </c>
      <c r="E308" t="str" cm="1">
        <f t="array" ref="E308">_xlfn.IFS(D308&lt;1000,"Less than 1000",D308&lt;=4999,"1000 to 4999",D308&lt;=9999,"5000 to 9999",D308&lt;=14999,"10000 to 14999",D308&lt;=19999,"15000 to 19999",D308&lt;=24999,"20000 to 24999",D308&lt;=29999,"25000 to 29999",D308&lt;=34999,"30000 to 34999",D308&lt;=39999,"35000 to 39999",D308&lt;=44999,"40000 to 44999",D308&lt;=49999,"45000 to 49999",TRUE,"Greater than or equal to 50000")</f>
        <v>5000 to 9999</v>
      </c>
      <c r="F308">
        <v>514</v>
      </c>
      <c r="G308" s="7">
        <f t="shared" si="16"/>
        <v>7.9076923076923071</v>
      </c>
      <c r="H308" t="s">
        <v>14</v>
      </c>
      <c r="I308">
        <v>7</v>
      </c>
      <c r="J308" s="5">
        <f t="shared" si="17"/>
        <v>73.428571428571431</v>
      </c>
      <c r="K308" s="4" t="s">
        <v>21</v>
      </c>
      <c r="L308" s="4" t="s">
        <v>22</v>
      </c>
      <c r="M308">
        <v>1500008400</v>
      </c>
      <c r="N308">
        <v>1500267600</v>
      </c>
      <c r="O308" s="11">
        <f t="shared" si="18"/>
        <v>42930.208333333328</v>
      </c>
      <c r="P308" s="11">
        <f t="shared" si="19"/>
        <v>42933.208333333328</v>
      </c>
      <c r="Q308" t="b">
        <v>0</v>
      </c>
      <c r="R308" t="b">
        <v>1</v>
      </c>
      <c r="S308" t="s">
        <v>33</v>
      </c>
      <c r="T308" t="str" cm="1">
        <f t="array" ref="T308:U308">TRIM(_xlfn.TEXTSPLIT(S308,"/"))</f>
        <v>theater</v>
      </c>
      <c r="U308" t="str">
        <v>plays</v>
      </c>
      <c r="V308" s="5"/>
    </row>
    <row r="309" spans="1:22" ht="31.2" x14ac:dyDescent="0.3">
      <c r="A309">
        <v>307</v>
      </c>
      <c r="B309" t="s">
        <v>666</v>
      </c>
      <c r="C309" s="3" t="s">
        <v>667</v>
      </c>
      <c r="D309">
        <v>32900</v>
      </c>
      <c r="E309" t="str" cm="1">
        <f t="array" ref="E309">_xlfn.IFS(D309&lt;1000,"Less than 1000",D309&lt;=4999,"1000 to 4999",D309&lt;=9999,"5000 to 9999",D309&lt;=14999,"10000 to 14999",D309&lt;=19999,"15000 to 19999",D309&lt;=24999,"20000 to 24999",D309&lt;=29999,"25000 to 29999",D309&lt;=34999,"30000 to 34999",D309&lt;=39999,"35000 to 39999",D309&lt;=44999,"40000 to 44999",D309&lt;=49999,"45000 to 49999",TRUE,"Greater than or equal to 50000")</f>
        <v>30000 to 34999</v>
      </c>
      <c r="F309">
        <v>43473</v>
      </c>
      <c r="G309" s="7">
        <f t="shared" si="16"/>
        <v>132.13677811550153</v>
      </c>
      <c r="H309" t="s">
        <v>20</v>
      </c>
      <c r="I309">
        <v>659</v>
      </c>
      <c r="J309" s="5">
        <f t="shared" si="17"/>
        <v>65.968133535660087</v>
      </c>
      <c r="K309" s="4" t="s">
        <v>36</v>
      </c>
      <c r="L309" s="4" t="s">
        <v>37</v>
      </c>
      <c r="M309">
        <v>1338958800</v>
      </c>
      <c r="N309">
        <v>1340686800</v>
      </c>
      <c r="O309" s="11">
        <f t="shared" si="18"/>
        <v>41066.208333333336</v>
      </c>
      <c r="P309" s="11">
        <f t="shared" si="19"/>
        <v>41086.208333333336</v>
      </c>
      <c r="Q309" t="b">
        <v>0</v>
      </c>
      <c r="R309" t="b">
        <v>1</v>
      </c>
      <c r="S309" t="s">
        <v>119</v>
      </c>
      <c r="T309" t="str" cm="1">
        <f t="array" ref="T309:U309">TRIM(_xlfn.TEXTSPLIT(S309,"/"))</f>
        <v>publishing</v>
      </c>
      <c r="U309" t="str">
        <v>fiction</v>
      </c>
      <c r="V309" s="5"/>
    </row>
    <row r="310" spans="1:22" x14ac:dyDescent="0.3">
      <c r="A310">
        <v>308</v>
      </c>
      <c r="B310" t="s">
        <v>668</v>
      </c>
      <c r="C310" s="3" t="s">
        <v>669</v>
      </c>
      <c r="D310">
        <v>118200</v>
      </c>
      <c r="E310" t="str" cm="1">
        <f t="array" ref="E310">_xlfn.IFS(D310&lt;1000,"Less than 1000",D310&lt;=4999,"1000 to 4999",D310&lt;=9999,"5000 to 9999",D310&lt;=14999,"10000 to 14999",D310&lt;=19999,"15000 to 19999",D310&lt;=24999,"20000 to 24999",D310&lt;=29999,"25000 to 29999",D310&lt;=34999,"30000 to 34999",D310&lt;=39999,"35000 to 39999",D310&lt;=44999,"40000 to 44999",D310&lt;=49999,"45000 to 49999",TRUE,"Greater than or equal to 50000")</f>
        <v>Greater than or equal to 50000</v>
      </c>
      <c r="F310">
        <v>87560</v>
      </c>
      <c r="G310" s="7">
        <f t="shared" si="16"/>
        <v>74.077834179357026</v>
      </c>
      <c r="H310" t="s">
        <v>14</v>
      </c>
      <c r="I310">
        <v>803</v>
      </c>
      <c r="J310" s="5">
        <f t="shared" si="17"/>
        <v>109.04109589041096</v>
      </c>
      <c r="K310" s="4" t="s">
        <v>21</v>
      </c>
      <c r="L310" s="4" t="s">
        <v>22</v>
      </c>
      <c r="M310">
        <v>1303102800</v>
      </c>
      <c r="N310">
        <v>1303189200</v>
      </c>
      <c r="O310" s="11">
        <f t="shared" si="18"/>
        <v>40651.208333333336</v>
      </c>
      <c r="P310" s="11">
        <f t="shared" si="19"/>
        <v>40652.208333333336</v>
      </c>
      <c r="Q310" t="b">
        <v>0</v>
      </c>
      <c r="R310" t="b">
        <v>0</v>
      </c>
      <c r="S310" t="s">
        <v>33</v>
      </c>
      <c r="T310" t="str" cm="1">
        <f t="array" ref="T310:U310">TRIM(_xlfn.TEXTSPLIT(S310,"/"))</f>
        <v>theater</v>
      </c>
      <c r="U310" t="str">
        <v>plays</v>
      </c>
      <c r="V310" s="5"/>
    </row>
    <row r="311" spans="1:22" x14ac:dyDescent="0.3">
      <c r="A311">
        <v>309</v>
      </c>
      <c r="B311" t="s">
        <v>670</v>
      </c>
      <c r="C311" s="3" t="s">
        <v>671</v>
      </c>
      <c r="D311">
        <v>4100</v>
      </c>
      <c r="E311" t="str" cm="1">
        <f t="array" ref="E311">_xlfn.IFS(D311&lt;1000,"Less than 1000",D311&lt;=4999,"1000 to 4999",D311&lt;=9999,"5000 to 9999",D311&lt;=14999,"10000 to 14999",D311&lt;=19999,"15000 to 19999",D311&lt;=24999,"20000 to 24999",D311&lt;=29999,"25000 to 29999",D311&lt;=34999,"30000 to 34999",D311&lt;=39999,"35000 to 39999",D311&lt;=44999,"40000 to 44999",D311&lt;=49999,"45000 to 49999",TRUE,"Greater than or equal to 50000")</f>
        <v>1000 to 4999</v>
      </c>
      <c r="F311">
        <v>3087</v>
      </c>
      <c r="G311" s="7">
        <f t="shared" si="16"/>
        <v>75.292682926829272</v>
      </c>
      <c r="H311" t="s">
        <v>74</v>
      </c>
      <c r="I311">
        <v>75</v>
      </c>
      <c r="J311" s="5">
        <f t="shared" si="17"/>
        <v>41.16</v>
      </c>
      <c r="K311" s="4" t="s">
        <v>21</v>
      </c>
      <c r="L311" s="4" t="s">
        <v>22</v>
      </c>
      <c r="M311">
        <v>1316581200</v>
      </c>
      <c r="N311">
        <v>1318309200</v>
      </c>
      <c r="O311" s="11">
        <f t="shared" si="18"/>
        <v>40807.208333333336</v>
      </c>
      <c r="P311" s="11">
        <f t="shared" si="19"/>
        <v>40827.208333333336</v>
      </c>
      <c r="Q311" t="b">
        <v>0</v>
      </c>
      <c r="R311" t="b">
        <v>1</v>
      </c>
      <c r="S311" t="s">
        <v>60</v>
      </c>
      <c r="T311" t="str" cm="1">
        <f t="array" ref="T311:U311">TRIM(_xlfn.TEXTSPLIT(S311,"/"))</f>
        <v>music</v>
      </c>
      <c r="U311" t="str">
        <v>indie rock</v>
      </c>
      <c r="V311" s="5"/>
    </row>
    <row r="312" spans="1:22" x14ac:dyDescent="0.3">
      <c r="A312">
        <v>310</v>
      </c>
      <c r="B312" t="s">
        <v>672</v>
      </c>
      <c r="C312" s="3" t="s">
        <v>673</v>
      </c>
      <c r="D312">
        <v>7800</v>
      </c>
      <c r="E312" t="str" cm="1">
        <f t="array" ref="E312">_xlfn.IFS(D312&lt;1000,"Less than 1000",D312&lt;=4999,"1000 to 4999",D312&lt;=9999,"5000 to 9999",D312&lt;=14999,"10000 to 14999",D312&lt;=19999,"15000 to 19999",D312&lt;=24999,"20000 to 24999",D312&lt;=29999,"25000 to 29999",D312&lt;=34999,"30000 to 34999",D312&lt;=39999,"35000 to 39999",D312&lt;=44999,"40000 to 44999",D312&lt;=49999,"45000 to 49999",TRUE,"Greater than or equal to 50000")</f>
        <v>5000 to 9999</v>
      </c>
      <c r="F312">
        <v>1586</v>
      </c>
      <c r="G312" s="7">
        <f t="shared" si="16"/>
        <v>20.333333333333332</v>
      </c>
      <c r="H312" t="s">
        <v>14</v>
      </c>
      <c r="I312">
        <v>16</v>
      </c>
      <c r="J312" s="5">
        <f t="shared" si="17"/>
        <v>99.125</v>
      </c>
      <c r="K312" s="4" t="s">
        <v>21</v>
      </c>
      <c r="L312" s="4" t="s">
        <v>22</v>
      </c>
      <c r="M312">
        <v>1270789200</v>
      </c>
      <c r="N312">
        <v>1272171600</v>
      </c>
      <c r="O312" s="11">
        <f t="shared" si="18"/>
        <v>40277.208333333336</v>
      </c>
      <c r="P312" s="11">
        <f t="shared" si="19"/>
        <v>40293.208333333336</v>
      </c>
      <c r="Q312" t="b">
        <v>0</v>
      </c>
      <c r="R312" t="b">
        <v>0</v>
      </c>
      <c r="S312" t="s">
        <v>89</v>
      </c>
      <c r="T312" t="str" cm="1">
        <f t="array" ref="T312:U312">TRIM(_xlfn.TEXTSPLIT(S312,"/"))</f>
        <v>games</v>
      </c>
      <c r="U312" t="str">
        <v>video games</v>
      </c>
      <c r="V312" s="5"/>
    </row>
    <row r="313" spans="1:22" x14ac:dyDescent="0.3">
      <c r="A313">
        <v>311</v>
      </c>
      <c r="B313" t="s">
        <v>674</v>
      </c>
      <c r="C313" s="3" t="s">
        <v>675</v>
      </c>
      <c r="D313">
        <v>6300</v>
      </c>
      <c r="E313" t="str" cm="1">
        <f t="array" ref="E313">_xlfn.IFS(D313&lt;1000,"Less than 1000",D313&lt;=4999,"1000 to 4999",D313&lt;=9999,"5000 to 9999",D313&lt;=14999,"10000 to 14999",D313&lt;=19999,"15000 to 19999",D313&lt;=24999,"20000 to 24999",D313&lt;=29999,"25000 to 29999",D313&lt;=34999,"30000 to 34999",D313&lt;=39999,"35000 to 39999",D313&lt;=44999,"40000 to 44999",D313&lt;=49999,"45000 to 49999",TRUE,"Greater than or equal to 50000")</f>
        <v>5000 to 9999</v>
      </c>
      <c r="F313">
        <v>12812</v>
      </c>
      <c r="G313" s="7">
        <f t="shared" si="16"/>
        <v>203.36507936507937</v>
      </c>
      <c r="H313" t="s">
        <v>20</v>
      </c>
      <c r="I313">
        <v>121</v>
      </c>
      <c r="J313" s="5">
        <f t="shared" si="17"/>
        <v>105.88429752066116</v>
      </c>
      <c r="K313" s="4" t="s">
        <v>21</v>
      </c>
      <c r="L313" s="4" t="s">
        <v>22</v>
      </c>
      <c r="M313">
        <v>1297836000</v>
      </c>
      <c r="N313">
        <v>1298872800</v>
      </c>
      <c r="O313" s="11">
        <f t="shared" si="18"/>
        <v>40590.25</v>
      </c>
      <c r="P313" s="11">
        <f t="shared" si="19"/>
        <v>40602.25</v>
      </c>
      <c r="Q313" t="b">
        <v>0</v>
      </c>
      <c r="R313" t="b">
        <v>0</v>
      </c>
      <c r="S313" t="s">
        <v>33</v>
      </c>
      <c r="T313" t="str" cm="1">
        <f t="array" ref="T313:U313">TRIM(_xlfn.TEXTSPLIT(S313,"/"))</f>
        <v>theater</v>
      </c>
      <c r="U313" t="str">
        <v>plays</v>
      </c>
      <c r="V313" s="5"/>
    </row>
    <row r="314" spans="1:22" x14ac:dyDescent="0.3">
      <c r="A314">
        <v>312</v>
      </c>
      <c r="B314" t="s">
        <v>676</v>
      </c>
      <c r="C314" s="3" t="s">
        <v>677</v>
      </c>
      <c r="D314">
        <v>59100</v>
      </c>
      <c r="E314" t="str" cm="1">
        <f t="array" ref="E314">_xlfn.IFS(D314&lt;1000,"Less than 1000",D314&lt;=4999,"1000 to 4999",D314&lt;=9999,"5000 to 9999",D314&lt;=14999,"10000 to 14999",D314&lt;=19999,"15000 to 19999",D314&lt;=24999,"20000 to 24999",D314&lt;=29999,"25000 to 29999",D314&lt;=34999,"30000 to 34999",D314&lt;=39999,"35000 to 39999",D314&lt;=44999,"40000 to 44999",D314&lt;=49999,"45000 to 49999",TRUE,"Greater than or equal to 50000")</f>
        <v>Greater than or equal to 50000</v>
      </c>
      <c r="F314">
        <v>183345</v>
      </c>
      <c r="G314" s="7">
        <f t="shared" si="16"/>
        <v>310.2284263959391</v>
      </c>
      <c r="H314" t="s">
        <v>20</v>
      </c>
      <c r="I314">
        <v>3742</v>
      </c>
      <c r="J314" s="5">
        <f t="shared" si="17"/>
        <v>48.996525921966864</v>
      </c>
      <c r="K314" s="4" t="s">
        <v>21</v>
      </c>
      <c r="L314" s="4" t="s">
        <v>22</v>
      </c>
      <c r="M314">
        <v>1382677200</v>
      </c>
      <c r="N314">
        <v>1383282000</v>
      </c>
      <c r="O314" s="11">
        <f t="shared" si="18"/>
        <v>41572.208333333336</v>
      </c>
      <c r="P314" s="11">
        <f t="shared" si="19"/>
        <v>41579.208333333336</v>
      </c>
      <c r="Q314" t="b">
        <v>0</v>
      </c>
      <c r="R314" t="b">
        <v>0</v>
      </c>
      <c r="S314" t="s">
        <v>33</v>
      </c>
      <c r="T314" t="str" cm="1">
        <f t="array" ref="T314:U314">TRIM(_xlfn.TEXTSPLIT(S314,"/"))</f>
        <v>theater</v>
      </c>
      <c r="U314" t="str">
        <v>plays</v>
      </c>
      <c r="V314" s="5"/>
    </row>
    <row r="315" spans="1:22" x14ac:dyDescent="0.3">
      <c r="A315">
        <v>313</v>
      </c>
      <c r="B315" t="s">
        <v>678</v>
      </c>
      <c r="C315" s="3" t="s">
        <v>679</v>
      </c>
      <c r="D315">
        <v>2200</v>
      </c>
      <c r="E315" t="str" cm="1">
        <f t="array" ref="E315">_xlfn.IFS(D315&lt;1000,"Less than 1000",D315&lt;=4999,"1000 to 4999",D315&lt;=9999,"5000 to 9999",D315&lt;=14999,"10000 to 14999",D315&lt;=19999,"15000 to 19999",D315&lt;=24999,"20000 to 24999",D315&lt;=29999,"25000 to 29999",D315&lt;=34999,"30000 to 34999",D315&lt;=39999,"35000 to 39999",D315&lt;=44999,"40000 to 44999",D315&lt;=49999,"45000 to 49999",TRUE,"Greater than or equal to 50000")</f>
        <v>1000 to 4999</v>
      </c>
      <c r="F315">
        <v>8697</v>
      </c>
      <c r="G315" s="7">
        <f t="shared" si="16"/>
        <v>395.31818181818181</v>
      </c>
      <c r="H315" t="s">
        <v>20</v>
      </c>
      <c r="I315">
        <v>223</v>
      </c>
      <c r="J315" s="5">
        <f t="shared" si="17"/>
        <v>39</v>
      </c>
      <c r="K315" s="4" t="s">
        <v>21</v>
      </c>
      <c r="L315" s="4" t="s">
        <v>22</v>
      </c>
      <c r="M315">
        <v>1330322400</v>
      </c>
      <c r="N315">
        <v>1330495200</v>
      </c>
      <c r="O315" s="11">
        <f t="shared" si="18"/>
        <v>40966.25</v>
      </c>
      <c r="P315" s="11">
        <f t="shared" si="19"/>
        <v>40968.25</v>
      </c>
      <c r="Q315" t="b">
        <v>0</v>
      </c>
      <c r="R315" t="b">
        <v>0</v>
      </c>
      <c r="S315" t="s">
        <v>23</v>
      </c>
      <c r="T315" t="str" cm="1">
        <f t="array" ref="T315:U315">TRIM(_xlfn.TEXTSPLIT(S315,"/"))</f>
        <v>music</v>
      </c>
      <c r="U315" t="str">
        <v>rock</v>
      </c>
      <c r="V315" s="5"/>
    </row>
    <row r="316" spans="1:22" x14ac:dyDescent="0.3">
      <c r="A316">
        <v>314</v>
      </c>
      <c r="B316" t="s">
        <v>680</v>
      </c>
      <c r="C316" s="3" t="s">
        <v>681</v>
      </c>
      <c r="D316">
        <v>1400</v>
      </c>
      <c r="E316" t="str" cm="1">
        <f t="array" ref="E316">_xlfn.IFS(D316&lt;1000,"Less than 1000",D316&lt;=4999,"1000 to 4999",D316&lt;=9999,"5000 to 9999",D316&lt;=14999,"10000 to 14999",D316&lt;=19999,"15000 to 19999",D316&lt;=24999,"20000 to 24999",D316&lt;=29999,"25000 to 29999",D316&lt;=34999,"30000 to 34999",D316&lt;=39999,"35000 to 39999",D316&lt;=44999,"40000 to 44999",D316&lt;=49999,"45000 to 49999",TRUE,"Greater than or equal to 50000")</f>
        <v>1000 to 4999</v>
      </c>
      <c r="F316">
        <v>4126</v>
      </c>
      <c r="G316" s="7">
        <f t="shared" si="16"/>
        <v>294.71428571428572</v>
      </c>
      <c r="H316" t="s">
        <v>20</v>
      </c>
      <c r="I316">
        <v>133</v>
      </c>
      <c r="J316" s="5">
        <f t="shared" si="17"/>
        <v>31.022556390977442</v>
      </c>
      <c r="K316" s="4" t="s">
        <v>21</v>
      </c>
      <c r="L316" s="4" t="s">
        <v>22</v>
      </c>
      <c r="M316">
        <v>1552366800</v>
      </c>
      <c r="N316">
        <v>1552798800</v>
      </c>
      <c r="O316" s="11">
        <f t="shared" si="18"/>
        <v>43536.208333333328</v>
      </c>
      <c r="P316" s="11">
        <f t="shared" si="19"/>
        <v>43541.208333333328</v>
      </c>
      <c r="Q316" t="b">
        <v>0</v>
      </c>
      <c r="R316" t="b">
        <v>1</v>
      </c>
      <c r="S316" t="s">
        <v>42</v>
      </c>
      <c r="T316" t="str" cm="1">
        <f t="array" ref="T316:U316">TRIM(_xlfn.TEXTSPLIT(S316,"/"))</f>
        <v>film &amp; video</v>
      </c>
      <c r="U316" t="str">
        <v>documentary</v>
      </c>
      <c r="V316" s="5"/>
    </row>
    <row r="317" spans="1:22" ht="31.2" x14ac:dyDescent="0.3">
      <c r="A317">
        <v>315</v>
      </c>
      <c r="B317" t="s">
        <v>682</v>
      </c>
      <c r="C317" s="3" t="s">
        <v>683</v>
      </c>
      <c r="D317">
        <v>9500</v>
      </c>
      <c r="E317" t="str" cm="1">
        <f t="array" ref="E317">_xlfn.IFS(D317&lt;1000,"Less than 1000",D317&lt;=4999,"1000 to 4999",D317&lt;=9999,"5000 to 9999",D317&lt;=14999,"10000 to 14999",D317&lt;=19999,"15000 to 19999",D317&lt;=24999,"20000 to 24999",D317&lt;=29999,"25000 to 29999",D317&lt;=34999,"30000 to 34999",D317&lt;=39999,"35000 to 39999",D317&lt;=44999,"40000 to 44999",D317&lt;=49999,"45000 to 49999",TRUE,"Greater than or equal to 50000")</f>
        <v>5000 to 9999</v>
      </c>
      <c r="F317">
        <v>3220</v>
      </c>
      <c r="G317" s="7">
        <f t="shared" si="16"/>
        <v>33.89473684210526</v>
      </c>
      <c r="H317" t="s">
        <v>14</v>
      </c>
      <c r="I317">
        <v>31</v>
      </c>
      <c r="J317" s="5">
        <f t="shared" si="17"/>
        <v>103.87096774193549</v>
      </c>
      <c r="K317" s="4" t="s">
        <v>21</v>
      </c>
      <c r="L317" s="4" t="s">
        <v>22</v>
      </c>
      <c r="M317">
        <v>1400907600</v>
      </c>
      <c r="N317">
        <v>1403413200</v>
      </c>
      <c r="O317" s="11">
        <f t="shared" si="18"/>
        <v>41783.208333333336</v>
      </c>
      <c r="P317" s="11">
        <f t="shared" si="19"/>
        <v>41812.208333333336</v>
      </c>
      <c r="Q317" t="b">
        <v>0</v>
      </c>
      <c r="R317" t="b">
        <v>0</v>
      </c>
      <c r="S317" t="s">
        <v>33</v>
      </c>
      <c r="T317" t="str" cm="1">
        <f t="array" ref="T317:U317">TRIM(_xlfn.TEXTSPLIT(S317,"/"))</f>
        <v>theater</v>
      </c>
      <c r="U317" t="str">
        <v>plays</v>
      </c>
      <c r="V317" s="5"/>
    </row>
    <row r="318" spans="1:22" x14ac:dyDescent="0.3">
      <c r="A318">
        <v>316</v>
      </c>
      <c r="B318" t="s">
        <v>684</v>
      </c>
      <c r="C318" s="3" t="s">
        <v>685</v>
      </c>
      <c r="D318">
        <v>9600</v>
      </c>
      <c r="E318" t="str" cm="1">
        <f t="array" ref="E318">_xlfn.IFS(D318&lt;1000,"Less than 1000",D318&lt;=4999,"1000 to 4999",D318&lt;=9999,"5000 to 9999",D318&lt;=14999,"10000 to 14999",D318&lt;=19999,"15000 to 19999",D318&lt;=24999,"20000 to 24999",D318&lt;=29999,"25000 to 29999",D318&lt;=34999,"30000 to 34999",D318&lt;=39999,"35000 to 39999",D318&lt;=44999,"40000 to 44999",D318&lt;=49999,"45000 to 49999",TRUE,"Greater than or equal to 50000")</f>
        <v>5000 to 9999</v>
      </c>
      <c r="F318">
        <v>6401</v>
      </c>
      <c r="G318" s="7">
        <f t="shared" si="16"/>
        <v>66.677083333333329</v>
      </c>
      <c r="H318" t="s">
        <v>14</v>
      </c>
      <c r="I318">
        <v>108</v>
      </c>
      <c r="J318" s="5">
        <f t="shared" si="17"/>
        <v>59.268518518518519</v>
      </c>
      <c r="K318" s="4" t="s">
        <v>107</v>
      </c>
      <c r="L318" s="4" t="s">
        <v>108</v>
      </c>
      <c r="M318">
        <v>1574143200</v>
      </c>
      <c r="N318">
        <v>1574229600</v>
      </c>
      <c r="O318" s="11">
        <f t="shared" si="18"/>
        <v>43788.25</v>
      </c>
      <c r="P318" s="11">
        <f t="shared" si="19"/>
        <v>43789.25</v>
      </c>
      <c r="Q318" t="b">
        <v>0</v>
      </c>
      <c r="R318" t="b">
        <v>1</v>
      </c>
      <c r="S318" t="s">
        <v>17</v>
      </c>
      <c r="T318" t="str" cm="1">
        <f t="array" ref="T318:U318">TRIM(_xlfn.TEXTSPLIT(S318,"/"))</f>
        <v>food</v>
      </c>
      <c r="U318" t="str">
        <v>food trucks</v>
      </c>
      <c r="V318" s="5"/>
    </row>
    <row r="319" spans="1:22" x14ac:dyDescent="0.3">
      <c r="A319">
        <v>317</v>
      </c>
      <c r="B319" t="s">
        <v>686</v>
      </c>
      <c r="C319" s="3" t="s">
        <v>687</v>
      </c>
      <c r="D319">
        <v>6600</v>
      </c>
      <c r="E319" t="str" cm="1">
        <f t="array" ref="E319">_xlfn.IFS(D319&lt;1000,"Less than 1000",D319&lt;=4999,"1000 to 4999",D319&lt;=9999,"5000 to 9999",D319&lt;=14999,"10000 to 14999",D319&lt;=19999,"15000 to 19999",D319&lt;=24999,"20000 to 24999",D319&lt;=29999,"25000 to 29999",D319&lt;=34999,"30000 to 34999",D319&lt;=39999,"35000 to 39999",D319&lt;=44999,"40000 to 44999",D319&lt;=49999,"45000 to 49999",TRUE,"Greater than or equal to 50000")</f>
        <v>5000 to 9999</v>
      </c>
      <c r="F319">
        <v>1269</v>
      </c>
      <c r="G319" s="7">
        <f t="shared" si="16"/>
        <v>19.227272727272727</v>
      </c>
      <c r="H319" t="s">
        <v>14</v>
      </c>
      <c r="I319">
        <v>30</v>
      </c>
      <c r="J319" s="5">
        <f t="shared" si="17"/>
        <v>42.3</v>
      </c>
      <c r="K319" s="4" t="s">
        <v>21</v>
      </c>
      <c r="L319" s="4" t="s">
        <v>22</v>
      </c>
      <c r="M319">
        <v>1494738000</v>
      </c>
      <c r="N319">
        <v>1495861200</v>
      </c>
      <c r="O319" s="11">
        <f t="shared" si="18"/>
        <v>42869.208333333328</v>
      </c>
      <c r="P319" s="11">
        <f t="shared" si="19"/>
        <v>42882.208333333328</v>
      </c>
      <c r="Q319" t="b">
        <v>0</v>
      </c>
      <c r="R319" t="b">
        <v>0</v>
      </c>
      <c r="S319" t="s">
        <v>33</v>
      </c>
      <c r="T319" t="str" cm="1">
        <f t="array" ref="T319:U319">TRIM(_xlfn.TEXTSPLIT(S319,"/"))</f>
        <v>theater</v>
      </c>
      <c r="U319" t="str">
        <v>plays</v>
      </c>
      <c r="V319" s="5"/>
    </row>
    <row r="320" spans="1:22" ht="31.2" x14ac:dyDescent="0.3">
      <c r="A320">
        <v>318</v>
      </c>
      <c r="B320" t="s">
        <v>688</v>
      </c>
      <c r="C320" s="3" t="s">
        <v>689</v>
      </c>
      <c r="D320">
        <v>5700</v>
      </c>
      <c r="E320" t="str" cm="1">
        <f t="array" ref="E320">_xlfn.IFS(D320&lt;1000,"Less than 1000",D320&lt;=4999,"1000 to 4999",D320&lt;=9999,"5000 to 9999",D320&lt;=14999,"10000 to 14999",D320&lt;=19999,"15000 to 19999",D320&lt;=24999,"20000 to 24999",D320&lt;=29999,"25000 to 29999",D320&lt;=34999,"30000 to 34999",D320&lt;=39999,"35000 to 39999",D320&lt;=44999,"40000 to 44999",D320&lt;=49999,"45000 to 49999",TRUE,"Greater than or equal to 50000")</f>
        <v>5000 to 9999</v>
      </c>
      <c r="F320">
        <v>903</v>
      </c>
      <c r="G320" s="7">
        <f t="shared" si="16"/>
        <v>15.842105263157894</v>
      </c>
      <c r="H320" t="s">
        <v>14</v>
      </c>
      <c r="I320">
        <v>17</v>
      </c>
      <c r="J320" s="5">
        <f t="shared" si="17"/>
        <v>53.117647058823529</v>
      </c>
      <c r="K320" s="4" t="s">
        <v>21</v>
      </c>
      <c r="L320" s="4" t="s">
        <v>22</v>
      </c>
      <c r="M320">
        <v>1392357600</v>
      </c>
      <c r="N320">
        <v>1392530400</v>
      </c>
      <c r="O320" s="11">
        <f t="shared" si="18"/>
        <v>41684.25</v>
      </c>
      <c r="P320" s="11">
        <f t="shared" si="19"/>
        <v>41686.25</v>
      </c>
      <c r="Q320" t="b">
        <v>0</v>
      </c>
      <c r="R320" t="b">
        <v>0</v>
      </c>
      <c r="S320" t="s">
        <v>23</v>
      </c>
      <c r="T320" t="str" cm="1">
        <f t="array" ref="T320:U320">TRIM(_xlfn.TEXTSPLIT(S320,"/"))</f>
        <v>music</v>
      </c>
      <c r="U320" t="str">
        <v>rock</v>
      </c>
      <c r="V320" s="5"/>
    </row>
    <row r="321" spans="1:22" x14ac:dyDescent="0.3">
      <c r="A321">
        <v>319</v>
      </c>
      <c r="B321" t="s">
        <v>690</v>
      </c>
      <c r="C321" s="3" t="s">
        <v>691</v>
      </c>
      <c r="D321">
        <v>8400</v>
      </c>
      <c r="E321" t="str" cm="1">
        <f t="array" ref="E321">_xlfn.IFS(D321&lt;1000,"Less than 1000",D321&lt;=4999,"1000 to 4999",D321&lt;=9999,"5000 to 9999",D321&lt;=14999,"10000 to 14999",D321&lt;=19999,"15000 to 19999",D321&lt;=24999,"20000 to 24999",D321&lt;=29999,"25000 to 29999",D321&lt;=34999,"30000 to 34999",D321&lt;=39999,"35000 to 39999",D321&lt;=44999,"40000 to 44999",D321&lt;=49999,"45000 to 49999",TRUE,"Greater than or equal to 50000")</f>
        <v>5000 to 9999</v>
      </c>
      <c r="F321">
        <v>3251</v>
      </c>
      <c r="G321" s="7">
        <f t="shared" si="16"/>
        <v>38.702380952380956</v>
      </c>
      <c r="H321" t="s">
        <v>74</v>
      </c>
      <c r="I321">
        <v>64</v>
      </c>
      <c r="J321" s="5">
        <f t="shared" si="17"/>
        <v>50.796875</v>
      </c>
      <c r="K321" s="4" t="s">
        <v>21</v>
      </c>
      <c r="L321" s="4" t="s">
        <v>22</v>
      </c>
      <c r="M321">
        <v>1281589200</v>
      </c>
      <c r="N321">
        <v>1283662800</v>
      </c>
      <c r="O321" s="11">
        <f t="shared" si="18"/>
        <v>40402.208333333336</v>
      </c>
      <c r="P321" s="11">
        <f t="shared" si="19"/>
        <v>40426.208333333336</v>
      </c>
      <c r="Q321" t="b">
        <v>0</v>
      </c>
      <c r="R321" t="b">
        <v>0</v>
      </c>
      <c r="S321" t="s">
        <v>28</v>
      </c>
      <c r="T321" t="str" cm="1">
        <f t="array" ref="T321:U321">TRIM(_xlfn.TEXTSPLIT(S321,"/"))</f>
        <v>technology</v>
      </c>
      <c r="U321" t="str">
        <v>web</v>
      </c>
      <c r="V321" s="5"/>
    </row>
    <row r="322" spans="1:22" x14ac:dyDescent="0.3">
      <c r="A322">
        <v>320</v>
      </c>
      <c r="B322" t="s">
        <v>692</v>
      </c>
      <c r="C322" s="3" t="s">
        <v>693</v>
      </c>
      <c r="D322">
        <v>84400</v>
      </c>
      <c r="E322" t="str" cm="1">
        <f t="array" ref="E322">_xlfn.IFS(D322&lt;1000,"Less than 1000",D322&lt;=4999,"1000 to 4999",D322&lt;=9999,"5000 to 9999",D322&lt;=14999,"10000 to 14999",D322&lt;=19999,"15000 to 19999",D322&lt;=24999,"20000 to 24999",D322&lt;=29999,"25000 to 29999",D322&lt;=34999,"30000 to 34999",D322&lt;=39999,"35000 to 39999",D322&lt;=44999,"40000 to 44999",D322&lt;=49999,"45000 to 49999",TRUE,"Greater than or equal to 50000")</f>
        <v>Greater than or equal to 50000</v>
      </c>
      <c r="F322">
        <v>8092</v>
      </c>
      <c r="G322" s="7">
        <f t="shared" si="16"/>
        <v>9.5876777251184837</v>
      </c>
      <c r="H322" t="s">
        <v>14</v>
      </c>
      <c r="I322">
        <v>80</v>
      </c>
      <c r="J322" s="5">
        <f t="shared" si="17"/>
        <v>101.15</v>
      </c>
      <c r="K322" s="4" t="s">
        <v>21</v>
      </c>
      <c r="L322" s="4" t="s">
        <v>22</v>
      </c>
      <c r="M322">
        <v>1305003600</v>
      </c>
      <c r="N322">
        <v>1305781200</v>
      </c>
      <c r="O322" s="11">
        <f t="shared" si="18"/>
        <v>40673.208333333336</v>
      </c>
      <c r="P322" s="11">
        <f t="shared" si="19"/>
        <v>40682.208333333336</v>
      </c>
      <c r="Q322" t="b">
        <v>0</v>
      </c>
      <c r="R322" t="b">
        <v>0</v>
      </c>
      <c r="S322" t="s">
        <v>119</v>
      </c>
      <c r="T322" t="str" cm="1">
        <f t="array" ref="T322:U322">TRIM(_xlfn.TEXTSPLIT(S322,"/"))</f>
        <v>publishing</v>
      </c>
      <c r="U322" t="str">
        <v>fiction</v>
      </c>
      <c r="V322" s="5"/>
    </row>
    <row r="323" spans="1:22" ht="31.2" x14ac:dyDescent="0.3">
      <c r="A323">
        <v>321</v>
      </c>
      <c r="B323" t="s">
        <v>694</v>
      </c>
      <c r="C323" s="3" t="s">
        <v>695</v>
      </c>
      <c r="D323">
        <v>170400</v>
      </c>
      <c r="E323" t="str" cm="1">
        <f t="array" ref="E323">_xlfn.IFS(D323&lt;1000,"Less than 1000",D323&lt;=4999,"1000 to 4999",D323&lt;=9999,"5000 to 9999",D323&lt;=14999,"10000 to 14999",D323&lt;=19999,"15000 to 19999",D323&lt;=24999,"20000 to 24999",D323&lt;=29999,"25000 to 29999",D323&lt;=34999,"30000 to 34999",D323&lt;=39999,"35000 to 39999",D323&lt;=44999,"40000 to 44999",D323&lt;=49999,"45000 to 49999",TRUE,"Greater than or equal to 50000")</f>
        <v>Greater than or equal to 50000</v>
      </c>
      <c r="F323">
        <v>160422</v>
      </c>
      <c r="G323" s="7">
        <f t="shared" ref="G323:G386" si="20">(F323/D323)*100</f>
        <v>94.144366197183089</v>
      </c>
      <c r="H323" t="s">
        <v>14</v>
      </c>
      <c r="I323">
        <v>2468</v>
      </c>
      <c r="J323" s="5">
        <f t="shared" ref="J323:J386" si="21">F323/I323</f>
        <v>65.000810372771468</v>
      </c>
      <c r="K323" s="4" t="s">
        <v>21</v>
      </c>
      <c r="L323" s="4" t="s">
        <v>22</v>
      </c>
      <c r="M323">
        <v>1301634000</v>
      </c>
      <c r="N323">
        <v>1302325200</v>
      </c>
      <c r="O323" s="11">
        <f t="shared" ref="O323:O386" si="22">(((M323/60)/60)/24)+DATE(1970,1,1)</f>
        <v>40634.208333333336</v>
      </c>
      <c r="P323" s="11">
        <f t="shared" ref="P323:P386" si="23">(((N323/60)/60)/24)+DATE(1970,1,1)</f>
        <v>40642.208333333336</v>
      </c>
      <c r="Q323" t="b">
        <v>0</v>
      </c>
      <c r="R323" t="b">
        <v>0</v>
      </c>
      <c r="S323" t="s">
        <v>100</v>
      </c>
      <c r="T323" t="str" cm="1">
        <f t="array" ref="T323:U323">TRIM(_xlfn.TEXTSPLIT(S323,"/"))</f>
        <v>film &amp; video</v>
      </c>
      <c r="U323" t="str">
        <v>shorts</v>
      </c>
      <c r="V323" s="5"/>
    </row>
    <row r="324" spans="1:22" ht="31.2" x14ac:dyDescent="0.3">
      <c r="A324">
        <v>322</v>
      </c>
      <c r="B324" t="s">
        <v>696</v>
      </c>
      <c r="C324" s="3" t="s">
        <v>697</v>
      </c>
      <c r="D324">
        <v>117900</v>
      </c>
      <c r="E324" t="str" cm="1">
        <f t="array" ref="E324">_xlfn.IFS(D324&lt;1000,"Less than 1000",D324&lt;=4999,"1000 to 4999",D324&lt;=9999,"5000 to 9999",D324&lt;=14999,"10000 to 14999",D324&lt;=19999,"15000 to 19999",D324&lt;=24999,"20000 to 24999",D324&lt;=29999,"25000 to 29999",D324&lt;=34999,"30000 to 34999",D324&lt;=39999,"35000 to 39999",D324&lt;=44999,"40000 to 44999",D324&lt;=49999,"45000 to 49999",TRUE,"Greater than or equal to 50000")</f>
        <v>Greater than or equal to 50000</v>
      </c>
      <c r="F324">
        <v>196377</v>
      </c>
      <c r="G324" s="7">
        <f t="shared" si="20"/>
        <v>166.56234096692114</v>
      </c>
      <c r="H324" t="s">
        <v>20</v>
      </c>
      <c r="I324">
        <v>5168</v>
      </c>
      <c r="J324" s="5">
        <f t="shared" si="21"/>
        <v>37.998645510835914</v>
      </c>
      <c r="K324" s="4" t="s">
        <v>21</v>
      </c>
      <c r="L324" s="4" t="s">
        <v>22</v>
      </c>
      <c r="M324">
        <v>1290664800</v>
      </c>
      <c r="N324">
        <v>1291788000</v>
      </c>
      <c r="O324" s="11">
        <f t="shared" si="22"/>
        <v>40507.25</v>
      </c>
      <c r="P324" s="11">
        <f t="shared" si="23"/>
        <v>40520.25</v>
      </c>
      <c r="Q324" t="b">
        <v>0</v>
      </c>
      <c r="R324" t="b">
        <v>0</v>
      </c>
      <c r="S324" t="s">
        <v>33</v>
      </c>
      <c r="T324" t="str" cm="1">
        <f t="array" ref="T324:U324">TRIM(_xlfn.TEXTSPLIT(S324,"/"))</f>
        <v>theater</v>
      </c>
      <c r="U324" t="str">
        <v>plays</v>
      </c>
      <c r="V324" s="5"/>
    </row>
    <row r="325" spans="1:22" x14ac:dyDescent="0.3">
      <c r="A325">
        <v>323</v>
      </c>
      <c r="B325" t="s">
        <v>698</v>
      </c>
      <c r="C325" s="3" t="s">
        <v>699</v>
      </c>
      <c r="D325">
        <v>8900</v>
      </c>
      <c r="E325" t="str" cm="1">
        <f t="array" ref="E325">_xlfn.IFS(D325&lt;1000,"Less than 1000",D325&lt;=4999,"1000 to 4999",D325&lt;=9999,"5000 to 9999",D325&lt;=14999,"10000 to 14999",D325&lt;=19999,"15000 to 19999",D325&lt;=24999,"20000 to 24999",D325&lt;=29999,"25000 to 29999",D325&lt;=34999,"30000 to 34999",D325&lt;=39999,"35000 to 39999",D325&lt;=44999,"40000 to 44999",D325&lt;=49999,"45000 to 49999",TRUE,"Greater than or equal to 50000")</f>
        <v>5000 to 9999</v>
      </c>
      <c r="F325">
        <v>2148</v>
      </c>
      <c r="G325" s="7">
        <f t="shared" si="20"/>
        <v>24.134831460674157</v>
      </c>
      <c r="H325" t="s">
        <v>14</v>
      </c>
      <c r="I325">
        <v>26</v>
      </c>
      <c r="J325" s="5">
        <f t="shared" si="21"/>
        <v>82.615384615384613</v>
      </c>
      <c r="K325" s="4" t="s">
        <v>40</v>
      </c>
      <c r="L325" s="4" t="s">
        <v>41</v>
      </c>
      <c r="M325">
        <v>1395896400</v>
      </c>
      <c r="N325">
        <v>1396069200</v>
      </c>
      <c r="O325" s="11">
        <f t="shared" si="22"/>
        <v>41725.208333333336</v>
      </c>
      <c r="P325" s="11">
        <f t="shared" si="23"/>
        <v>41727.208333333336</v>
      </c>
      <c r="Q325" t="b">
        <v>0</v>
      </c>
      <c r="R325" t="b">
        <v>0</v>
      </c>
      <c r="S325" t="s">
        <v>42</v>
      </c>
      <c r="T325" t="str" cm="1">
        <f t="array" ref="T325:U325">TRIM(_xlfn.TEXTSPLIT(S325,"/"))</f>
        <v>film &amp; video</v>
      </c>
      <c r="U325" t="str">
        <v>documentary</v>
      </c>
      <c r="V325" s="5"/>
    </row>
    <row r="326" spans="1:22" x14ac:dyDescent="0.3">
      <c r="A326">
        <v>324</v>
      </c>
      <c r="B326" t="s">
        <v>700</v>
      </c>
      <c r="C326" s="3" t="s">
        <v>701</v>
      </c>
      <c r="D326">
        <v>7100</v>
      </c>
      <c r="E326" t="str" cm="1">
        <f t="array" ref="E326">_xlfn.IFS(D326&lt;1000,"Less than 1000",D326&lt;=4999,"1000 to 4999",D326&lt;=9999,"5000 to 9999",D326&lt;=14999,"10000 to 14999",D326&lt;=19999,"15000 to 19999",D326&lt;=24999,"20000 to 24999",D326&lt;=29999,"25000 to 29999",D326&lt;=34999,"30000 to 34999",D326&lt;=39999,"35000 to 39999",D326&lt;=44999,"40000 to 44999",D326&lt;=49999,"45000 to 49999",TRUE,"Greater than or equal to 50000")</f>
        <v>5000 to 9999</v>
      </c>
      <c r="F326">
        <v>11648</v>
      </c>
      <c r="G326" s="7">
        <f t="shared" si="20"/>
        <v>164.05633802816902</v>
      </c>
      <c r="H326" t="s">
        <v>20</v>
      </c>
      <c r="I326">
        <v>307</v>
      </c>
      <c r="J326" s="5">
        <f t="shared" si="21"/>
        <v>37.941368078175898</v>
      </c>
      <c r="K326" s="4" t="s">
        <v>21</v>
      </c>
      <c r="L326" s="4" t="s">
        <v>22</v>
      </c>
      <c r="M326">
        <v>1434862800</v>
      </c>
      <c r="N326">
        <v>1435899600</v>
      </c>
      <c r="O326" s="11">
        <f t="shared" si="22"/>
        <v>42176.208333333328</v>
      </c>
      <c r="P326" s="11">
        <f t="shared" si="23"/>
        <v>42188.208333333328</v>
      </c>
      <c r="Q326" t="b">
        <v>0</v>
      </c>
      <c r="R326" t="b">
        <v>1</v>
      </c>
      <c r="S326" t="s">
        <v>33</v>
      </c>
      <c r="T326" t="str" cm="1">
        <f t="array" ref="T326:U326">TRIM(_xlfn.TEXTSPLIT(S326,"/"))</f>
        <v>theater</v>
      </c>
      <c r="U326" t="str">
        <v>plays</v>
      </c>
      <c r="V326" s="5"/>
    </row>
    <row r="327" spans="1:22" ht="31.2" x14ac:dyDescent="0.3">
      <c r="A327">
        <v>325</v>
      </c>
      <c r="B327" t="s">
        <v>702</v>
      </c>
      <c r="C327" s="3" t="s">
        <v>703</v>
      </c>
      <c r="D327">
        <v>6500</v>
      </c>
      <c r="E327" t="str" cm="1">
        <f t="array" ref="E327">_xlfn.IFS(D327&lt;1000,"Less than 1000",D327&lt;=4999,"1000 to 4999",D327&lt;=9999,"5000 to 9999",D327&lt;=14999,"10000 to 14999",D327&lt;=19999,"15000 to 19999",D327&lt;=24999,"20000 to 24999",D327&lt;=29999,"25000 to 29999",D327&lt;=34999,"30000 to 34999",D327&lt;=39999,"35000 to 39999",D327&lt;=44999,"40000 to 44999",D327&lt;=49999,"45000 to 49999",TRUE,"Greater than or equal to 50000")</f>
        <v>5000 to 9999</v>
      </c>
      <c r="F327">
        <v>5897</v>
      </c>
      <c r="G327" s="7">
        <f t="shared" si="20"/>
        <v>90.723076923076931</v>
      </c>
      <c r="H327" t="s">
        <v>14</v>
      </c>
      <c r="I327">
        <v>73</v>
      </c>
      <c r="J327" s="5">
        <f t="shared" si="21"/>
        <v>80.780821917808225</v>
      </c>
      <c r="K327" s="4" t="s">
        <v>21</v>
      </c>
      <c r="L327" s="4" t="s">
        <v>22</v>
      </c>
      <c r="M327">
        <v>1529125200</v>
      </c>
      <c r="N327">
        <v>1531112400</v>
      </c>
      <c r="O327" s="11">
        <f t="shared" si="22"/>
        <v>43267.208333333328</v>
      </c>
      <c r="P327" s="11">
        <f t="shared" si="23"/>
        <v>43290.208333333328</v>
      </c>
      <c r="Q327" t="b">
        <v>0</v>
      </c>
      <c r="R327" t="b">
        <v>1</v>
      </c>
      <c r="S327" t="s">
        <v>33</v>
      </c>
      <c r="T327" t="str" cm="1">
        <f t="array" ref="T327:U327">TRIM(_xlfn.TEXTSPLIT(S327,"/"))</f>
        <v>theater</v>
      </c>
      <c r="U327" t="str">
        <v>plays</v>
      </c>
      <c r="V327" s="5"/>
    </row>
    <row r="328" spans="1:22" ht="31.2" x14ac:dyDescent="0.3">
      <c r="A328">
        <v>326</v>
      </c>
      <c r="B328" t="s">
        <v>704</v>
      </c>
      <c r="C328" s="3" t="s">
        <v>705</v>
      </c>
      <c r="D328">
        <v>7200</v>
      </c>
      <c r="E328" t="str" cm="1">
        <f t="array" ref="E328">_xlfn.IFS(D328&lt;1000,"Less than 1000",D328&lt;=4999,"1000 to 4999",D328&lt;=9999,"5000 to 9999",D328&lt;=14999,"10000 to 14999",D328&lt;=19999,"15000 to 19999",D328&lt;=24999,"20000 to 24999",D328&lt;=29999,"25000 to 29999",D328&lt;=34999,"30000 to 34999",D328&lt;=39999,"35000 to 39999",D328&lt;=44999,"40000 to 44999",D328&lt;=49999,"45000 to 49999",TRUE,"Greater than or equal to 50000")</f>
        <v>5000 to 9999</v>
      </c>
      <c r="F328">
        <v>3326</v>
      </c>
      <c r="G328" s="7">
        <f t="shared" si="20"/>
        <v>46.194444444444443</v>
      </c>
      <c r="H328" t="s">
        <v>14</v>
      </c>
      <c r="I328">
        <v>128</v>
      </c>
      <c r="J328" s="5">
        <f t="shared" si="21"/>
        <v>25.984375</v>
      </c>
      <c r="K328" s="4" t="s">
        <v>21</v>
      </c>
      <c r="L328" s="4" t="s">
        <v>22</v>
      </c>
      <c r="M328">
        <v>1451109600</v>
      </c>
      <c r="N328">
        <v>1451628000</v>
      </c>
      <c r="O328" s="11">
        <f t="shared" si="22"/>
        <v>42364.25</v>
      </c>
      <c r="P328" s="11">
        <f t="shared" si="23"/>
        <v>42370.25</v>
      </c>
      <c r="Q328" t="b">
        <v>0</v>
      </c>
      <c r="R328" t="b">
        <v>0</v>
      </c>
      <c r="S328" t="s">
        <v>71</v>
      </c>
      <c r="T328" t="str" cm="1">
        <f t="array" ref="T328:U328">TRIM(_xlfn.TEXTSPLIT(S328,"/"))</f>
        <v>film &amp; video</v>
      </c>
      <c r="U328" t="str">
        <v>animation</v>
      </c>
      <c r="V328" s="5"/>
    </row>
    <row r="329" spans="1:22" x14ac:dyDescent="0.3">
      <c r="A329">
        <v>327</v>
      </c>
      <c r="B329" t="s">
        <v>706</v>
      </c>
      <c r="C329" s="3" t="s">
        <v>707</v>
      </c>
      <c r="D329">
        <v>2600</v>
      </c>
      <c r="E329" t="str" cm="1">
        <f t="array" ref="E329">_xlfn.IFS(D329&lt;1000,"Less than 1000",D329&lt;=4999,"1000 to 4999",D329&lt;=9999,"5000 to 9999",D329&lt;=14999,"10000 to 14999",D329&lt;=19999,"15000 to 19999",D329&lt;=24999,"20000 to 24999",D329&lt;=29999,"25000 to 29999",D329&lt;=34999,"30000 to 34999",D329&lt;=39999,"35000 to 39999",D329&lt;=44999,"40000 to 44999",D329&lt;=49999,"45000 to 49999",TRUE,"Greater than or equal to 50000")</f>
        <v>1000 to 4999</v>
      </c>
      <c r="F329">
        <v>1002</v>
      </c>
      <c r="G329" s="7">
        <f t="shared" si="20"/>
        <v>38.53846153846154</v>
      </c>
      <c r="H329" t="s">
        <v>14</v>
      </c>
      <c r="I329">
        <v>33</v>
      </c>
      <c r="J329" s="5">
        <f t="shared" si="21"/>
        <v>30.363636363636363</v>
      </c>
      <c r="K329" s="4" t="s">
        <v>21</v>
      </c>
      <c r="L329" s="4" t="s">
        <v>22</v>
      </c>
      <c r="M329">
        <v>1566968400</v>
      </c>
      <c r="N329">
        <v>1567314000</v>
      </c>
      <c r="O329" s="11">
        <f t="shared" si="22"/>
        <v>43705.208333333328</v>
      </c>
      <c r="P329" s="11">
        <f t="shared" si="23"/>
        <v>43709.208333333328</v>
      </c>
      <c r="Q329" t="b">
        <v>0</v>
      </c>
      <c r="R329" t="b">
        <v>1</v>
      </c>
      <c r="S329" t="s">
        <v>33</v>
      </c>
      <c r="T329" t="str" cm="1">
        <f t="array" ref="T329:U329">TRIM(_xlfn.TEXTSPLIT(S329,"/"))</f>
        <v>theater</v>
      </c>
      <c r="U329" t="str">
        <v>plays</v>
      </c>
      <c r="V329" s="5"/>
    </row>
    <row r="330" spans="1:22" ht="31.2" x14ac:dyDescent="0.3">
      <c r="A330">
        <v>328</v>
      </c>
      <c r="B330" t="s">
        <v>708</v>
      </c>
      <c r="C330" s="3" t="s">
        <v>709</v>
      </c>
      <c r="D330">
        <v>98700</v>
      </c>
      <c r="E330" t="str" cm="1">
        <f t="array" ref="E330">_xlfn.IFS(D330&lt;1000,"Less than 1000",D330&lt;=4999,"1000 to 4999",D330&lt;=9999,"5000 to 9999",D330&lt;=14999,"10000 to 14999",D330&lt;=19999,"15000 to 19999",D330&lt;=24999,"20000 to 24999",D330&lt;=29999,"25000 to 29999",D330&lt;=34999,"30000 to 34999",D330&lt;=39999,"35000 to 39999",D330&lt;=44999,"40000 to 44999",D330&lt;=49999,"45000 to 49999",TRUE,"Greater than or equal to 50000")</f>
        <v>Greater than or equal to 50000</v>
      </c>
      <c r="F330">
        <v>131826</v>
      </c>
      <c r="G330" s="7">
        <f t="shared" si="20"/>
        <v>133.56231003039514</v>
      </c>
      <c r="H330" t="s">
        <v>20</v>
      </c>
      <c r="I330">
        <v>2441</v>
      </c>
      <c r="J330" s="5">
        <f t="shared" si="21"/>
        <v>54.004916018025398</v>
      </c>
      <c r="K330" s="4" t="s">
        <v>21</v>
      </c>
      <c r="L330" s="4" t="s">
        <v>22</v>
      </c>
      <c r="M330">
        <v>1543557600</v>
      </c>
      <c r="N330">
        <v>1544508000</v>
      </c>
      <c r="O330" s="11">
        <f t="shared" si="22"/>
        <v>43434.25</v>
      </c>
      <c r="P330" s="11">
        <f t="shared" si="23"/>
        <v>43445.25</v>
      </c>
      <c r="Q330" t="b">
        <v>0</v>
      </c>
      <c r="R330" t="b">
        <v>0</v>
      </c>
      <c r="S330" t="s">
        <v>23</v>
      </c>
      <c r="T330" t="str" cm="1">
        <f t="array" ref="T330:U330">TRIM(_xlfn.TEXTSPLIT(S330,"/"))</f>
        <v>music</v>
      </c>
      <c r="U330" t="str">
        <v>rock</v>
      </c>
      <c r="V330" s="5"/>
    </row>
    <row r="331" spans="1:22" x14ac:dyDescent="0.3">
      <c r="A331">
        <v>329</v>
      </c>
      <c r="B331" t="s">
        <v>710</v>
      </c>
      <c r="C331" s="3" t="s">
        <v>711</v>
      </c>
      <c r="D331">
        <v>93800</v>
      </c>
      <c r="E331" t="str" cm="1">
        <f t="array" ref="E331">_xlfn.IFS(D331&lt;1000,"Less than 1000",D331&lt;=4999,"1000 to 4999",D331&lt;=9999,"5000 to 9999",D331&lt;=14999,"10000 to 14999",D331&lt;=19999,"15000 to 19999",D331&lt;=24999,"20000 to 24999",D331&lt;=29999,"25000 to 29999",D331&lt;=34999,"30000 to 34999",D331&lt;=39999,"35000 to 39999",D331&lt;=44999,"40000 to 44999",D331&lt;=49999,"45000 to 49999",TRUE,"Greater than or equal to 50000")</f>
        <v>Greater than or equal to 50000</v>
      </c>
      <c r="F331">
        <v>21477</v>
      </c>
      <c r="G331" s="7">
        <f t="shared" si="20"/>
        <v>22.896588486140725</v>
      </c>
      <c r="H331" t="s">
        <v>47</v>
      </c>
      <c r="I331">
        <v>211</v>
      </c>
      <c r="J331" s="5">
        <f t="shared" si="21"/>
        <v>101.78672985781991</v>
      </c>
      <c r="K331" s="4" t="s">
        <v>21</v>
      </c>
      <c r="L331" s="4" t="s">
        <v>22</v>
      </c>
      <c r="M331">
        <v>1481522400</v>
      </c>
      <c r="N331">
        <v>1482472800</v>
      </c>
      <c r="O331" s="11">
        <f t="shared" si="22"/>
        <v>42716.25</v>
      </c>
      <c r="P331" s="11">
        <f t="shared" si="23"/>
        <v>42727.25</v>
      </c>
      <c r="Q331" t="b">
        <v>0</v>
      </c>
      <c r="R331" t="b">
        <v>0</v>
      </c>
      <c r="S331" t="s">
        <v>89</v>
      </c>
      <c r="T331" t="str" cm="1">
        <f t="array" ref="T331:U331">TRIM(_xlfn.TEXTSPLIT(S331,"/"))</f>
        <v>games</v>
      </c>
      <c r="U331" t="str">
        <v>video games</v>
      </c>
      <c r="V331" s="5"/>
    </row>
    <row r="332" spans="1:22" ht="31.2" x14ac:dyDescent="0.3">
      <c r="A332">
        <v>330</v>
      </c>
      <c r="B332" t="s">
        <v>712</v>
      </c>
      <c r="C332" s="3" t="s">
        <v>713</v>
      </c>
      <c r="D332">
        <v>33700</v>
      </c>
      <c r="E332" t="str" cm="1">
        <f t="array" ref="E332">_xlfn.IFS(D332&lt;1000,"Less than 1000",D332&lt;=4999,"1000 to 4999",D332&lt;=9999,"5000 to 9999",D332&lt;=14999,"10000 to 14999",D332&lt;=19999,"15000 to 19999",D332&lt;=24999,"20000 to 24999",D332&lt;=29999,"25000 to 29999",D332&lt;=34999,"30000 to 34999",D332&lt;=39999,"35000 to 39999",D332&lt;=44999,"40000 to 44999",D332&lt;=49999,"45000 to 49999",TRUE,"Greater than or equal to 50000")</f>
        <v>30000 to 34999</v>
      </c>
      <c r="F332">
        <v>62330</v>
      </c>
      <c r="G332" s="7">
        <f t="shared" si="20"/>
        <v>184.95548961424333</v>
      </c>
      <c r="H332" t="s">
        <v>20</v>
      </c>
      <c r="I332">
        <v>1385</v>
      </c>
      <c r="J332" s="5">
        <f t="shared" si="21"/>
        <v>45.003610108303249</v>
      </c>
      <c r="K332" s="4" t="s">
        <v>40</v>
      </c>
      <c r="L332" s="4" t="s">
        <v>41</v>
      </c>
      <c r="M332">
        <v>1512712800</v>
      </c>
      <c r="N332">
        <v>1512799200</v>
      </c>
      <c r="O332" s="11">
        <f t="shared" si="22"/>
        <v>43077.25</v>
      </c>
      <c r="P332" s="11">
        <f t="shared" si="23"/>
        <v>43078.25</v>
      </c>
      <c r="Q332" t="b">
        <v>0</v>
      </c>
      <c r="R332" t="b">
        <v>0</v>
      </c>
      <c r="S332" t="s">
        <v>42</v>
      </c>
      <c r="T332" t="str" cm="1">
        <f t="array" ref="T332:U332">TRIM(_xlfn.TEXTSPLIT(S332,"/"))</f>
        <v>film &amp; video</v>
      </c>
      <c r="U332" t="str">
        <v>documentary</v>
      </c>
      <c r="V332" s="5"/>
    </row>
    <row r="333" spans="1:22" x14ac:dyDescent="0.3">
      <c r="A333">
        <v>331</v>
      </c>
      <c r="B333" t="s">
        <v>714</v>
      </c>
      <c r="C333" s="3" t="s">
        <v>715</v>
      </c>
      <c r="D333">
        <v>3300</v>
      </c>
      <c r="E333" t="str" cm="1">
        <f t="array" ref="E333">_xlfn.IFS(D333&lt;1000,"Less than 1000",D333&lt;=4999,"1000 to 4999",D333&lt;=9999,"5000 to 9999",D333&lt;=14999,"10000 to 14999",D333&lt;=19999,"15000 to 19999",D333&lt;=24999,"20000 to 24999",D333&lt;=29999,"25000 to 29999",D333&lt;=34999,"30000 to 34999",D333&lt;=39999,"35000 to 39999",D333&lt;=44999,"40000 to 44999",D333&lt;=49999,"45000 to 49999",TRUE,"Greater than or equal to 50000")</f>
        <v>1000 to 4999</v>
      </c>
      <c r="F333">
        <v>14643</v>
      </c>
      <c r="G333" s="7">
        <f t="shared" si="20"/>
        <v>443.72727272727275</v>
      </c>
      <c r="H333" t="s">
        <v>20</v>
      </c>
      <c r="I333">
        <v>190</v>
      </c>
      <c r="J333" s="5">
        <f t="shared" si="21"/>
        <v>77.068421052631578</v>
      </c>
      <c r="K333" s="4" t="s">
        <v>21</v>
      </c>
      <c r="L333" s="4" t="s">
        <v>22</v>
      </c>
      <c r="M333">
        <v>1324274400</v>
      </c>
      <c r="N333">
        <v>1324360800</v>
      </c>
      <c r="O333" s="11">
        <f t="shared" si="22"/>
        <v>40896.25</v>
      </c>
      <c r="P333" s="11">
        <f t="shared" si="23"/>
        <v>40897.25</v>
      </c>
      <c r="Q333" t="b">
        <v>0</v>
      </c>
      <c r="R333" t="b">
        <v>0</v>
      </c>
      <c r="S333" t="s">
        <v>17</v>
      </c>
      <c r="T333" t="str" cm="1">
        <f t="array" ref="T333:U333">TRIM(_xlfn.TEXTSPLIT(S333,"/"))</f>
        <v>food</v>
      </c>
      <c r="U333" t="str">
        <v>food trucks</v>
      </c>
      <c r="V333" s="5"/>
    </row>
    <row r="334" spans="1:22" ht="31.2" x14ac:dyDescent="0.3">
      <c r="A334">
        <v>332</v>
      </c>
      <c r="B334" t="s">
        <v>716</v>
      </c>
      <c r="C334" s="3" t="s">
        <v>717</v>
      </c>
      <c r="D334">
        <v>20700</v>
      </c>
      <c r="E334" t="str" cm="1">
        <f t="array" ref="E334">_xlfn.IFS(D334&lt;1000,"Less than 1000",D334&lt;=4999,"1000 to 4999",D334&lt;=9999,"5000 to 9999",D334&lt;=14999,"10000 to 14999",D334&lt;=19999,"15000 to 19999",D334&lt;=24999,"20000 to 24999",D334&lt;=29999,"25000 to 29999",D334&lt;=34999,"30000 to 34999",D334&lt;=39999,"35000 to 39999",D334&lt;=44999,"40000 to 44999",D334&lt;=49999,"45000 to 49999",TRUE,"Greater than or equal to 50000")</f>
        <v>20000 to 24999</v>
      </c>
      <c r="F334">
        <v>41396</v>
      </c>
      <c r="G334" s="7">
        <f t="shared" si="20"/>
        <v>199.9806763285024</v>
      </c>
      <c r="H334" t="s">
        <v>20</v>
      </c>
      <c r="I334">
        <v>470</v>
      </c>
      <c r="J334" s="5">
        <f t="shared" si="21"/>
        <v>88.076595744680844</v>
      </c>
      <c r="K334" s="4" t="s">
        <v>21</v>
      </c>
      <c r="L334" s="4" t="s">
        <v>22</v>
      </c>
      <c r="M334">
        <v>1364446800</v>
      </c>
      <c r="N334">
        <v>1364533200</v>
      </c>
      <c r="O334" s="11">
        <f t="shared" si="22"/>
        <v>41361.208333333336</v>
      </c>
      <c r="P334" s="11">
        <f t="shared" si="23"/>
        <v>41362.208333333336</v>
      </c>
      <c r="Q334" t="b">
        <v>0</v>
      </c>
      <c r="R334" t="b">
        <v>0</v>
      </c>
      <c r="S334" t="s">
        <v>65</v>
      </c>
      <c r="T334" t="str" cm="1">
        <f t="array" ref="T334:U334">TRIM(_xlfn.TEXTSPLIT(S334,"/"))</f>
        <v>technology</v>
      </c>
      <c r="U334" t="str">
        <v>wearables</v>
      </c>
      <c r="V334" s="5"/>
    </row>
    <row r="335" spans="1:22" x14ac:dyDescent="0.3">
      <c r="A335">
        <v>333</v>
      </c>
      <c r="B335" t="s">
        <v>718</v>
      </c>
      <c r="C335" s="3" t="s">
        <v>719</v>
      </c>
      <c r="D335">
        <v>9600</v>
      </c>
      <c r="E335" t="str" cm="1">
        <f t="array" ref="E335">_xlfn.IFS(D335&lt;1000,"Less than 1000",D335&lt;=4999,"1000 to 4999",D335&lt;=9999,"5000 to 9999",D335&lt;=14999,"10000 to 14999",D335&lt;=19999,"15000 to 19999",D335&lt;=24999,"20000 to 24999",D335&lt;=29999,"25000 to 29999",D335&lt;=34999,"30000 to 34999",D335&lt;=39999,"35000 to 39999",D335&lt;=44999,"40000 to 44999",D335&lt;=49999,"45000 to 49999",TRUE,"Greater than or equal to 50000")</f>
        <v>5000 to 9999</v>
      </c>
      <c r="F335">
        <v>11900</v>
      </c>
      <c r="G335" s="7">
        <f t="shared" si="20"/>
        <v>123.95833333333333</v>
      </c>
      <c r="H335" t="s">
        <v>20</v>
      </c>
      <c r="I335">
        <v>253</v>
      </c>
      <c r="J335" s="5">
        <f t="shared" si="21"/>
        <v>47.035573122529641</v>
      </c>
      <c r="K335" s="4" t="s">
        <v>21</v>
      </c>
      <c r="L335" s="4" t="s">
        <v>22</v>
      </c>
      <c r="M335">
        <v>1542693600</v>
      </c>
      <c r="N335">
        <v>1545112800</v>
      </c>
      <c r="O335" s="11">
        <f t="shared" si="22"/>
        <v>43424.25</v>
      </c>
      <c r="P335" s="11">
        <f t="shared" si="23"/>
        <v>43452.25</v>
      </c>
      <c r="Q335" t="b">
        <v>0</v>
      </c>
      <c r="R335" t="b">
        <v>0</v>
      </c>
      <c r="S335" t="s">
        <v>33</v>
      </c>
      <c r="T335" t="str" cm="1">
        <f t="array" ref="T335:U335">TRIM(_xlfn.TEXTSPLIT(S335,"/"))</f>
        <v>theater</v>
      </c>
      <c r="U335" t="str">
        <v>plays</v>
      </c>
      <c r="V335" s="5"/>
    </row>
    <row r="336" spans="1:22" x14ac:dyDescent="0.3">
      <c r="A336">
        <v>334</v>
      </c>
      <c r="B336" t="s">
        <v>720</v>
      </c>
      <c r="C336" s="3" t="s">
        <v>721</v>
      </c>
      <c r="D336">
        <v>66200</v>
      </c>
      <c r="E336" t="str" cm="1">
        <f t="array" ref="E336">_xlfn.IFS(D336&lt;1000,"Less than 1000",D336&lt;=4999,"1000 to 4999",D336&lt;=9999,"5000 to 9999",D336&lt;=14999,"10000 to 14999",D336&lt;=19999,"15000 to 19999",D336&lt;=24999,"20000 to 24999",D336&lt;=29999,"25000 to 29999",D336&lt;=34999,"30000 to 34999",D336&lt;=39999,"35000 to 39999",D336&lt;=44999,"40000 to 44999",D336&lt;=49999,"45000 to 49999",TRUE,"Greater than or equal to 50000")</f>
        <v>Greater than or equal to 50000</v>
      </c>
      <c r="F336">
        <v>123538</v>
      </c>
      <c r="G336" s="7">
        <f t="shared" si="20"/>
        <v>186.61329305135951</v>
      </c>
      <c r="H336" t="s">
        <v>20</v>
      </c>
      <c r="I336">
        <v>1113</v>
      </c>
      <c r="J336" s="5">
        <f t="shared" si="21"/>
        <v>110.99550763701707</v>
      </c>
      <c r="K336" s="4" t="s">
        <v>21</v>
      </c>
      <c r="L336" s="4" t="s">
        <v>22</v>
      </c>
      <c r="M336">
        <v>1515564000</v>
      </c>
      <c r="N336">
        <v>1516168800</v>
      </c>
      <c r="O336" s="11">
        <f t="shared" si="22"/>
        <v>43110.25</v>
      </c>
      <c r="P336" s="11">
        <f t="shared" si="23"/>
        <v>43117.25</v>
      </c>
      <c r="Q336" t="b">
        <v>0</v>
      </c>
      <c r="R336" t="b">
        <v>0</v>
      </c>
      <c r="S336" t="s">
        <v>23</v>
      </c>
      <c r="T336" t="str" cm="1">
        <f t="array" ref="T336:U336">TRIM(_xlfn.TEXTSPLIT(S336,"/"))</f>
        <v>music</v>
      </c>
      <c r="U336" t="str">
        <v>rock</v>
      </c>
      <c r="V336" s="5"/>
    </row>
    <row r="337" spans="1:22" x14ac:dyDescent="0.3">
      <c r="A337">
        <v>335</v>
      </c>
      <c r="B337" t="s">
        <v>722</v>
      </c>
      <c r="C337" s="3" t="s">
        <v>723</v>
      </c>
      <c r="D337">
        <v>173800</v>
      </c>
      <c r="E337" t="str" cm="1">
        <f t="array" ref="E337">_xlfn.IFS(D337&lt;1000,"Less than 1000",D337&lt;=4999,"1000 to 4999",D337&lt;=9999,"5000 to 9999",D337&lt;=14999,"10000 to 14999",D337&lt;=19999,"15000 to 19999",D337&lt;=24999,"20000 to 24999",D337&lt;=29999,"25000 to 29999",D337&lt;=34999,"30000 to 34999",D337&lt;=39999,"35000 to 39999",D337&lt;=44999,"40000 to 44999",D337&lt;=49999,"45000 to 49999",TRUE,"Greater than or equal to 50000")</f>
        <v>Greater than or equal to 50000</v>
      </c>
      <c r="F337">
        <v>198628</v>
      </c>
      <c r="G337" s="7">
        <f t="shared" si="20"/>
        <v>114.28538550057536</v>
      </c>
      <c r="H337" t="s">
        <v>20</v>
      </c>
      <c r="I337">
        <v>2283</v>
      </c>
      <c r="J337" s="5">
        <f t="shared" si="21"/>
        <v>87.003066141042481</v>
      </c>
      <c r="K337" s="4" t="s">
        <v>21</v>
      </c>
      <c r="L337" s="4" t="s">
        <v>22</v>
      </c>
      <c r="M337">
        <v>1573797600</v>
      </c>
      <c r="N337">
        <v>1574920800</v>
      </c>
      <c r="O337" s="11">
        <f t="shared" si="22"/>
        <v>43784.25</v>
      </c>
      <c r="P337" s="11">
        <f t="shared" si="23"/>
        <v>43797.25</v>
      </c>
      <c r="Q337" t="b">
        <v>0</v>
      </c>
      <c r="R337" t="b">
        <v>0</v>
      </c>
      <c r="S337" t="s">
        <v>23</v>
      </c>
      <c r="T337" t="str" cm="1">
        <f t="array" ref="T337:U337">TRIM(_xlfn.TEXTSPLIT(S337,"/"))</f>
        <v>music</v>
      </c>
      <c r="U337" t="str">
        <v>rock</v>
      </c>
      <c r="V337" s="5"/>
    </row>
    <row r="338" spans="1:22" x14ac:dyDescent="0.3">
      <c r="A338">
        <v>336</v>
      </c>
      <c r="B338" t="s">
        <v>724</v>
      </c>
      <c r="C338" s="3" t="s">
        <v>725</v>
      </c>
      <c r="D338">
        <v>70700</v>
      </c>
      <c r="E338" t="str" cm="1">
        <f t="array" ref="E338">_xlfn.IFS(D338&lt;1000,"Less than 1000",D338&lt;=4999,"1000 to 4999",D338&lt;=9999,"5000 to 9999",D338&lt;=14999,"10000 to 14999",D338&lt;=19999,"15000 to 19999",D338&lt;=24999,"20000 to 24999",D338&lt;=29999,"25000 to 29999",D338&lt;=34999,"30000 to 34999",D338&lt;=39999,"35000 to 39999",D338&lt;=44999,"40000 to 44999",D338&lt;=49999,"45000 to 49999",TRUE,"Greater than or equal to 50000")</f>
        <v>Greater than or equal to 50000</v>
      </c>
      <c r="F338">
        <v>68602</v>
      </c>
      <c r="G338" s="7">
        <f t="shared" si="20"/>
        <v>97.032531824611041</v>
      </c>
      <c r="H338" t="s">
        <v>14</v>
      </c>
      <c r="I338">
        <v>1072</v>
      </c>
      <c r="J338" s="5">
        <f t="shared" si="21"/>
        <v>63.994402985074629</v>
      </c>
      <c r="K338" s="4" t="s">
        <v>21</v>
      </c>
      <c r="L338" s="4" t="s">
        <v>22</v>
      </c>
      <c r="M338">
        <v>1292392800</v>
      </c>
      <c r="N338">
        <v>1292479200</v>
      </c>
      <c r="O338" s="11">
        <f t="shared" si="22"/>
        <v>40527.25</v>
      </c>
      <c r="P338" s="11">
        <f t="shared" si="23"/>
        <v>40528.25</v>
      </c>
      <c r="Q338" t="b">
        <v>0</v>
      </c>
      <c r="R338" t="b">
        <v>1</v>
      </c>
      <c r="S338" t="s">
        <v>23</v>
      </c>
      <c r="T338" t="str" cm="1">
        <f t="array" ref="T338:U338">TRIM(_xlfn.TEXTSPLIT(S338,"/"))</f>
        <v>music</v>
      </c>
      <c r="U338" t="str">
        <v>rock</v>
      </c>
      <c r="V338" s="5"/>
    </row>
    <row r="339" spans="1:22" x14ac:dyDescent="0.3">
      <c r="A339">
        <v>337</v>
      </c>
      <c r="B339" t="s">
        <v>726</v>
      </c>
      <c r="C339" s="3" t="s">
        <v>727</v>
      </c>
      <c r="D339">
        <v>94500</v>
      </c>
      <c r="E339" t="str" cm="1">
        <f t="array" ref="E339">_xlfn.IFS(D339&lt;1000,"Less than 1000",D339&lt;=4999,"1000 to 4999",D339&lt;=9999,"5000 to 9999",D339&lt;=14999,"10000 to 14999",D339&lt;=19999,"15000 to 19999",D339&lt;=24999,"20000 to 24999",D339&lt;=29999,"25000 to 29999",D339&lt;=34999,"30000 to 34999",D339&lt;=39999,"35000 to 39999",D339&lt;=44999,"40000 to 44999",D339&lt;=49999,"45000 to 49999",TRUE,"Greater than or equal to 50000")</f>
        <v>Greater than or equal to 50000</v>
      </c>
      <c r="F339">
        <v>116064</v>
      </c>
      <c r="G339" s="7">
        <f t="shared" si="20"/>
        <v>122.81904761904762</v>
      </c>
      <c r="H339" t="s">
        <v>20</v>
      </c>
      <c r="I339">
        <v>1095</v>
      </c>
      <c r="J339" s="5">
        <f t="shared" si="21"/>
        <v>105.9945205479452</v>
      </c>
      <c r="K339" s="4" t="s">
        <v>21</v>
      </c>
      <c r="L339" s="4" t="s">
        <v>22</v>
      </c>
      <c r="M339">
        <v>1573452000</v>
      </c>
      <c r="N339">
        <v>1573538400</v>
      </c>
      <c r="O339" s="11">
        <f t="shared" si="22"/>
        <v>43780.25</v>
      </c>
      <c r="P339" s="11">
        <f t="shared" si="23"/>
        <v>43781.25</v>
      </c>
      <c r="Q339" t="b">
        <v>0</v>
      </c>
      <c r="R339" t="b">
        <v>0</v>
      </c>
      <c r="S339" t="s">
        <v>33</v>
      </c>
      <c r="T339" t="str" cm="1">
        <f t="array" ref="T339:U339">TRIM(_xlfn.TEXTSPLIT(S339,"/"))</f>
        <v>theater</v>
      </c>
      <c r="U339" t="str">
        <v>plays</v>
      </c>
      <c r="V339" s="5"/>
    </row>
    <row r="340" spans="1:22" x14ac:dyDescent="0.3">
      <c r="A340">
        <v>338</v>
      </c>
      <c r="B340" t="s">
        <v>728</v>
      </c>
      <c r="C340" s="3" t="s">
        <v>729</v>
      </c>
      <c r="D340">
        <v>69800</v>
      </c>
      <c r="E340" t="str" cm="1">
        <f t="array" ref="E340">_xlfn.IFS(D340&lt;1000,"Less than 1000",D340&lt;=4999,"1000 to 4999",D340&lt;=9999,"5000 to 9999",D340&lt;=14999,"10000 to 14999",D340&lt;=19999,"15000 to 19999",D340&lt;=24999,"20000 to 24999",D340&lt;=29999,"25000 to 29999",D340&lt;=34999,"30000 to 34999",D340&lt;=39999,"35000 to 39999",D340&lt;=44999,"40000 to 44999",D340&lt;=49999,"45000 to 49999",TRUE,"Greater than or equal to 50000")</f>
        <v>Greater than or equal to 50000</v>
      </c>
      <c r="F340">
        <v>125042</v>
      </c>
      <c r="G340" s="7">
        <f t="shared" si="20"/>
        <v>179.14326647564468</v>
      </c>
      <c r="H340" t="s">
        <v>20</v>
      </c>
      <c r="I340">
        <v>1690</v>
      </c>
      <c r="J340" s="5">
        <f t="shared" si="21"/>
        <v>73.989349112426041</v>
      </c>
      <c r="K340" s="4" t="s">
        <v>21</v>
      </c>
      <c r="L340" s="4" t="s">
        <v>22</v>
      </c>
      <c r="M340">
        <v>1317790800</v>
      </c>
      <c r="N340">
        <v>1320382800</v>
      </c>
      <c r="O340" s="11">
        <f t="shared" si="22"/>
        <v>40821.208333333336</v>
      </c>
      <c r="P340" s="11">
        <f t="shared" si="23"/>
        <v>40851.208333333336</v>
      </c>
      <c r="Q340" t="b">
        <v>0</v>
      </c>
      <c r="R340" t="b">
        <v>0</v>
      </c>
      <c r="S340" t="s">
        <v>33</v>
      </c>
      <c r="T340" t="str" cm="1">
        <f t="array" ref="T340:U340">TRIM(_xlfn.TEXTSPLIT(S340,"/"))</f>
        <v>theater</v>
      </c>
      <c r="U340" t="str">
        <v>plays</v>
      </c>
      <c r="V340" s="5"/>
    </row>
    <row r="341" spans="1:22" x14ac:dyDescent="0.3">
      <c r="A341">
        <v>339</v>
      </c>
      <c r="B341" t="s">
        <v>730</v>
      </c>
      <c r="C341" s="3" t="s">
        <v>731</v>
      </c>
      <c r="D341">
        <v>136300</v>
      </c>
      <c r="E341" t="str" cm="1">
        <f t="array" ref="E341">_xlfn.IFS(D341&lt;1000,"Less than 1000",D341&lt;=4999,"1000 to 4999",D341&lt;=9999,"5000 to 9999",D341&lt;=14999,"10000 to 14999",D341&lt;=19999,"15000 to 19999",D341&lt;=24999,"20000 to 24999",D341&lt;=29999,"25000 to 29999",D341&lt;=34999,"30000 to 34999",D341&lt;=39999,"35000 to 39999",D341&lt;=44999,"40000 to 44999",D341&lt;=49999,"45000 to 49999",TRUE,"Greater than or equal to 50000")</f>
        <v>Greater than or equal to 50000</v>
      </c>
      <c r="F341">
        <v>108974</v>
      </c>
      <c r="G341" s="7">
        <f t="shared" si="20"/>
        <v>79.951577402787962</v>
      </c>
      <c r="H341" t="s">
        <v>74</v>
      </c>
      <c r="I341">
        <v>1297</v>
      </c>
      <c r="J341" s="5">
        <f t="shared" si="21"/>
        <v>84.02004626060139</v>
      </c>
      <c r="K341" s="4" t="s">
        <v>15</v>
      </c>
      <c r="L341" s="4" t="s">
        <v>16</v>
      </c>
      <c r="M341">
        <v>1501650000</v>
      </c>
      <c r="N341">
        <v>1502859600</v>
      </c>
      <c r="O341" s="11">
        <f t="shared" si="22"/>
        <v>42949.208333333328</v>
      </c>
      <c r="P341" s="11">
        <f t="shared" si="23"/>
        <v>42963.208333333328</v>
      </c>
      <c r="Q341" t="b">
        <v>0</v>
      </c>
      <c r="R341" t="b">
        <v>0</v>
      </c>
      <c r="S341" t="s">
        <v>33</v>
      </c>
      <c r="T341" t="str" cm="1">
        <f t="array" ref="T341:U341">TRIM(_xlfn.TEXTSPLIT(S341,"/"))</f>
        <v>theater</v>
      </c>
      <c r="U341" t="str">
        <v>plays</v>
      </c>
      <c r="V341" s="5"/>
    </row>
    <row r="342" spans="1:22" x14ac:dyDescent="0.3">
      <c r="A342">
        <v>340</v>
      </c>
      <c r="B342" t="s">
        <v>732</v>
      </c>
      <c r="C342" s="3" t="s">
        <v>733</v>
      </c>
      <c r="D342">
        <v>37100</v>
      </c>
      <c r="E342" t="str" cm="1">
        <f t="array" ref="E342">_xlfn.IFS(D342&lt;1000,"Less than 1000",D342&lt;=4999,"1000 to 4999",D342&lt;=9999,"5000 to 9999",D342&lt;=14999,"10000 to 14999",D342&lt;=19999,"15000 to 19999",D342&lt;=24999,"20000 to 24999",D342&lt;=29999,"25000 to 29999",D342&lt;=34999,"30000 to 34999",D342&lt;=39999,"35000 to 39999",D342&lt;=44999,"40000 to 44999",D342&lt;=49999,"45000 to 49999",TRUE,"Greater than or equal to 50000")</f>
        <v>35000 to 39999</v>
      </c>
      <c r="F342">
        <v>34964</v>
      </c>
      <c r="G342" s="7">
        <f t="shared" si="20"/>
        <v>94.242587601078171</v>
      </c>
      <c r="H342" t="s">
        <v>14</v>
      </c>
      <c r="I342">
        <v>393</v>
      </c>
      <c r="J342" s="5">
        <f t="shared" si="21"/>
        <v>88.966921119592882</v>
      </c>
      <c r="K342" s="4" t="s">
        <v>21</v>
      </c>
      <c r="L342" s="4" t="s">
        <v>22</v>
      </c>
      <c r="M342">
        <v>1323669600</v>
      </c>
      <c r="N342">
        <v>1323756000</v>
      </c>
      <c r="O342" s="11">
        <f t="shared" si="22"/>
        <v>40889.25</v>
      </c>
      <c r="P342" s="11">
        <f t="shared" si="23"/>
        <v>40890.25</v>
      </c>
      <c r="Q342" t="b">
        <v>0</v>
      </c>
      <c r="R342" t="b">
        <v>0</v>
      </c>
      <c r="S342" t="s">
        <v>122</v>
      </c>
      <c r="T342" t="str" cm="1">
        <f t="array" ref="T342:U342">TRIM(_xlfn.TEXTSPLIT(S342,"/"))</f>
        <v>photography</v>
      </c>
      <c r="U342" t="str">
        <v>photography books</v>
      </c>
      <c r="V342" s="5"/>
    </row>
    <row r="343" spans="1:22" ht="31.2" x14ac:dyDescent="0.3">
      <c r="A343">
        <v>341</v>
      </c>
      <c r="B343" t="s">
        <v>734</v>
      </c>
      <c r="C343" s="3" t="s">
        <v>735</v>
      </c>
      <c r="D343">
        <v>114300</v>
      </c>
      <c r="E343" t="str" cm="1">
        <f t="array" ref="E343">_xlfn.IFS(D343&lt;1000,"Less than 1000",D343&lt;=4999,"1000 to 4999",D343&lt;=9999,"5000 to 9999",D343&lt;=14999,"10000 to 14999",D343&lt;=19999,"15000 to 19999",D343&lt;=24999,"20000 to 24999",D343&lt;=29999,"25000 to 29999",D343&lt;=34999,"30000 to 34999",D343&lt;=39999,"35000 to 39999",D343&lt;=44999,"40000 to 44999",D343&lt;=49999,"45000 to 49999",TRUE,"Greater than or equal to 50000")</f>
        <v>Greater than or equal to 50000</v>
      </c>
      <c r="F343">
        <v>96777</v>
      </c>
      <c r="G343" s="7">
        <f t="shared" si="20"/>
        <v>84.669291338582681</v>
      </c>
      <c r="H343" t="s">
        <v>14</v>
      </c>
      <c r="I343">
        <v>1257</v>
      </c>
      <c r="J343" s="5">
        <f t="shared" si="21"/>
        <v>76.990453460620529</v>
      </c>
      <c r="K343" s="4" t="s">
        <v>21</v>
      </c>
      <c r="L343" s="4" t="s">
        <v>22</v>
      </c>
      <c r="M343">
        <v>1440738000</v>
      </c>
      <c r="N343">
        <v>1441342800</v>
      </c>
      <c r="O343" s="11">
        <f t="shared" si="22"/>
        <v>42244.208333333328</v>
      </c>
      <c r="P343" s="11">
        <f t="shared" si="23"/>
        <v>42251.208333333328</v>
      </c>
      <c r="Q343" t="b">
        <v>0</v>
      </c>
      <c r="R343" t="b">
        <v>0</v>
      </c>
      <c r="S343" t="s">
        <v>60</v>
      </c>
      <c r="T343" t="str" cm="1">
        <f t="array" ref="T343:U343">TRIM(_xlfn.TEXTSPLIT(S343,"/"))</f>
        <v>music</v>
      </c>
      <c r="U343" t="str">
        <v>indie rock</v>
      </c>
      <c r="V343" s="5"/>
    </row>
    <row r="344" spans="1:22" x14ac:dyDescent="0.3">
      <c r="A344">
        <v>342</v>
      </c>
      <c r="B344" t="s">
        <v>736</v>
      </c>
      <c r="C344" s="3" t="s">
        <v>737</v>
      </c>
      <c r="D344">
        <v>47900</v>
      </c>
      <c r="E344" t="str" cm="1">
        <f t="array" ref="E344">_xlfn.IFS(D344&lt;1000,"Less than 1000",D344&lt;=4999,"1000 to 4999",D344&lt;=9999,"5000 to 9999",D344&lt;=14999,"10000 to 14999",D344&lt;=19999,"15000 to 19999",D344&lt;=24999,"20000 to 24999",D344&lt;=29999,"25000 to 29999",D344&lt;=34999,"30000 to 34999",D344&lt;=39999,"35000 to 39999",D344&lt;=44999,"40000 to 44999",D344&lt;=49999,"45000 to 49999",TRUE,"Greater than or equal to 50000")</f>
        <v>45000 to 49999</v>
      </c>
      <c r="F344">
        <v>31864</v>
      </c>
      <c r="G344" s="7">
        <f t="shared" si="20"/>
        <v>66.521920668058456</v>
      </c>
      <c r="H344" t="s">
        <v>14</v>
      </c>
      <c r="I344">
        <v>328</v>
      </c>
      <c r="J344" s="5">
        <f t="shared" si="21"/>
        <v>97.146341463414629</v>
      </c>
      <c r="K344" s="4" t="s">
        <v>21</v>
      </c>
      <c r="L344" s="4" t="s">
        <v>22</v>
      </c>
      <c r="M344">
        <v>1374296400</v>
      </c>
      <c r="N344">
        <v>1375333200</v>
      </c>
      <c r="O344" s="11">
        <f t="shared" si="22"/>
        <v>41475.208333333336</v>
      </c>
      <c r="P344" s="11">
        <f t="shared" si="23"/>
        <v>41487.208333333336</v>
      </c>
      <c r="Q344" t="b">
        <v>0</v>
      </c>
      <c r="R344" t="b">
        <v>0</v>
      </c>
      <c r="S344" t="s">
        <v>33</v>
      </c>
      <c r="T344" t="str" cm="1">
        <f t="array" ref="T344:U344">TRIM(_xlfn.TEXTSPLIT(S344,"/"))</f>
        <v>theater</v>
      </c>
      <c r="U344" t="str">
        <v>plays</v>
      </c>
      <c r="V344" s="5"/>
    </row>
    <row r="345" spans="1:22" x14ac:dyDescent="0.3">
      <c r="A345">
        <v>343</v>
      </c>
      <c r="B345" t="s">
        <v>738</v>
      </c>
      <c r="C345" s="3" t="s">
        <v>739</v>
      </c>
      <c r="D345">
        <v>9000</v>
      </c>
      <c r="E345" t="str" cm="1">
        <f t="array" ref="E345">_xlfn.IFS(D345&lt;1000,"Less than 1000",D345&lt;=4999,"1000 to 4999",D345&lt;=9999,"5000 to 9999",D345&lt;=14999,"10000 to 14999",D345&lt;=19999,"15000 to 19999",D345&lt;=24999,"20000 to 24999",D345&lt;=29999,"25000 to 29999",D345&lt;=34999,"30000 to 34999",D345&lt;=39999,"35000 to 39999",D345&lt;=44999,"40000 to 44999",D345&lt;=49999,"45000 to 49999",TRUE,"Greater than or equal to 50000")</f>
        <v>5000 to 9999</v>
      </c>
      <c r="F345">
        <v>4853</v>
      </c>
      <c r="G345" s="7">
        <f t="shared" si="20"/>
        <v>53.922222222222224</v>
      </c>
      <c r="H345" t="s">
        <v>14</v>
      </c>
      <c r="I345">
        <v>147</v>
      </c>
      <c r="J345" s="5">
        <f t="shared" si="21"/>
        <v>33.013605442176868</v>
      </c>
      <c r="K345" s="4" t="s">
        <v>21</v>
      </c>
      <c r="L345" s="4" t="s">
        <v>22</v>
      </c>
      <c r="M345">
        <v>1384840800</v>
      </c>
      <c r="N345">
        <v>1389420000</v>
      </c>
      <c r="O345" s="11">
        <f t="shared" si="22"/>
        <v>41597.25</v>
      </c>
      <c r="P345" s="11">
        <f t="shared" si="23"/>
        <v>41650.25</v>
      </c>
      <c r="Q345" t="b">
        <v>0</v>
      </c>
      <c r="R345" t="b">
        <v>0</v>
      </c>
      <c r="S345" t="s">
        <v>33</v>
      </c>
      <c r="T345" t="str" cm="1">
        <f t="array" ref="T345:U345">TRIM(_xlfn.TEXTSPLIT(S345,"/"))</f>
        <v>theater</v>
      </c>
      <c r="U345" t="str">
        <v>plays</v>
      </c>
      <c r="V345" s="5"/>
    </row>
    <row r="346" spans="1:22" x14ac:dyDescent="0.3">
      <c r="A346">
        <v>344</v>
      </c>
      <c r="B346" t="s">
        <v>740</v>
      </c>
      <c r="C346" s="3" t="s">
        <v>741</v>
      </c>
      <c r="D346">
        <v>197600</v>
      </c>
      <c r="E346" t="str" cm="1">
        <f t="array" ref="E346">_xlfn.IFS(D346&lt;1000,"Less than 1000",D346&lt;=4999,"1000 to 4999",D346&lt;=9999,"5000 to 9999",D346&lt;=14999,"10000 to 14999",D346&lt;=19999,"15000 to 19999",D346&lt;=24999,"20000 to 24999",D346&lt;=29999,"25000 to 29999",D346&lt;=34999,"30000 to 34999",D346&lt;=39999,"35000 to 39999",D346&lt;=44999,"40000 to 44999",D346&lt;=49999,"45000 to 49999",TRUE,"Greater than or equal to 50000")</f>
        <v>Greater than or equal to 50000</v>
      </c>
      <c r="F346">
        <v>82959</v>
      </c>
      <c r="G346" s="7">
        <f t="shared" si="20"/>
        <v>41.983299595141702</v>
      </c>
      <c r="H346" t="s">
        <v>14</v>
      </c>
      <c r="I346">
        <v>830</v>
      </c>
      <c r="J346" s="5">
        <f t="shared" si="21"/>
        <v>99.950602409638549</v>
      </c>
      <c r="K346" s="4" t="s">
        <v>21</v>
      </c>
      <c r="L346" s="4" t="s">
        <v>22</v>
      </c>
      <c r="M346">
        <v>1516600800</v>
      </c>
      <c r="N346">
        <v>1520056800</v>
      </c>
      <c r="O346" s="11">
        <f t="shared" si="22"/>
        <v>43122.25</v>
      </c>
      <c r="P346" s="11">
        <f t="shared" si="23"/>
        <v>43162.25</v>
      </c>
      <c r="Q346" t="b">
        <v>0</v>
      </c>
      <c r="R346" t="b">
        <v>0</v>
      </c>
      <c r="S346" t="s">
        <v>89</v>
      </c>
      <c r="T346" t="str" cm="1">
        <f t="array" ref="T346:U346">TRIM(_xlfn.TEXTSPLIT(S346,"/"))</f>
        <v>games</v>
      </c>
      <c r="U346" t="str">
        <v>video games</v>
      </c>
      <c r="V346" s="5"/>
    </row>
    <row r="347" spans="1:22" x14ac:dyDescent="0.3">
      <c r="A347">
        <v>345</v>
      </c>
      <c r="B347" t="s">
        <v>742</v>
      </c>
      <c r="C347" s="3" t="s">
        <v>743</v>
      </c>
      <c r="D347">
        <v>157600</v>
      </c>
      <c r="E347" t="str" cm="1">
        <f t="array" ref="E347">_xlfn.IFS(D347&lt;1000,"Less than 1000",D347&lt;=4999,"1000 to 4999",D347&lt;=9999,"5000 to 9999",D347&lt;=14999,"10000 to 14999",D347&lt;=19999,"15000 to 19999",D347&lt;=24999,"20000 to 24999",D347&lt;=29999,"25000 to 29999",D347&lt;=34999,"30000 to 34999",D347&lt;=39999,"35000 to 39999",D347&lt;=44999,"40000 to 44999",D347&lt;=49999,"45000 to 49999",TRUE,"Greater than or equal to 50000")</f>
        <v>Greater than or equal to 50000</v>
      </c>
      <c r="F347">
        <v>23159</v>
      </c>
      <c r="G347" s="7">
        <f t="shared" si="20"/>
        <v>14.69479695431472</v>
      </c>
      <c r="H347" t="s">
        <v>14</v>
      </c>
      <c r="I347">
        <v>331</v>
      </c>
      <c r="J347" s="5">
        <f t="shared" si="21"/>
        <v>69.966767371601208</v>
      </c>
      <c r="K347" s="4" t="s">
        <v>40</v>
      </c>
      <c r="L347" s="4" t="s">
        <v>41</v>
      </c>
      <c r="M347">
        <v>1436418000</v>
      </c>
      <c r="N347">
        <v>1436504400</v>
      </c>
      <c r="O347" s="11">
        <f t="shared" si="22"/>
        <v>42194.208333333328</v>
      </c>
      <c r="P347" s="11">
        <f t="shared" si="23"/>
        <v>42195.208333333328</v>
      </c>
      <c r="Q347" t="b">
        <v>0</v>
      </c>
      <c r="R347" t="b">
        <v>0</v>
      </c>
      <c r="S347" t="s">
        <v>53</v>
      </c>
      <c r="T347" t="str" cm="1">
        <f t="array" ref="T347:U347">TRIM(_xlfn.TEXTSPLIT(S347,"/"))</f>
        <v>film &amp; video</v>
      </c>
      <c r="U347" t="str">
        <v>drama</v>
      </c>
      <c r="V347" s="5"/>
    </row>
    <row r="348" spans="1:22" x14ac:dyDescent="0.3">
      <c r="A348">
        <v>346</v>
      </c>
      <c r="B348" t="s">
        <v>744</v>
      </c>
      <c r="C348" s="3" t="s">
        <v>745</v>
      </c>
      <c r="D348">
        <v>8000</v>
      </c>
      <c r="E348" t="str" cm="1">
        <f t="array" ref="E348">_xlfn.IFS(D348&lt;1000,"Less than 1000",D348&lt;=4999,"1000 to 4999",D348&lt;=9999,"5000 to 9999",D348&lt;=14999,"10000 to 14999",D348&lt;=19999,"15000 to 19999",D348&lt;=24999,"20000 to 24999",D348&lt;=29999,"25000 to 29999",D348&lt;=34999,"30000 to 34999",D348&lt;=39999,"35000 to 39999",D348&lt;=44999,"40000 to 44999",D348&lt;=49999,"45000 to 49999",TRUE,"Greater than or equal to 50000")</f>
        <v>5000 to 9999</v>
      </c>
      <c r="F348">
        <v>2758</v>
      </c>
      <c r="G348" s="7">
        <f t="shared" si="20"/>
        <v>34.475000000000001</v>
      </c>
      <c r="H348" t="s">
        <v>14</v>
      </c>
      <c r="I348">
        <v>25</v>
      </c>
      <c r="J348" s="5">
        <f t="shared" si="21"/>
        <v>110.32</v>
      </c>
      <c r="K348" s="4" t="s">
        <v>21</v>
      </c>
      <c r="L348" s="4" t="s">
        <v>22</v>
      </c>
      <c r="M348">
        <v>1503550800</v>
      </c>
      <c r="N348">
        <v>1508302800</v>
      </c>
      <c r="O348" s="11">
        <f t="shared" si="22"/>
        <v>42971.208333333328</v>
      </c>
      <c r="P348" s="11">
        <f t="shared" si="23"/>
        <v>43026.208333333328</v>
      </c>
      <c r="Q348" t="b">
        <v>0</v>
      </c>
      <c r="R348" t="b">
        <v>1</v>
      </c>
      <c r="S348" t="s">
        <v>60</v>
      </c>
      <c r="T348" t="str" cm="1">
        <f t="array" ref="T348:U348">TRIM(_xlfn.TEXTSPLIT(S348,"/"))</f>
        <v>music</v>
      </c>
      <c r="U348" t="str">
        <v>indie rock</v>
      </c>
      <c r="V348" s="5"/>
    </row>
    <row r="349" spans="1:22" x14ac:dyDescent="0.3">
      <c r="A349">
        <v>347</v>
      </c>
      <c r="B349" t="s">
        <v>746</v>
      </c>
      <c r="C349" s="3" t="s">
        <v>747</v>
      </c>
      <c r="D349">
        <v>900</v>
      </c>
      <c r="E349" t="str" cm="1">
        <f t="array" ref="E349">_xlfn.IFS(D349&lt;1000,"Less than 1000",D349&lt;=4999,"1000 to 4999",D349&lt;=9999,"5000 to 9999",D349&lt;=14999,"10000 to 14999",D349&lt;=19999,"15000 to 19999",D349&lt;=24999,"20000 to 24999",D349&lt;=29999,"25000 to 29999",D349&lt;=34999,"30000 to 34999",D349&lt;=39999,"35000 to 39999",D349&lt;=44999,"40000 to 44999",D349&lt;=49999,"45000 to 49999",TRUE,"Greater than or equal to 50000")</f>
        <v>Less than 1000</v>
      </c>
      <c r="F349">
        <v>12607</v>
      </c>
      <c r="G349" s="7">
        <f t="shared" si="20"/>
        <v>1400.7777777777778</v>
      </c>
      <c r="H349" t="s">
        <v>20</v>
      </c>
      <c r="I349">
        <v>191</v>
      </c>
      <c r="J349" s="5">
        <f t="shared" si="21"/>
        <v>66.005235602094245</v>
      </c>
      <c r="K349" s="4" t="s">
        <v>21</v>
      </c>
      <c r="L349" s="4" t="s">
        <v>22</v>
      </c>
      <c r="M349">
        <v>1423634400</v>
      </c>
      <c r="N349">
        <v>1425708000</v>
      </c>
      <c r="O349" s="11">
        <f t="shared" si="22"/>
        <v>42046.25</v>
      </c>
      <c r="P349" s="11">
        <f t="shared" si="23"/>
        <v>42070.25</v>
      </c>
      <c r="Q349" t="b">
        <v>0</v>
      </c>
      <c r="R349" t="b">
        <v>0</v>
      </c>
      <c r="S349" t="s">
        <v>28</v>
      </c>
      <c r="T349" t="str" cm="1">
        <f t="array" ref="T349:U349">TRIM(_xlfn.TEXTSPLIT(S349,"/"))</f>
        <v>technology</v>
      </c>
      <c r="U349" t="str">
        <v>web</v>
      </c>
      <c r="V349" s="5"/>
    </row>
    <row r="350" spans="1:22" x14ac:dyDescent="0.3">
      <c r="A350">
        <v>348</v>
      </c>
      <c r="B350" t="s">
        <v>748</v>
      </c>
      <c r="C350" s="3" t="s">
        <v>749</v>
      </c>
      <c r="D350">
        <v>199000</v>
      </c>
      <c r="E350" t="str" cm="1">
        <f t="array" ref="E350">_xlfn.IFS(D350&lt;1000,"Less than 1000",D350&lt;=4999,"1000 to 4999",D350&lt;=9999,"5000 to 9999",D350&lt;=14999,"10000 to 14999",D350&lt;=19999,"15000 to 19999",D350&lt;=24999,"20000 to 24999",D350&lt;=29999,"25000 to 29999",D350&lt;=34999,"30000 to 34999",D350&lt;=39999,"35000 to 39999",D350&lt;=44999,"40000 to 44999",D350&lt;=49999,"45000 to 49999",TRUE,"Greater than or equal to 50000")</f>
        <v>Greater than or equal to 50000</v>
      </c>
      <c r="F350">
        <v>142823</v>
      </c>
      <c r="G350" s="7">
        <f t="shared" si="20"/>
        <v>71.770351758793964</v>
      </c>
      <c r="H350" t="s">
        <v>14</v>
      </c>
      <c r="I350">
        <v>3483</v>
      </c>
      <c r="J350" s="5">
        <f t="shared" si="21"/>
        <v>41.005742176284812</v>
      </c>
      <c r="K350" s="4" t="s">
        <v>21</v>
      </c>
      <c r="L350" s="4" t="s">
        <v>22</v>
      </c>
      <c r="M350">
        <v>1487224800</v>
      </c>
      <c r="N350">
        <v>1488348000</v>
      </c>
      <c r="O350" s="11">
        <f t="shared" si="22"/>
        <v>42782.25</v>
      </c>
      <c r="P350" s="11">
        <f t="shared" si="23"/>
        <v>42795.25</v>
      </c>
      <c r="Q350" t="b">
        <v>0</v>
      </c>
      <c r="R350" t="b">
        <v>0</v>
      </c>
      <c r="S350" t="s">
        <v>17</v>
      </c>
      <c r="T350" t="str" cm="1">
        <f t="array" ref="T350:U350">TRIM(_xlfn.TEXTSPLIT(S350,"/"))</f>
        <v>food</v>
      </c>
      <c r="U350" t="str">
        <v>food trucks</v>
      </c>
      <c r="V350" s="5"/>
    </row>
    <row r="351" spans="1:22" x14ac:dyDescent="0.3">
      <c r="A351">
        <v>349</v>
      </c>
      <c r="B351" t="s">
        <v>750</v>
      </c>
      <c r="C351" s="3" t="s">
        <v>751</v>
      </c>
      <c r="D351">
        <v>180800</v>
      </c>
      <c r="E351" t="str" cm="1">
        <f t="array" ref="E351">_xlfn.IFS(D351&lt;1000,"Less than 1000",D351&lt;=4999,"1000 to 4999",D351&lt;=9999,"5000 to 9999",D351&lt;=14999,"10000 to 14999",D351&lt;=19999,"15000 to 19999",D351&lt;=24999,"20000 to 24999",D351&lt;=29999,"25000 to 29999",D351&lt;=34999,"30000 to 34999",D351&lt;=39999,"35000 to 39999",D351&lt;=44999,"40000 to 44999",D351&lt;=49999,"45000 to 49999",TRUE,"Greater than or equal to 50000")</f>
        <v>Greater than or equal to 50000</v>
      </c>
      <c r="F351">
        <v>95958</v>
      </c>
      <c r="G351" s="7">
        <f t="shared" si="20"/>
        <v>53.074115044247783</v>
      </c>
      <c r="H351" t="s">
        <v>14</v>
      </c>
      <c r="I351">
        <v>923</v>
      </c>
      <c r="J351" s="5">
        <f t="shared" si="21"/>
        <v>103.96316359696641</v>
      </c>
      <c r="K351" s="4" t="s">
        <v>21</v>
      </c>
      <c r="L351" s="4" t="s">
        <v>22</v>
      </c>
      <c r="M351">
        <v>1500008400</v>
      </c>
      <c r="N351">
        <v>1502600400</v>
      </c>
      <c r="O351" s="11">
        <f t="shared" si="22"/>
        <v>42930.208333333328</v>
      </c>
      <c r="P351" s="11">
        <f t="shared" si="23"/>
        <v>42960.208333333328</v>
      </c>
      <c r="Q351" t="b">
        <v>0</v>
      </c>
      <c r="R351" t="b">
        <v>0</v>
      </c>
      <c r="S351" t="s">
        <v>33</v>
      </c>
      <c r="T351" t="str" cm="1">
        <f t="array" ref="T351:U351">TRIM(_xlfn.TEXTSPLIT(S351,"/"))</f>
        <v>theater</v>
      </c>
      <c r="U351" t="str">
        <v>plays</v>
      </c>
      <c r="V351" s="5"/>
    </row>
    <row r="352" spans="1:22" x14ac:dyDescent="0.3">
      <c r="A352">
        <v>350</v>
      </c>
      <c r="B352" t="s">
        <v>752</v>
      </c>
      <c r="C352" s="3" t="s">
        <v>753</v>
      </c>
      <c r="D352">
        <v>100</v>
      </c>
      <c r="E352" t="str" cm="1">
        <f t="array" ref="E352">_xlfn.IFS(D352&lt;1000,"Less than 1000",D352&lt;=4999,"1000 to 4999",D352&lt;=9999,"5000 to 9999",D352&lt;=14999,"10000 to 14999",D352&lt;=19999,"15000 to 19999",D352&lt;=24999,"20000 to 24999",D352&lt;=29999,"25000 to 29999",D352&lt;=34999,"30000 to 34999",D352&lt;=39999,"35000 to 39999",D352&lt;=44999,"40000 to 44999",D352&lt;=49999,"45000 to 49999",TRUE,"Greater than or equal to 50000")</f>
        <v>Less than 1000</v>
      </c>
      <c r="F352">
        <v>5</v>
      </c>
      <c r="G352" s="7">
        <f t="shared" si="20"/>
        <v>5</v>
      </c>
      <c r="H352" t="s">
        <v>14</v>
      </c>
      <c r="I352">
        <v>1</v>
      </c>
      <c r="J352" s="5">
        <f t="shared" si="21"/>
        <v>5</v>
      </c>
      <c r="K352" s="4" t="s">
        <v>21</v>
      </c>
      <c r="L352" s="4" t="s">
        <v>22</v>
      </c>
      <c r="M352">
        <v>1432098000</v>
      </c>
      <c r="N352">
        <v>1433653200</v>
      </c>
      <c r="O352" s="11">
        <f t="shared" si="22"/>
        <v>42144.208333333328</v>
      </c>
      <c r="P352" s="11">
        <f t="shared" si="23"/>
        <v>42162.208333333328</v>
      </c>
      <c r="Q352" t="b">
        <v>0</v>
      </c>
      <c r="R352" t="b">
        <v>1</v>
      </c>
      <c r="S352" t="s">
        <v>159</v>
      </c>
      <c r="T352" t="str" cm="1">
        <f t="array" ref="T352:U352">TRIM(_xlfn.TEXTSPLIT(S352,"/"))</f>
        <v>music</v>
      </c>
      <c r="U352" t="str">
        <v>jazz</v>
      </c>
      <c r="V352" s="5"/>
    </row>
    <row r="353" spans="1:22" x14ac:dyDescent="0.3">
      <c r="A353">
        <v>351</v>
      </c>
      <c r="B353" t="s">
        <v>754</v>
      </c>
      <c r="C353" s="3" t="s">
        <v>755</v>
      </c>
      <c r="D353">
        <v>74100</v>
      </c>
      <c r="E353" t="str" cm="1">
        <f t="array" ref="E353">_xlfn.IFS(D353&lt;1000,"Less than 1000",D353&lt;=4999,"1000 to 4999",D353&lt;=9999,"5000 to 9999",D353&lt;=14999,"10000 to 14999",D353&lt;=19999,"15000 to 19999",D353&lt;=24999,"20000 to 24999",D353&lt;=29999,"25000 to 29999",D353&lt;=34999,"30000 to 34999",D353&lt;=39999,"35000 to 39999",D353&lt;=44999,"40000 to 44999",D353&lt;=49999,"45000 to 49999",TRUE,"Greater than or equal to 50000")</f>
        <v>Greater than or equal to 50000</v>
      </c>
      <c r="F353">
        <v>94631</v>
      </c>
      <c r="G353" s="7">
        <f t="shared" si="20"/>
        <v>127.70715249662618</v>
      </c>
      <c r="H353" t="s">
        <v>20</v>
      </c>
      <c r="I353">
        <v>2013</v>
      </c>
      <c r="J353" s="5">
        <f t="shared" si="21"/>
        <v>47.009935419771487</v>
      </c>
      <c r="K353" s="4" t="s">
        <v>21</v>
      </c>
      <c r="L353" s="4" t="s">
        <v>22</v>
      </c>
      <c r="M353">
        <v>1440392400</v>
      </c>
      <c r="N353">
        <v>1441602000</v>
      </c>
      <c r="O353" s="11">
        <f t="shared" si="22"/>
        <v>42240.208333333328</v>
      </c>
      <c r="P353" s="11">
        <f t="shared" si="23"/>
        <v>42254.208333333328</v>
      </c>
      <c r="Q353" t="b">
        <v>0</v>
      </c>
      <c r="R353" t="b">
        <v>0</v>
      </c>
      <c r="S353" t="s">
        <v>23</v>
      </c>
      <c r="T353" t="str" cm="1">
        <f t="array" ref="T353:U353">TRIM(_xlfn.TEXTSPLIT(S353,"/"))</f>
        <v>music</v>
      </c>
      <c r="U353" t="str">
        <v>rock</v>
      </c>
      <c r="V353" s="5"/>
    </row>
    <row r="354" spans="1:22" x14ac:dyDescent="0.3">
      <c r="A354">
        <v>352</v>
      </c>
      <c r="B354" t="s">
        <v>756</v>
      </c>
      <c r="C354" s="3" t="s">
        <v>757</v>
      </c>
      <c r="D354">
        <v>2800</v>
      </c>
      <c r="E354" t="str" cm="1">
        <f t="array" ref="E354">_xlfn.IFS(D354&lt;1000,"Less than 1000",D354&lt;=4999,"1000 to 4999",D354&lt;=9999,"5000 to 9999",D354&lt;=14999,"10000 to 14999",D354&lt;=19999,"15000 to 19999",D354&lt;=24999,"20000 to 24999",D354&lt;=29999,"25000 to 29999",D354&lt;=34999,"30000 to 34999",D354&lt;=39999,"35000 to 39999",D354&lt;=44999,"40000 to 44999",D354&lt;=49999,"45000 to 49999",TRUE,"Greater than or equal to 50000")</f>
        <v>1000 to 4999</v>
      </c>
      <c r="F354">
        <v>977</v>
      </c>
      <c r="G354" s="7">
        <f t="shared" si="20"/>
        <v>34.892857142857139</v>
      </c>
      <c r="H354" t="s">
        <v>14</v>
      </c>
      <c r="I354">
        <v>33</v>
      </c>
      <c r="J354" s="5">
        <f t="shared" si="21"/>
        <v>29.606060606060606</v>
      </c>
      <c r="K354" s="4" t="s">
        <v>15</v>
      </c>
      <c r="L354" s="4" t="s">
        <v>16</v>
      </c>
      <c r="M354">
        <v>1446876000</v>
      </c>
      <c r="N354">
        <v>1447567200</v>
      </c>
      <c r="O354" s="11">
        <f t="shared" si="22"/>
        <v>42315.25</v>
      </c>
      <c r="P354" s="11">
        <f t="shared" si="23"/>
        <v>42323.25</v>
      </c>
      <c r="Q354" t="b">
        <v>0</v>
      </c>
      <c r="R354" t="b">
        <v>0</v>
      </c>
      <c r="S354" t="s">
        <v>33</v>
      </c>
      <c r="T354" t="str" cm="1">
        <f t="array" ref="T354:U354">TRIM(_xlfn.TEXTSPLIT(S354,"/"))</f>
        <v>theater</v>
      </c>
      <c r="U354" t="str">
        <v>plays</v>
      </c>
      <c r="V354" s="5"/>
    </row>
    <row r="355" spans="1:22" x14ac:dyDescent="0.3">
      <c r="A355">
        <v>353</v>
      </c>
      <c r="B355" t="s">
        <v>758</v>
      </c>
      <c r="C355" s="3" t="s">
        <v>759</v>
      </c>
      <c r="D355">
        <v>33600</v>
      </c>
      <c r="E355" t="str" cm="1">
        <f t="array" ref="E355">_xlfn.IFS(D355&lt;1000,"Less than 1000",D355&lt;=4999,"1000 to 4999",D355&lt;=9999,"5000 to 9999",D355&lt;=14999,"10000 to 14999",D355&lt;=19999,"15000 to 19999",D355&lt;=24999,"20000 to 24999",D355&lt;=29999,"25000 to 29999",D355&lt;=34999,"30000 to 34999",D355&lt;=39999,"35000 to 39999",D355&lt;=44999,"40000 to 44999",D355&lt;=49999,"45000 to 49999",TRUE,"Greater than or equal to 50000")</f>
        <v>30000 to 34999</v>
      </c>
      <c r="F355">
        <v>137961</v>
      </c>
      <c r="G355" s="7">
        <f t="shared" si="20"/>
        <v>410.59821428571428</v>
      </c>
      <c r="H355" t="s">
        <v>20</v>
      </c>
      <c r="I355">
        <v>1703</v>
      </c>
      <c r="J355" s="5">
        <f t="shared" si="21"/>
        <v>81.010569583088667</v>
      </c>
      <c r="K355" s="4" t="s">
        <v>21</v>
      </c>
      <c r="L355" s="4" t="s">
        <v>22</v>
      </c>
      <c r="M355">
        <v>1562302800</v>
      </c>
      <c r="N355">
        <v>1562389200</v>
      </c>
      <c r="O355" s="11">
        <f t="shared" si="22"/>
        <v>43651.208333333328</v>
      </c>
      <c r="P355" s="11">
        <f t="shared" si="23"/>
        <v>43652.208333333328</v>
      </c>
      <c r="Q355" t="b">
        <v>0</v>
      </c>
      <c r="R355" t="b">
        <v>0</v>
      </c>
      <c r="S355" t="s">
        <v>33</v>
      </c>
      <c r="T355" t="str" cm="1">
        <f t="array" ref="T355:U355">TRIM(_xlfn.TEXTSPLIT(S355,"/"))</f>
        <v>theater</v>
      </c>
      <c r="U355" t="str">
        <v>plays</v>
      </c>
      <c r="V355" s="5"/>
    </row>
    <row r="356" spans="1:22" x14ac:dyDescent="0.3">
      <c r="A356">
        <v>354</v>
      </c>
      <c r="B356" t="s">
        <v>760</v>
      </c>
      <c r="C356" s="3" t="s">
        <v>761</v>
      </c>
      <c r="D356">
        <v>6100</v>
      </c>
      <c r="E356" t="str" cm="1">
        <f t="array" ref="E356">_xlfn.IFS(D356&lt;1000,"Less than 1000",D356&lt;=4999,"1000 to 4999",D356&lt;=9999,"5000 to 9999",D356&lt;=14999,"10000 to 14999",D356&lt;=19999,"15000 to 19999",D356&lt;=24999,"20000 to 24999",D356&lt;=29999,"25000 to 29999",D356&lt;=34999,"30000 to 34999",D356&lt;=39999,"35000 to 39999",D356&lt;=44999,"40000 to 44999",D356&lt;=49999,"45000 to 49999",TRUE,"Greater than or equal to 50000")</f>
        <v>5000 to 9999</v>
      </c>
      <c r="F356">
        <v>7548</v>
      </c>
      <c r="G356" s="7">
        <f t="shared" si="20"/>
        <v>123.73770491803278</v>
      </c>
      <c r="H356" t="s">
        <v>20</v>
      </c>
      <c r="I356">
        <v>80</v>
      </c>
      <c r="J356" s="5">
        <f t="shared" si="21"/>
        <v>94.35</v>
      </c>
      <c r="K356" s="4" t="s">
        <v>36</v>
      </c>
      <c r="L356" s="4" t="s">
        <v>37</v>
      </c>
      <c r="M356">
        <v>1378184400</v>
      </c>
      <c r="N356">
        <v>1378789200</v>
      </c>
      <c r="O356" s="11">
        <f t="shared" si="22"/>
        <v>41520.208333333336</v>
      </c>
      <c r="P356" s="11">
        <f t="shared" si="23"/>
        <v>41527.208333333336</v>
      </c>
      <c r="Q356" t="b">
        <v>0</v>
      </c>
      <c r="R356" t="b">
        <v>0</v>
      </c>
      <c r="S356" t="s">
        <v>42</v>
      </c>
      <c r="T356" t="str" cm="1">
        <f t="array" ref="T356:U356">TRIM(_xlfn.TEXTSPLIT(S356,"/"))</f>
        <v>film &amp; video</v>
      </c>
      <c r="U356" t="str">
        <v>documentary</v>
      </c>
      <c r="V356" s="5"/>
    </row>
    <row r="357" spans="1:22" x14ac:dyDescent="0.3">
      <c r="A357">
        <v>355</v>
      </c>
      <c r="B357" t="s">
        <v>762</v>
      </c>
      <c r="C357" s="3" t="s">
        <v>763</v>
      </c>
      <c r="D357">
        <v>3800</v>
      </c>
      <c r="E357" t="str" cm="1">
        <f t="array" ref="E357">_xlfn.IFS(D357&lt;1000,"Less than 1000",D357&lt;=4999,"1000 to 4999",D357&lt;=9999,"5000 to 9999",D357&lt;=14999,"10000 to 14999",D357&lt;=19999,"15000 to 19999",D357&lt;=24999,"20000 to 24999",D357&lt;=29999,"25000 to 29999",D357&lt;=34999,"30000 to 34999",D357&lt;=39999,"35000 to 39999",D357&lt;=44999,"40000 to 44999",D357&lt;=49999,"45000 to 49999",TRUE,"Greater than or equal to 50000")</f>
        <v>1000 to 4999</v>
      </c>
      <c r="F357">
        <v>2241</v>
      </c>
      <c r="G357" s="7">
        <f t="shared" si="20"/>
        <v>58.973684210526315</v>
      </c>
      <c r="H357" t="s">
        <v>47</v>
      </c>
      <c r="I357">
        <v>86</v>
      </c>
      <c r="J357" s="5">
        <f t="shared" si="21"/>
        <v>26.058139534883722</v>
      </c>
      <c r="K357" s="4" t="s">
        <v>21</v>
      </c>
      <c r="L357" s="4" t="s">
        <v>22</v>
      </c>
      <c r="M357">
        <v>1485064800</v>
      </c>
      <c r="N357">
        <v>1488520800</v>
      </c>
      <c r="O357" s="11">
        <f t="shared" si="22"/>
        <v>42757.25</v>
      </c>
      <c r="P357" s="11">
        <f t="shared" si="23"/>
        <v>42797.25</v>
      </c>
      <c r="Q357" t="b">
        <v>0</v>
      </c>
      <c r="R357" t="b">
        <v>0</v>
      </c>
      <c r="S357" t="s">
        <v>65</v>
      </c>
      <c r="T357" t="str" cm="1">
        <f t="array" ref="T357:U357">TRIM(_xlfn.TEXTSPLIT(S357,"/"))</f>
        <v>technology</v>
      </c>
      <c r="U357" t="str">
        <v>wearables</v>
      </c>
      <c r="V357" s="5"/>
    </row>
    <row r="358" spans="1:22" x14ac:dyDescent="0.3">
      <c r="A358">
        <v>356</v>
      </c>
      <c r="B358" t="s">
        <v>764</v>
      </c>
      <c r="C358" s="3" t="s">
        <v>765</v>
      </c>
      <c r="D358">
        <v>9300</v>
      </c>
      <c r="E358" t="str" cm="1">
        <f t="array" ref="E358">_xlfn.IFS(D358&lt;1000,"Less than 1000",D358&lt;=4999,"1000 to 4999",D358&lt;=9999,"5000 to 9999",D358&lt;=14999,"10000 to 14999",D358&lt;=19999,"15000 to 19999",D358&lt;=24999,"20000 to 24999",D358&lt;=29999,"25000 to 29999",D358&lt;=34999,"30000 to 34999",D358&lt;=39999,"35000 to 39999",D358&lt;=44999,"40000 to 44999",D358&lt;=49999,"45000 to 49999",TRUE,"Greater than or equal to 50000")</f>
        <v>5000 to 9999</v>
      </c>
      <c r="F358">
        <v>3431</v>
      </c>
      <c r="G358" s="7">
        <f t="shared" si="20"/>
        <v>36.892473118279568</v>
      </c>
      <c r="H358" t="s">
        <v>14</v>
      </c>
      <c r="I358">
        <v>40</v>
      </c>
      <c r="J358" s="5">
        <f t="shared" si="21"/>
        <v>85.775000000000006</v>
      </c>
      <c r="K358" s="4" t="s">
        <v>107</v>
      </c>
      <c r="L358" s="4" t="s">
        <v>108</v>
      </c>
      <c r="M358">
        <v>1326520800</v>
      </c>
      <c r="N358">
        <v>1327298400</v>
      </c>
      <c r="O358" s="11">
        <f t="shared" si="22"/>
        <v>40922.25</v>
      </c>
      <c r="P358" s="11">
        <f t="shared" si="23"/>
        <v>40931.25</v>
      </c>
      <c r="Q358" t="b">
        <v>0</v>
      </c>
      <c r="R358" t="b">
        <v>0</v>
      </c>
      <c r="S358" t="s">
        <v>33</v>
      </c>
      <c r="T358" t="str" cm="1">
        <f t="array" ref="T358:U358">TRIM(_xlfn.TEXTSPLIT(S358,"/"))</f>
        <v>theater</v>
      </c>
      <c r="U358" t="str">
        <v>plays</v>
      </c>
      <c r="V358" s="5"/>
    </row>
    <row r="359" spans="1:22" x14ac:dyDescent="0.3">
      <c r="A359">
        <v>357</v>
      </c>
      <c r="B359" t="s">
        <v>766</v>
      </c>
      <c r="C359" s="3" t="s">
        <v>767</v>
      </c>
      <c r="D359">
        <v>2300</v>
      </c>
      <c r="E359" t="str" cm="1">
        <f t="array" ref="E359">_xlfn.IFS(D359&lt;1000,"Less than 1000",D359&lt;=4999,"1000 to 4999",D359&lt;=9999,"5000 to 9999",D359&lt;=14999,"10000 to 14999",D359&lt;=19999,"15000 to 19999",D359&lt;=24999,"20000 to 24999",D359&lt;=29999,"25000 to 29999",D359&lt;=34999,"30000 to 34999",D359&lt;=39999,"35000 to 39999",D359&lt;=44999,"40000 to 44999",D359&lt;=49999,"45000 to 49999",TRUE,"Greater than or equal to 50000")</f>
        <v>1000 to 4999</v>
      </c>
      <c r="F359">
        <v>4253</v>
      </c>
      <c r="G359" s="7">
        <f t="shared" si="20"/>
        <v>184.91304347826087</v>
      </c>
      <c r="H359" t="s">
        <v>20</v>
      </c>
      <c r="I359">
        <v>41</v>
      </c>
      <c r="J359" s="5">
        <f t="shared" si="21"/>
        <v>103.73170731707317</v>
      </c>
      <c r="K359" s="4" t="s">
        <v>21</v>
      </c>
      <c r="L359" s="4" t="s">
        <v>22</v>
      </c>
      <c r="M359">
        <v>1441256400</v>
      </c>
      <c r="N359">
        <v>1443416400</v>
      </c>
      <c r="O359" s="11">
        <f t="shared" si="22"/>
        <v>42250.208333333328</v>
      </c>
      <c r="P359" s="11">
        <f t="shared" si="23"/>
        <v>42275.208333333328</v>
      </c>
      <c r="Q359" t="b">
        <v>0</v>
      </c>
      <c r="R359" t="b">
        <v>0</v>
      </c>
      <c r="S359" t="s">
        <v>89</v>
      </c>
      <c r="T359" t="str" cm="1">
        <f t="array" ref="T359:U359">TRIM(_xlfn.TEXTSPLIT(S359,"/"))</f>
        <v>games</v>
      </c>
      <c r="U359" t="str">
        <v>video games</v>
      </c>
      <c r="V359" s="5"/>
    </row>
    <row r="360" spans="1:22" x14ac:dyDescent="0.3">
      <c r="A360">
        <v>358</v>
      </c>
      <c r="B360" t="s">
        <v>768</v>
      </c>
      <c r="C360" s="3" t="s">
        <v>769</v>
      </c>
      <c r="D360">
        <v>9700</v>
      </c>
      <c r="E360" t="str" cm="1">
        <f t="array" ref="E360">_xlfn.IFS(D360&lt;1000,"Less than 1000",D360&lt;=4999,"1000 to 4999",D360&lt;=9999,"5000 to 9999",D360&lt;=14999,"10000 to 14999",D360&lt;=19999,"15000 to 19999",D360&lt;=24999,"20000 to 24999",D360&lt;=29999,"25000 to 29999",D360&lt;=34999,"30000 to 34999",D360&lt;=39999,"35000 to 39999",D360&lt;=44999,"40000 to 44999",D360&lt;=49999,"45000 to 49999",TRUE,"Greater than or equal to 50000")</f>
        <v>5000 to 9999</v>
      </c>
      <c r="F360">
        <v>1146</v>
      </c>
      <c r="G360" s="7">
        <f t="shared" si="20"/>
        <v>11.814432989690722</v>
      </c>
      <c r="H360" t="s">
        <v>14</v>
      </c>
      <c r="I360">
        <v>23</v>
      </c>
      <c r="J360" s="5">
        <f t="shared" si="21"/>
        <v>49.826086956521742</v>
      </c>
      <c r="K360" s="4" t="s">
        <v>15</v>
      </c>
      <c r="L360" s="4" t="s">
        <v>16</v>
      </c>
      <c r="M360">
        <v>1533877200</v>
      </c>
      <c r="N360">
        <v>1534136400</v>
      </c>
      <c r="O360" s="11">
        <f t="shared" si="22"/>
        <v>43322.208333333328</v>
      </c>
      <c r="P360" s="11">
        <f t="shared" si="23"/>
        <v>43325.208333333328</v>
      </c>
      <c r="Q360" t="b">
        <v>1</v>
      </c>
      <c r="R360" t="b">
        <v>0</v>
      </c>
      <c r="S360" t="s">
        <v>122</v>
      </c>
      <c r="T360" t="str" cm="1">
        <f t="array" ref="T360:U360">TRIM(_xlfn.TEXTSPLIT(S360,"/"))</f>
        <v>photography</v>
      </c>
      <c r="U360" t="str">
        <v>photography books</v>
      </c>
      <c r="V360" s="5"/>
    </row>
    <row r="361" spans="1:22" x14ac:dyDescent="0.3">
      <c r="A361">
        <v>359</v>
      </c>
      <c r="B361" t="s">
        <v>770</v>
      </c>
      <c r="C361" s="3" t="s">
        <v>771</v>
      </c>
      <c r="D361">
        <v>4000</v>
      </c>
      <c r="E361" t="str" cm="1">
        <f t="array" ref="E361">_xlfn.IFS(D361&lt;1000,"Less than 1000",D361&lt;=4999,"1000 to 4999",D361&lt;=9999,"5000 to 9999",D361&lt;=14999,"10000 to 14999",D361&lt;=19999,"15000 to 19999",D361&lt;=24999,"20000 to 24999",D361&lt;=29999,"25000 to 29999",D361&lt;=34999,"30000 to 34999",D361&lt;=39999,"35000 to 39999",D361&lt;=44999,"40000 to 44999",D361&lt;=49999,"45000 to 49999",TRUE,"Greater than or equal to 50000")</f>
        <v>1000 to 4999</v>
      </c>
      <c r="F361">
        <v>11948</v>
      </c>
      <c r="G361" s="7">
        <f t="shared" si="20"/>
        <v>298.7</v>
      </c>
      <c r="H361" t="s">
        <v>20</v>
      </c>
      <c r="I361">
        <v>187</v>
      </c>
      <c r="J361" s="5">
        <f t="shared" si="21"/>
        <v>63.893048128342244</v>
      </c>
      <c r="K361" s="4" t="s">
        <v>21</v>
      </c>
      <c r="L361" s="4" t="s">
        <v>22</v>
      </c>
      <c r="M361">
        <v>1314421200</v>
      </c>
      <c r="N361">
        <v>1315026000</v>
      </c>
      <c r="O361" s="11">
        <f t="shared" si="22"/>
        <v>40782.208333333336</v>
      </c>
      <c r="P361" s="11">
        <f t="shared" si="23"/>
        <v>40789.208333333336</v>
      </c>
      <c r="Q361" t="b">
        <v>0</v>
      </c>
      <c r="R361" t="b">
        <v>0</v>
      </c>
      <c r="S361" t="s">
        <v>71</v>
      </c>
      <c r="T361" t="str" cm="1">
        <f t="array" ref="T361:U361">TRIM(_xlfn.TEXTSPLIT(S361,"/"))</f>
        <v>film &amp; video</v>
      </c>
      <c r="U361" t="str">
        <v>animation</v>
      </c>
      <c r="V361" s="5"/>
    </row>
    <row r="362" spans="1:22" x14ac:dyDescent="0.3">
      <c r="A362">
        <v>360</v>
      </c>
      <c r="B362" t="s">
        <v>772</v>
      </c>
      <c r="C362" s="3" t="s">
        <v>773</v>
      </c>
      <c r="D362">
        <v>59700</v>
      </c>
      <c r="E362" t="str" cm="1">
        <f t="array" ref="E362">_xlfn.IFS(D362&lt;1000,"Less than 1000",D362&lt;=4999,"1000 to 4999",D362&lt;=9999,"5000 to 9999",D362&lt;=14999,"10000 to 14999",D362&lt;=19999,"15000 to 19999",D362&lt;=24999,"20000 to 24999",D362&lt;=29999,"25000 to 29999",D362&lt;=34999,"30000 to 34999",D362&lt;=39999,"35000 to 39999",D362&lt;=44999,"40000 to 44999",D362&lt;=49999,"45000 to 49999",TRUE,"Greater than or equal to 50000")</f>
        <v>Greater than or equal to 50000</v>
      </c>
      <c r="F362">
        <v>135132</v>
      </c>
      <c r="G362" s="7">
        <f t="shared" si="20"/>
        <v>226.35175879396985</v>
      </c>
      <c r="H362" t="s">
        <v>20</v>
      </c>
      <c r="I362">
        <v>2875</v>
      </c>
      <c r="J362" s="5">
        <f t="shared" si="21"/>
        <v>47.002434782608695</v>
      </c>
      <c r="K362" s="4" t="s">
        <v>40</v>
      </c>
      <c r="L362" s="4" t="s">
        <v>41</v>
      </c>
      <c r="M362">
        <v>1293861600</v>
      </c>
      <c r="N362">
        <v>1295071200</v>
      </c>
      <c r="O362" s="11">
        <f t="shared" si="22"/>
        <v>40544.25</v>
      </c>
      <c r="P362" s="11">
        <f t="shared" si="23"/>
        <v>40558.25</v>
      </c>
      <c r="Q362" t="b">
        <v>0</v>
      </c>
      <c r="R362" t="b">
        <v>1</v>
      </c>
      <c r="S362" t="s">
        <v>33</v>
      </c>
      <c r="T362" t="str" cm="1">
        <f t="array" ref="T362:U362">TRIM(_xlfn.TEXTSPLIT(S362,"/"))</f>
        <v>theater</v>
      </c>
      <c r="U362" t="str">
        <v>plays</v>
      </c>
      <c r="V362" s="5"/>
    </row>
    <row r="363" spans="1:22" x14ac:dyDescent="0.3">
      <c r="A363">
        <v>361</v>
      </c>
      <c r="B363" t="s">
        <v>774</v>
      </c>
      <c r="C363" s="3" t="s">
        <v>775</v>
      </c>
      <c r="D363">
        <v>5500</v>
      </c>
      <c r="E363" t="str" cm="1">
        <f t="array" ref="E363">_xlfn.IFS(D363&lt;1000,"Less than 1000",D363&lt;=4999,"1000 to 4999",D363&lt;=9999,"5000 to 9999",D363&lt;=14999,"10000 to 14999",D363&lt;=19999,"15000 to 19999",D363&lt;=24999,"20000 to 24999",D363&lt;=29999,"25000 to 29999",D363&lt;=34999,"30000 to 34999",D363&lt;=39999,"35000 to 39999",D363&lt;=44999,"40000 to 44999",D363&lt;=49999,"45000 to 49999",TRUE,"Greater than or equal to 50000")</f>
        <v>5000 to 9999</v>
      </c>
      <c r="F363">
        <v>9546</v>
      </c>
      <c r="G363" s="7">
        <f t="shared" si="20"/>
        <v>173.56363636363636</v>
      </c>
      <c r="H363" t="s">
        <v>20</v>
      </c>
      <c r="I363">
        <v>88</v>
      </c>
      <c r="J363" s="5">
        <f t="shared" si="21"/>
        <v>108.47727272727273</v>
      </c>
      <c r="K363" s="4" t="s">
        <v>21</v>
      </c>
      <c r="L363" s="4" t="s">
        <v>22</v>
      </c>
      <c r="M363">
        <v>1507352400</v>
      </c>
      <c r="N363">
        <v>1509426000</v>
      </c>
      <c r="O363" s="11">
        <f t="shared" si="22"/>
        <v>43015.208333333328</v>
      </c>
      <c r="P363" s="11">
        <f t="shared" si="23"/>
        <v>43039.208333333328</v>
      </c>
      <c r="Q363" t="b">
        <v>0</v>
      </c>
      <c r="R363" t="b">
        <v>0</v>
      </c>
      <c r="S363" t="s">
        <v>33</v>
      </c>
      <c r="T363" t="str" cm="1">
        <f t="array" ref="T363:U363">TRIM(_xlfn.TEXTSPLIT(S363,"/"))</f>
        <v>theater</v>
      </c>
      <c r="U363" t="str">
        <v>plays</v>
      </c>
      <c r="V363" s="5"/>
    </row>
    <row r="364" spans="1:22" x14ac:dyDescent="0.3">
      <c r="A364">
        <v>362</v>
      </c>
      <c r="B364" t="s">
        <v>776</v>
      </c>
      <c r="C364" s="3" t="s">
        <v>777</v>
      </c>
      <c r="D364">
        <v>3700</v>
      </c>
      <c r="E364" t="str" cm="1">
        <f t="array" ref="E364">_xlfn.IFS(D364&lt;1000,"Less than 1000",D364&lt;=4999,"1000 to 4999",D364&lt;=9999,"5000 to 9999",D364&lt;=14999,"10000 to 14999",D364&lt;=19999,"15000 to 19999",D364&lt;=24999,"20000 to 24999",D364&lt;=29999,"25000 to 29999",D364&lt;=34999,"30000 to 34999",D364&lt;=39999,"35000 to 39999",D364&lt;=44999,"40000 to 44999",D364&lt;=49999,"45000 to 49999",TRUE,"Greater than or equal to 50000")</f>
        <v>1000 to 4999</v>
      </c>
      <c r="F364">
        <v>13755</v>
      </c>
      <c r="G364" s="7">
        <f t="shared" si="20"/>
        <v>371.75675675675677</v>
      </c>
      <c r="H364" t="s">
        <v>20</v>
      </c>
      <c r="I364">
        <v>191</v>
      </c>
      <c r="J364" s="5">
        <f t="shared" si="21"/>
        <v>72.015706806282722</v>
      </c>
      <c r="K364" s="4" t="s">
        <v>21</v>
      </c>
      <c r="L364" s="4" t="s">
        <v>22</v>
      </c>
      <c r="M364">
        <v>1296108000</v>
      </c>
      <c r="N364">
        <v>1299391200</v>
      </c>
      <c r="O364" s="11">
        <f t="shared" si="22"/>
        <v>40570.25</v>
      </c>
      <c r="P364" s="11">
        <f t="shared" si="23"/>
        <v>40608.25</v>
      </c>
      <c r="Q364" t="b">
        <v>0</v>
      </c>
      <c r="R364" t="b">
        <v>0</v>
      </c>
      <c r="S364" t="s">
        <v>23</v>
      </c>
      <c r="T364" t="str" cm="1">
        <f t="array" ref="T364:U364">TRIM(_xlfn.TEXTSPLIT(S364,"/"))</f>
        <v>music</v>
      </c>
      <c r="U364" t="str">
        <v>rock</v>
      </c>
      <c r="V364" s="5"/>
    </row>
    <row r="365" spans="1:22" x14ac:dyDescent="0.3">
      <c r="A365">
        <v>363</v>
      </c>
      <c r="B365" t="s">
        <v>778</v>
      </c>
      <c r="C365" s="3" t="s">
        <v>779</v>
      </c>
      <c r="D365">
        <v>5200</v>
      </c>
      <c r="E365" t="str" cm="1">
        <f t="array" ref="E365">_xlfn.IFS(D365&lt;1000,"Less than 1000",D365&lt;=4999,"1000 to 4999",D365&lt;=9999,"5000 to 9999",D365&lt;=14999,"10000 to 14999",D365&lt;=19999,"15000 to 19999",D365&lt;=24999,"20000 to 24999",D365&lt;=29999,"25000 to 29999",D365&lt;=34999,"30000 to 34999",D365&lt;=39999,"35000 to 39999",D365&lt;=44999,"40000 to 44999",D365&lt;=49999,"45000 to 49999",TRUE,"Greater than or equal to 50000")</f>
        <v>5000 to 9999</v>
      </c>
      <c r="F365">
        <v>8330</v>
      </c>
      <c r="G365" s="7">
        <f t="shared" si="20"/>
        <v>160.19230769230771</v>
      </c>
      <c r="H365" t="s">
        <v>20</v>
      </c>
      <c r="I365">
        <v>139</v>
      </c>
      <c r="J365" s="5">
        <f t="shared" si="21"/>
        <v>59.928057553956833</v>
      </c>
      <c r="K365" s="4" t="s">
        <v>21</v>
      </c>
      <c r="L365" s="4" t="s">
        <v>22</v>
      </c>
      <c r="M365">
        <v>1324965600</v>
      </c>
      <c r="N365">
        <v>1325052000</v>
      </c>
      <c r="O365" s="11">
        <f t="shared" si="22"/>
        <v>40904.25</v>
      </c>
      <c r="P365" s="11">
        <f t="shared" si="23"/>
        <v>40905.25</v>
      </c>
      <c r="Q365" t="b">
        <v>0</v>
      </c>
      <c r="R365" t="b">
        <v>0</v>
      </c>
      <c r="S365" t="s">
        <v>23</v>
      </c>
      <c r="T365" t="str" cm="1">
        <f t="array" ref="T365:U365">TRIM(_xlfn.TEXTSPLIT(S365,"/"))</f>
        <v>music</v>
      </c>
      <c r="U365" t="str">
        <v>rock</v>
      </c>
      <c r="V365" s="5"/>
    </row>
    <row r="366" spans="1:22" x14ac:dyDescent="0.3">
      <c r="A366">
        <v>364</v>
      </c>
      <c r="B366" t="s">
        <v>780</v>
      </c>
      <c r="C366" s="3" t="s">
        <v>781</v>
      </c>
      <c r="D366">
        <v>900</v>
      </c>
      <c r="E366" t="str" cm="1">
        <f t="array" ref="E366">_xlfn.IFS(D366&lt;1000,"Less than 1000",D366&lt;=4999,"1000 to 4999",D366&lt;=9999,"5000 to 9999",D366&lt;=14999,"10000 to 14999",D366&lt;=19999,"15000 to 19999",D366&lt;=24999,"20000 to 24999",D366&lt;=29999,"25000 to 29999",D366&lt;=34999,"30000 to 34999",D366&lt;=39999,"35000 to 39999",D366&lt;=44999,"40000 to 44999",D366&lt;=49999,"45000 to 49999",TRUE,"Greater than or equal to 50000")</f>
        <v>Less than 1000</v>
      </c>
      <c r="F366">
        <v>14547</v>
      </c>
      <c r="G366" s="7">
        <f t="shared" si="20"/>
        <v>1616.3333333333335</v>
      </c>
      <c r="H366" t="s">
        <v>20</v>
      </c>
      <c r="I366">
        <v>186</v>
      </c>
      <c r="J366" s="5">
        <f t="shared" si="21"/>
        <v>78.209677419354833</v>
      </c>
      <c r="K366" s="4" t="s">
        <v>21</v>
      </c>
      <c r="L366" s="4" t="s">
        <v>22</v>
      </c>
      <c r="M366">
        <v>1520229600</v>
      </c>
      <c r="N366">
        <v>1522818000</v>
      </c>
      <c r="O366" s="11">
        <f t="shared" si="22"/>
        <v>43164.25</v>
      </c>
      <c r="P366" s="11">
        <f t="shared" si="23"/>
        <v>43194.208333333328</v>
      </c>
      <c r="Q366" t="b">
        <v>0</v>
      </c>
      <c r="R366" t="b">
        <v>0</v>
      </c>
      <c r="S366" t="s">
        <v>60</v>
      </c>
      <c r="T366" t="str" cm="1">
        <f t="array" ref="T366:U366">TRIM(_xlfn.TEXTSPLIT(S366,"/"))</f>
        <v>music</v>
      </c>
      <c r="U366" t="str">
        <v>indie rock</v>
      </c>
      <c r="V366" s="5"/>
    </row>
    <row r="367" spans="1:22" x14ac:dyDescent="0.3">
      <c r="A367">
        <v>365</v>
      </c>
      <c r="B367" t="s">
        <v>782</v>
      </c>
      <c r="C367" s="3" t="s">
        <v>783</v>
      </c>
      <c r="D367">
        <v>1600</v>
      </c>
      <c r="E367" t="str" cm="1">
        <f t="array" ref="E367">_xlfn.IFS(D367&lt;1000,"Less than 1000",D367&lt;=4999,"1000 to 4999",D367&lt;=9999,"5000 to 9999",D367&lt;=14999,"10000 to 14999",D367&lt;=19999,"15000 to 19999",D367&lt;=24999,"20000 to 24999",D367&lt;=29999,"25000 to 29999",D367&lt;=34999,"30000 to 34999",D367&lt;=39999,"35000 to 39999",D367&lt;=44999,"40000 to 44999",D367&lt;=49999,"45000 to 49999",TRUE,"Greater than or equal to 50000")</f>
        <v>1000 to 4999</v>
      </c>
      <c r="F367">
        <v>11735</v>
      </c>
      <c r="G367" s="7">
        <f t="shared" si="20"/>
        <v>733.4375</v>
      </c>
      <c r="H367" t="s">
        <v>20</v>
      </c>
      <c r="I367">
        <v>112</v>
      </c>
      <c r="J367" s="5">
        <f t="shared" si="21"/>
        <v>104.77678571428571</v>
      </c>
      <c r="K367" s="4" t="s">
        <v>26</v>
      </c>
      <c r="L367" s="4" t="s">
        <v>27</v>
      </c>
      <c r="M367">
        <v>1482991200</v>
      </c>
      <c r="N367">
        <v>1485324000</v>
      </c>
      <c r="O367" s="11">
        <f t="shared" si="22"/>
        <v>42733.25</v>
      </c>
      <c r="P367" s="11">
        <f t="shared" si="23"/>
        <v>42760.25</v>
      </c>
      <c r="Q367" t="b">
        <v>0</v>
      </c>
      <c r="R367" t="b">
        <v>0</v>
      </c>
      <c r="S367" t="s">
        <v>33</v>
      </c>
      <c r="T367" t="str" cm="1">
        <f t="array" ref="T367:U367">TRIM(_xlfn.TEXTSPLIT(S367,"/"))</f>
        <v>theater</v>
      </c>
      <c r="U367" t="str">
        <v>plays</v>
      </c>
      <c r="V367" s="5"/>
    </row>
    <row r="368" spans="1:22" x14ac:dyDescent="0.3">
      <c r="A368">
        <v>366</v>
      </c>
      <c r="B368" t="s">
        <v>784</v>
      </c>
      <c r="C368" s="3" t="s">
        <v>785</v>
      </c>
      <c r="D368">
        <v>1800</v>
      </c>
      <c r="E368" t="str" cm="1">
        <f t="array" ref="E368">_xlfn.IFS(D368&lt;1000,"Less than 1000",D368&lt;=4999,"1000 to 4999",D368&lt;=9999,"5000 to 9999",D368&lt;=14999,"10000 to 14999",D368&lt;=19999,"15000 to 19999",D368&lt;=24999,"20000 to 24999",D368&lt;=29999,"25000 to 29999",D368&lt;=34999,"30000 to 34999",D368&lt;=39999,"35000 to 39999",D368&lt;=44999,"40000 to 44999",D368&lt;=49999,"45000 to 49999",TRUE,"Greater than or equal to 50000")</f>
        <v>1000 to 4999</v>
      </c>
      <c r="F368">
        <v>10658</v>
      </c>
      <c r="G368" s="7">
        <f t="shared" si="20"/>
        <v>592.11111111111109</v>
      </c>
      <c r="H368" t="s">
        <v>20</v>
      </c>
      <c r="I368">
        <v>101</v>
      </c>
      <c r="J368" s="5">
        <f t="shared" si="21"/>
        <v>105.52475247524752</v>
      </c>
      <c r="K368" s="4" t="s">
        <v>21</v>
      </c>
      <c r="L368" s="4" t="s">
        <v>22</v>
      </c>
      <c r="M368">
        <v>1294034400</v>
      </c>
      <c r="N368">
        <v>1294120800</v>
      </c>
      <c r="O368" s="11">
        <f t="shared" si="22"/>
        <v>40546.25</v>
      </c>
      <c r="P368" s="11">
        <f t="shared" si="23"/>
        <v>40547.25</v>
      </c>
      <c r="Q368" t="b">
        <v>0</v>
      </c>
      <c r="R368" t="b">
        <v>1</v>
      </c>
      <c r="S368" t="s">
        <v>33</v>
      </c>
      <c r="T368" t="str" cm="1">
        <f t="array" ref="T368:U368">TRIM(_xlfn.TEXTSPLIT(S368,"/"))</f>
        <v>theater</v>
      </c>
      <c r="U368" t="str">
        <v>plays</v>
      </c>
      <c r="V368" s="5"/>
    </row>
    <row r="369" spans="1:22" x14ac:dyDescent="0.3">
      <c r="A369">
        <v>367</v>
      </c>
      <c r="B369" t="s">
        <v>786</v>
      </c>
      <c r="C369" s="3" t="s">
        <v>787</v>
      </c>
      <c r="D369">
        <v>9900</v>
      </c>
      <c r="E369" t="str" cm="1">
        <f t="array" ref="E369">_xlfn.IFS(D369&lt;1000,"Less than 1000",D369&lt;=4999,"1000 to 4999",D369&lt;=9999,"5000 to 9999",D369&lt;=14999,"10000 to 14999",D369&lt;=19999,"15000 to 19999",D369&lt;=24999,"20000 to 24999",D369&lt;=29999,"25000 to 29999",D369&lt;=34999,"30000 to 34999",D369&lt;=39999,"35000 to 39999",D369&lt;=44999,"40000 to 44999",D369&lt;=49999,"45000 to 49999",TRUE,"Greater than or equal to 50000")</f>
        <v>5000 to 9999</v>
      </c>
      <c r="F369">
        <v>1870</v>
      </c>
      <c r="G369" s="7">
        <f t="shared" si="20"/>
        <v>18.888888888888889</v>
      </c>
      <c r="H369" t="s">
        <v>14</v>
      </c>
      <c r="I369">
        <v>75</v>
      </c>
      <c r="J369" s="5">
        <f t="shared" si="21"/>
        <v>24.933333333333334</v>
      </c>
      <c r="K369" s="4" t="s">
        <v>21</v>
      </c>
      <c r="L369" s="4" t="s">
        <v>22</v>
      </c>
      <c r="M369">
        <v>1413608400</v>
      </c>
      <c r="N369">
        <v>1415685600</v>
      </c>
      <c r="O369" s="11">
        <f t="shared" si="22"/>
        <v>41930.208333333336</v>
      </c>
      <c r="P369" s="11">
        <f t="shared" si="23"/>
        <v>41954.25</v>
      </c>
      <c r="Q369" t="b">
        <v>0</v>
      </c>
      <c r="R369" t="b">
        <v>1</v>
      </c>
      <c r="S369" t="s">
        <v>33</v>
      </c>
      <c r="T369" t="str" cm="1">
        <f t="array" ref="T369:U369">TRIM(_xlfn.TEXTSPLIT(S369,"/"))</f>
        <v>theater</v>
      </c>
      <c r="U369" t="str">
        <v>plays</v>
      </c>
      <c r="V369" s="5"/>
    </row>
    <row r="370" spans="1:22" x14ac:dyDescent="0.3">
      <c r="A370">
        <v>368</v>
      </c>
      <c r="B370" t="s">
        <v>788</v>
      </c>
      <c r="C370" s="3" t="s">
        <v>789</v>
      </c>
      <c r="D370">
        <v>5200</v>
      </c>
      <c r="E370" t="str" cm="1">
        <f t="array" ref="E370">_xlfn.IFS(D370&lt;1000,"Less than 1000",D370&lt;=4999,"1000 to 4999",D370&lt;=9999,"5000 to 9999",D370&lt;=14999,"10000 to 14999",D370&lt;=19999,"15000 to 19999",D370&lt;=24999,"20000 to 24999",D370&lt;=29999,"25000 to 29999",D370&lt;=34999,"30000 to 34999",D370&lt;=39999,"35000 to 39999",D370&lt;=44999,"40000 to 44999",D370&lt;=49999,"45000 to 49999",TRUE,"Greater than or equal to 50000")</f>
        <v>5000 to 9999</v>
      </c>
      <c r="F370">
        <v>14394</v>
      </c>
      <c r="G370" s="7">
        <f t="shared" si="20"/>
        <v>276.80769230769232</v>
      </c>
      <c r="H370" t="s">
        <v>20</v>
      </c>
      <c r="I370">
        <v>206</v>
      </c>
      <c r="J370" s="5">
        <f t="shared" si="21"/>
        <v>69.873786407766985</v>
      </c>
      <c r="K370" s="4" t="s">
        <v>40</v>
      </c>
      <c r="L370" s="4" t="s">
        <v>41</v>
      </c>
      <c r="M370">
        <v>1286946000</v>
      </c>
      <c r="N370">
        <v>1288933200</v>
      </c>
      <c r="O370" s="11">
        <f t="shared" si="22"/>
        <v>40464.208333333336</v>
      </c>
      <c r="P370" s="11">
        <f t="shared" si="23"/>
        <v>40487.208333333336</v>
      </c>
      <c r="Q370" t="b">
        <v>0</v>
      </c>
      <c r="R370" t="b">
        <v>1</v>
      </c>
      <c r="S370" t="s">
        <v>42</v>
      </c>
      <c r="T370" t="str" cm="1">
        <f t="array" ref="T370:U370">TRIM(_xlfn.TEXTSPLIT(S370,"/"))</f>
        <v>film &amp; video</v>
      </c>
      <c r="U370" t="str">
        <v>documentary</v>
      </c>
      <c r="V370" s="5"/>
    </row>
    <row r="371" spans="1:22" x14ac:dyDescent="0.3">
      <c r="A371">
        <v>369</v>
      </c>
      <c r="B371" t="s">
        <v>790</v>
      </c>
      <c r="C371" s="3" t="s">
        <v>791</v>
      </c>
      <c r="D371">
        <v>5400</v>
      </c>
      <c r="E371" t="str" cm="1">
        <f t="array" ref="E371">_xlfn.IFS(D371&lt;1000,"Less than 1000",D371&lt;=4999,"1000 to 4999",D371&lt;=9999,"5000 to 9999",D371&lt;=14999,"10000 to 14999",D371&lt;=19999,"15000 to 19999",D371&lt;=24999,"20000 to 24999",D371&lt;=29999,"25000 to 29999",D371&lt;=34999,"30000 to 34999",D371&lt;=39999,"35000 to 39999",D371&lt;=44999,"40000 to 44999",D371&lt;=49999,"45000 to 49999",TRUE,"Greater than or equal to 50000")</f>
        <v>5000 to 9999</v>
      </c>
      <c r="F371">
        <v>14743</v>
      </c>
      <c r="G371" s="7">
        <f t="shared" si="20"/>
        <v>273.01851851851848</v>
      </c>
      <c r="H371" t="s">
        <v>20</v>
      </c>
      <c r="I371">
        <v>154</v>
      </c>
      <c r="J371" s="5">
        <f t="shared" si="21"/>
        <v>95.733766233766232</v>
      </c>
      <c r="K371" s="4" t="s">
        <v>21</v>
      </c>
      <c r="L371" s="4" t="s">
        <v>22</v>
      </c>
      <c r="M371">
        <v>1359871200</v>
      </c>
      <c r="N371">
        <v>1363237200</v>
      </c>
      <c r="O371" s="11">
        <f t="shared" si="22"/>
        <v>41308.25</v>
      </c>
      <c r="P371" s="11">
        <f t="shared" si="23"/>
        <v>41347.208333333336</v>
      </c>
      <c r="Q371" t="b">
        <v>0</v>
      </c>
      <c r="R371" t="b">
        <v>1</v>
      </c>
      <c r="S371" t="s">
        <v>269</v>
      </c>
      <c r="T371" t="str" cm="1">
        <f t="array" ref="T371:U371">TRIM(_xlfn.TEXTSPLIT(S371,"/"))</f>
        <v>film &amp; video</v>
      </c>
      <c r="U371" t="str">
        <v>television</v>
      </c>
      <c r="V371" s="5"/>
    </row>
    <row r="372" spans="1:22" x14ac:dyDescent="0.3">
      <c r="A372">
        <v>370</v>
      </c>
      <c r="B372" t="s">
        <v>792</v>
      </c>
      <c r="C372" s="3" t="s">
        <v>793</v>
      </c>
      <c r="D372">
        <v>112300</v>
      </c>
      <c r="E372" t="str" cm="1">
        <f t="array" ref="E372">_xlfn.IFS(D372&lt;1000,"Less than 1000",D372&lt;=4999,"1000 to 4999",D372&lt;=9999,"5000 to 9999",D372&lt;=14999,"10000 to 14999",D372&lt;=19999,"15000 to 19999",D372&lt;=24999,"20000 to 24999",D372&lt;=29999,"25000 to 29999",D372&lt;=34999,"30000 to 34999",D372&lt;=39999,"35000 to 39999",D372&lt;=44999,"40000 to 44999",D372&lt;=49999,"45000 to 49999",TRUE,"Greater than or equal to 50000")</f>
        <v>Greater than or equal to 50000</v>
      </c>
      <c r="F372">
        <v>178965</v>
      </c>
      <c r="G372" s="7">
        <f t="shared" si="20"/>
        <v>159.36331255565449</v>
      </c>
      <c r="H372" t="s">
        <v>20</v>
      </c>
      <c r="I372">
        <v>5966</v>
      </c>
      <c r="J372" s="5">
        <f t="shared" si="21"/>
        <v>29.997485752598056</v>
      </c>
      <c r="K372" s="4" t="s">
        <v>21</v>
      </c>
      <c r="L372" s="4" t="s">
        <v>22</v>
      </c>
      <c r="M372">
        <v>1555304400</v>
      </c>
      <c r="N372">
        <v>1555822800</v>
      </c>
      <c r="O372" s="11">
        <f t="shared" si="22"/>
        <v>43570.208333333328</v>
      </c>
      <c r="P372" s="11">
        <f t="shared" si="23"/>
        <v>43576.208333333328</v>
      </c>
      <c r="Q372" t="b">
        <v>0</v>
      </c>
      <c r="R372" t="b">
        <v>0</v>
      </c>
      <c r="S372" t="s">
        <v>33</v>
      </c>
      <c r="T372" t="str" cm="1">
        <f t="array" ref="T372:U372">TRIM(_xlfn.TEXTSPLIT(S372,"/"))</f>
        <v>theater</v>
      </c>
      <c r="U372" t="str">
        <v>plays</v>
      </c>
      <c r="V372" s="5"/>
    </row>
    <row r="373" spans="1:22" x14ac:dyDescent="0.3">
      <c r="A373">
        <v>371</v>
      </c>
      <c r="B373" t="s">
        <v>794</v>
      </c>
      <c r="C373" s="3" t="s">
        <v>795</v>
      </c>
      <c r="D373">
        <v>189200</v>
      </c>
      <c r="E373" t="str" cm="1">
        <f t="array" ref="E373">_xlfn.IFS(D373&lt;1000,"Less than 1000",D373&lt;=4999,"1000 to 4999",D373&lt;=9999,"5000 to 9999",D373&lt;=14999,"10000 to 14999",D373&lt;=19999,"15000 to 19999",D373&lt;=24999,"20000 to 24999",D373&lt;=29999,"25000 to 29999",D373&lt;=34999,"30000 to 34999",D373&lt;=39999,"35000 to 39999",D373&lt;=44999,"40000 to 44999",D373&lt;=49999,"45000 to 49999",TRUE,"Greater than or equal to 50000")</f>
        <v>Greater than or equal to 50000</v>
      </c>
      <c r="F373">
        <v>128410</v>
      </c>
      <c r="G373" s="7">
        <f t="shared" si="20"/>
        <v>67.869978858350947</v>
      </c>
      <c r="H373" t="s">
        <v>14</v>
      </c>
      <c r="I373">
        <v>2176</v>
      </c>
      <c r="J373" s="5">
        <f t="shared" si="21"/>
        <v>59.011948529411768</v>
      </c>
      <c r="K373" s="4" t="s">
        <v>21</v>
      </c>
      <c r="L373" s="4" t="s">
        <v>22</v>
      </c>
      <c r="M373">
        <v>1423375200</v>
      </c>
      <c r="N373">
        <v>1427778000</v>
      </c>
      <c r="O373" s="11">
        <f t="shared" si="22"/>
        <v>42043.25</v>
      </c>
      <c r="P373" s="11">
        <f t="shared" si="23"/>
        <v>42094.208333333328</v>
      </c>
      <c r="Q373" t="b">
        <v>0</v>
      </c>
      <c r="R373" t="b">
        <v>0</v>
      </c>
      <c r="S373" t="s">
        <v>33</v>
      </c>
      <c r="T373" t="str" cm="1">
        <f t="array" ref="T373:U373">TRIM(_xlfn.TEXTSPLIT(S373,"/"))</f>
        <v>theater</v>
      </c>
      <c r="U373" t="str">
        <v>plays</v>
      </c>
      <c r="V373" s="5"/>
    </row>
    <row r="374" spans="1:22" ht="31.2" x14ac:dyDescent="0.3">
      <c r="A374">
        <v>372</v>
      </c>
      <c r="B374" t="s">
        <v>796</v>
      </c>
      <c r="C374" s="3" t="s">
        <v>797</v>
      </c>
      <c r="D374">
        <v>900</v>
      </c>
      <c r="E374" t="str" cm="1">
        <f t="array" ref="E374">_xlfn.IFS(D374&lt;1000,"Less than 1000",D374&lt;=4999,"1000 to 4999",D374&lt;=9999,"5000 to 9999",D374&lt;=14999,"10000 to 14999",D374&lt;=19999,"15000 to 19999",D374&lt;=24999,"20000 to 24999",D374&lt;=29999,"25000 to 29999",D374&lt;=34999,"30000 to 34999",D374&lt;=39999,"35000 to 39999",D374&lt;=44999,"40000 to 44999",D374&lt;=49999,"45000 to 49999",TRUE,"Greater than or equal to 50000")</f>
        <v>Less than 1000</v>
      </c>
      <c r="F374">
        <v>14324</v>
      </c>
      <c r="G374" s="7">
        <f t="shared" si="20"/>
        <v>1591.5555555555554</v>
      </c>
      <c r="H374" t="s">
        <v>20</v>
      </c>
      <c r="I374">
        <v>169</v>
      </c>
      <c r="J374" s="5">
        <f t="shared" si="21"/>
        <v>84.757396449704146</v>
      </c>
      <c r="K374" s="4" t="s">
        <v>21</v>
      </c>
      <c r="L374" s="4" t="s">
        <v>22</v>
      </c>
      <c r="M374">
        <v>1420696800</v>
      </c>
      <c r="N374">
        <v>1422424800</v>
      </c>
      <c r="O374" s="11">
        <f t="shared" si="22"/>
        <v>42012.25</v>
      </c>
      <c r="P374" s="11">
        <f t="shared" si="23"/>
        <v>42032.25</v>
      </c>
      <c r="Q374" t="b">
        <v>0</v>
      </c>
      <c r="R374" t="b">
        <v>1</v>
      </c>
      <c r="S374" t="s">
        <v>42</v>
      </c>
      <c r="T374" t="str" cm="1">
        <f t="array" ref="T374:U374">TRIM(_xlfn.TEXTSPLIT(S374,"/"))</f>
        <v>film &amp; video</v>
      </c>
      <c r="U374" t="str">
        <v>documentary</v>
      </c>
      <c r="V374" s="5"/>
    </row>
    <row r="375" spans="1:22" x14ac:dyDescent="0.3">
      <c r="A375">
        <v>373</v>
      </c>
      <c r="B375" t="s">
        <v>798</v>
      </c>
      <c r="C375" s="3" t="s">
        <v>799</v>
      </c>
      <c r="D375">
        <v>22500</v>
      </c>
      <c r="E375" t="str" cm="1">
        <f t="array" ref="E375">_xlfn.IFS(D375&lt;1000,"Less than 1000",D375&lt;=4999,"1000 to 4999",D375&lt;=9999,"5000 to 9999",D375&lt;=14999,"10000 to 14999",D375&lt;=19999,"15000 to 19999",D375&lt;=24999,"20000 to 24999",D375&lt;=29999,"25000 to 29999",D375&lt;=34999,"30000 to 34999",D375&lt;=39999,"35000 to 39999",D375&lt;=44999,"40000 to 44999",D375&lt;=49999,"45000 to 49999",TRUE,"Greater than or equal to 50000")</f>
        <v>20000 to 24999</v>
      </c>
      <c r="F375">
        <v>164291</v>
      </c>
      <c r="G375" s="7">
        <f t="shared" si="20"/>
        <v>730.18222222222221</v>
      </c>
      <c r="H375" t="s">
        <v>20</v>
      </c>
      <c r="I375">
        <v>2106</v>
      </c>
      <c r="J375" s="5">
        <f t="shared" si="21"/>
        <v>78.010921177587846</v>
      </c>
      <c r="K375" s="4" t="s">
        <v>21</v>
      </c>
      <c r="L375" s="4" t="s">
        <v>22</v>
      </c>
      <c r="M375">
        <v>1502946000</v>
      </c>
      <c r="N375">
        <v>1503637200</v>
      </c>
      <c r="O375" s="11">
        <f t="shared" si="22"/>
        <v>42964.208333333328</v>
      </c>
      <c r="P375" s="11">
        <f t="shared" si="23"/>
        <v>42972.208333333328</v>
      </c>
      <c r="Q375" t="b">
        <v>0</v>
      </c>
      <c r="R375" t="b">
        <v>0</v>
      </c>
      <c r="S375" t="s">
        <v>33</v>
      </c>
      <c r="T375" t="str" cm="1">
        <f t="array" ref="T375:U375">TRIM(_xlfn.TEXTSPLIT(S375,"/"))</f>
        <v>theater</v>
      </c>
      <c r="U375" t="str">
        <v>plays</v>
      </c>
      <c r="V375" s="5"/>
    </row>
    <row r="376" spans="1:22" ht="31.2" x14ac:dyDescent="0.3">
      <c r="A376">
        <v>374</v>
      </c>
      <c r="B376" t="s">
        <v>800</v>
      </c>
      <c r="C376" s="3" t="s">
        <v>801</v>
      </c>
      <c r="D376">
        <v>167400</v>
      </c>
      <c r="E376" t="str" cm="1">
        <f t="array" ref="E376">_xlfn.IFS(D376&lt;1000,"Less than 1000",D376&lt;=4999,"1000 to 4999",D376&lt;=9999,"5000 to 9999",D376&lt;=14999,"10000 to 14999",D376&lt;=19999,"15000 to 19999",D376&lt;=24999,"20000 to 24999",D376&lt;=29999,"25000 to 29999",D376&lt;=34999,"30000 to 34999",D376&lt;=39999,"35000 to 39999",D376&lt;=44999,"40000 to 44999",D376&lt;=49999,"45000 to 49999",TRUE,"Greater than or equal to 50000")</f>
        <v>Greater than or equal to 50000</v>
      </c>
      <c r="F376">
        <v>22073</v>
      </c>
      <c r="G376" s="7">
        <f t="shared" si="20"/>
        <v>13.185782556750297</v>
      </c>
      <c r="H376" t="s">
        <v>14</v>
      </c>
      <c r="I376">
        <v>441</v>
      </c>
      <c r="J376" s="5">
        <f t="shared" si="21"/>
        <v>50.05215419501134</v>
      </c>
      <c r="K376" s="4" t="s">
        <v>21</v>
      </c>
      <c r="L376" s="4" t="s">
        <v>22</v>
      </c>
      <c r="M376">
        <v>1547186400</v>
      </c>
      <c r="N376">
        <v>1547618400</v>
      </c>
      <c r="O376" s="11">
        <f t="shared" si="22"/>
        <v>43476.25</v>
      </c>
      <c r="P376" s="11">
        <f t="shared" si="23"/>
        <v>43481.25</v>
      </c>
      <c r="Q376" t="b">
        <v>0</v>
      </c>
      <c r="R376" t="b">
        <v>1</v>
      </c>
      <c r="S376" t="s">
        <v>42</v>
      </c>
      <c r="T376" t="str" cm="1">
        <f t="array" ref="T376:U376">TRIM(_xlfn.TEXTSPLIT(S376,"/"))</f>
        <v>film &amp; video</v>
      </c>
      <c r="U376" t="str">
        <v>documentary</v>
      </c>
      <c r="V376" s="5"/>
    </row>
    <row r="377" spans="1:22" ht="31.2" x14ac:dyDescent="0.3">
      <c r="A377">
        <v>375</v>
      </c>
      <c r="B377" t="s">
        <v>802</v>
      </c>
      <c r="C377" s="3" t="s">
        <v>803</v>
      </c>
      <c r="D377">
        <v>2700</v>
      </c>
      <c r="E377" t="str" cm="1">
        <f t="array" ref="E377">_xlfn.IFS(D377&lt;1000,"Less than 1000",D377&lt;=4999,"1000 to 4999",D377&lt;=9999,"5000 to 9999",D377&lt;=14999,"10000 to 14999",D377&lt;=19999,"15000 to 19999",D377&lt;=24999,"20000 to 24999",D377&lt;=29999,"25000 to 29999",D377&lt;=34999,"30000 to 34999",D377&lt;=39999,"35000 to 39999",D377&lt;=44999,"40000 to 44999",D377&lt;=49999,"45000 to 49999",TRUE,"Greater than or equal to 50000")</f>
        <v>1000 to 4999</v>
      </c>
      <c r="F377">
        <v>1479</v>
      </c>
      <c r="G377" s="7">
        <f t="shared" si="20"/>
        <v>54.777777777777779</v>
      </c>
      <c r="H377" t="s">
        <v>14</v>
      </c>
      <c r="I377">
        <v>25</v>
      </c>
      <c r="J377" s="5">
        <f t="shared" si="21"/>
        <v>59.16</v>
      </c>
      <c r="K377" s="4" t="s">
        <v>21</v>
      </c>
      <c r="L377" s="4" t="s">
        <v>22</v>
      </c>
      <c r="M377">
        <v>1444971600</v>
      </c>
      <c r="N377">
        <v>1449900000</v>
      </c>
      <c r="O377" s="11">
        <f t="shared" si="22"/>
        <v>42293.208333333328</v>
      </c>
      <c r="P377" s="11">
        <f t="shared" si="23"/>
        <v>42350.25</v>
      </c>
      <c r="Q377" t="b">
        <v>0</v>
      </c>
      <c r="R377" t="b">
        <v>0</v>
      </c>
      <c r="S377" t="s">
        <v>60</v>
      </c>
      <c r="T377" t="str" cm="1">
        <f t="array" ref="T377:U377">TRIM(_xlfn.TEXTSPLIT(S377,"/"))</f>
        <v>music</v>
      </c>
      <c r="U377" t="str">
        <v>indie rock</v>
      </c>
      <c r="V377" s="5"/>
    </row>
    <row r="378" spans="1:22" x14ac:dyDescent="0.3">
      <c r="A378">
        <v>376</v>
      </c>
      <c r="B378" t="s">
        <v>804</v>
      </c>
      <c r="C378" s="3" t="s">
        <v>805</v>
      </c>
      <c r="D378">
        <v>3400</v>
      </c>
      <c r="E378" t="str" cm="1">
        <f t="array" ref="E378">_xlfn.IFS(D378&lt;1000,"Less than 1000",D378&lt;=4999,"1000 to 4999",D378&lt;=9999,"5000 to 9999",D378&lt;=14999,"10000 to 14999",D378&lt;=19999,"15000 to 19999",D378&lt;=24999,"20000 to 24999",D378&lt;=29999,"25000 to 29999",D378&lt;=34999,"30000 to 34999",D378&lt;=39999,"35000 to 39999",D378&lt;=44999,"40000 to 44999",D378&lt;=49999,"45000 to 49999",TRUE,"Greater than or equal to 50000")</f>
        <v>1000 to 4999</v>
      </c>
      <c r="F378">
        <v>12275</v>
      </c>
      <c r="G378" s="7">
        <f t="shared" si="20"/>
        <v>361.02941176470591</v>
      </c>
      <c r="H378" t="s">
        <v>20</v>
      </c>
      <c r="I378">
        <v>131</v>
      </c>
      <c r="J378" s="5">
        <f t="shared" si="21"/>
        <v>93.702290076335885</v>
      </c>
      <c r="K378" s="4" t="s">
        <v>21</v>
      </c>
      <c r="L378" s="4" t="s">
        <v>22</v>
      </c>
      <c r="M378">
        <v>1404622800</v>
      </c>
      <c r="N378">
        <v>1405141200</v>
      </c>
      <c r="O378" s="11">
        <f t="shared" si="22"/>
        <v>41826.208333333336</v>
      </c>
      <c r="P378" s="11">
        <f t="shared" si="23"/>
        <v>41832.208333333336</v>
      </c>
      <c r="Q378" t="b">
        <v>0</v>
      </c>
      <c r="R378" t="b">
        <v>0</v>
      </c>
      <c r="S378" t="s">
        <v>23</v>
      </c>
      <c r="T378" t="str" cm="1">
        <f t="array" ref="T378:U378">TRIM(_xlfn.TEXTSPLIT(S378,"/"))</f>
        <v>music</v>
      </c>
      <c r="U378" t="str">
        <v>rock</v>
      </c>
      <c r="V378" s="5"/>
    </row>
    <row r="379" spans="1:22" x14ac:dyDescent="0.3">
      <c r="A379">
        <v>377</v>
      </c>
      <c r="B379" t="s">
        <v>806</v>
      </c>
      <c r="C379" s="3" t="s">
        <v>807</v>
      </c>
      <c r="D379">
        <v>49700</v>
      </c>
      <c r="E379" t="str" cm="1">
        <f t="array" ref="E379">_xlfn.IFS(D379&lt;1000,"Less than 1000",D379&lt;=4999,"1000 to 4999",D379&lt;=9999,"5000 to 9999",D379&lt;=14999,"10000 to 14999",D379&lt;=19999,"15000 to 19999",D379&lt;=24999,"20000 to 24999",D379&lt;=29999,"25000 to 29999",D379&lt;=34999,"30000 to 34999",D379&lt;=39999,"35000 to 39999",D379&lt;=44999,"40000 to 44999",D379&lt;=49999,"45000 to 49999",TRUE,"Greater than or equal to 50000")</f>
        <v>45000 to 49999</v>
      </c>
      <c r="F379">
        <v>5098</v>
      </c>
      <c r="G379" s="7">
        <f t="shared" si="20"/>
        <v>10.257545271629779</v>
      </c>
      <c r="H379" t="s">
        <v>14</v>
      </c>
      <c r="I379">
        <v>127</v>
      </c>
      <c r="J379" s="5">
        <f t="shared" si="21"/>
        <v>40.14173228346457</v>
      </c>
      <c r="K379" s="4" t="s">
        <v>21</v>
      </c>
      <c r="L379" s="4" t="s">
        <v>22</v>
      </c>
      <c r="M379">
        <v>1571720400</v>
      </c>
      <c r="N379">
        <v>1572933600</v>
      </c>
      <c r="O379" s="11">
        <f t="shared" si="22"/>
        <v>43760.208333333328</v>
      </c>
      <c r="P379" s="11">
        <f t="shared" si="23"/>
        <v>43774.25</v>
      </c>
      <c r="Q379" t="b">
        <v>0</v>
      </c>
      <c r="R379" t="b">
        <v>0</v>
      </c>
      <c r="S379" t="s">
        <v>33</v>
      </c>
      <c r="T379" t="str" cm="1">
        <f t="array" ref="T379:U379">TRIM(_xlfn.TEXTSPLIT(S379,"/"))</f>
        <v>theater</v>
      </c>
      <c r="U379" t="str">
        <v>plays</v>
      </c>
      <c r="V379" s="5"/>
    </row>
    <row r="380" spans="1:22" x14ac:dyDescent="0.3">
      <c r="A380">
        <v>378</v>
      </c>
      <c r="B380" t="s">
        <v>808</v>
      </c>
      <c r="C380" s="3" t="s">
        <v>809</v>
      </c>
      <c r="D380">
        <v>178200</v>
      </c>
      <c r="E380" t="str" cm="1">
        <f t="array" ref="E380">_xlfn.IFS(D380&lt;1000,"Less than 1000",D380&lt;=4999,"1000 to 4999",D380&lt;=9999,"5000 to 9999",D380&lt;=14999,"10000 to 14999",D380&lt;=19999,"15000 to 19999",D380&lt;=24999,"20000 to 24999",D380&lt;=29999,"25000 to 29999",D380&lt;=34999,"30000 to 34999",D380&lt;=39999,"35000 to 39999",D380&lt;=44999,"40000 to 44999",D380&lt;=49999,"45000 to 49999",TRUE,"Greater than or equal to 50000")</f>
        <v>Greater than or equal to 50000</v>
      </c>
      <c r="F380">
        <v>24882</v>
      </c>
      <c r="G380" s="7">
        <f t="shared" si="20"/>
        <v>13.962962962962964</v>
      </c>
      <c r="H380" t="s">
        <v>14</v>
      </c>
      <c r="I380">
        <v>355</v>
      </c>
      <c r="J380" s="5">
        <f t="shared" si="21"/>
        <v>70.090140845070422</v>
      </c>
      <c r="K380" s="4" t="s">
        <v>21</v>
      </c>
      <c r="L380" s="4" t="s">
        <v>22</v>
      </c>
      <c r="M380">
        <v>1526878800</v>
      </c>
      <c r="N380">
        <v>1530162000</v>
      </c>
      <c r="O380" s="11">
        <f t="shared" si="22"/>
        <v>43241.208333333328</v>
      </c>
      <c r="P380" s="11">
        <f t="shared" si="23"/>
        <v>43279.208333333328</v>
      </c>
      <c r="Q380" t="b">
        <v>0</v>
      </c>
      <c r="R380" t="b">
        <v>0</v>
      </c>
      <c r="S380" t="s">
        <v>42</v>
      </c>
      <c r="T380" t="str" cm="1">
        <f t="array" ref="T380:U380">TRIM(_xlfn.TEXTSPLIT(S380,"/"))</f>
        <v>film &amp; video</v>
      </c>
      <c r="U380" t="str">
        <v>documentary</v>
      </c>
      <c r="V380" s="5"/>
    </row>
    <row r="381" spans="1:22" x14ac:dyDescent="0.3">
      <c r="A381">
        <v>379</v>
      </c>
      <c r="B381" t="s">
        <v>810</v>
      </c>
      <c r="C381" s="3" t="s">
        <v>811</v>
      </c>
      <c r="D381">
        <v>7200</v>
      </c>
      <c r="E381" t="str" cm="1">
        <f t="array" ref="E381">_xlfn.IFS(D381&lt;1000,"Less than 1000",D381&lt;=4999,"1000 to 4999",D381&lt;=9999,"5000 to 9999",D381&lt;=14999,"10000 to 14999",D381&lt;=19999,"15000 to 19999",D381&lt;=24999,"20000 to 24999",D381&lt;=29999,"25000 to 29999",D381&lt;=34999,"30000 to 34999",D381&lt;=39999,"35000 to 39999",D381&lt;=44999,"40000 to 44999",D381&lt;=49999,"45000 to 49999",TRUE,"Greater than or equal to 50000")</f>
        <v>5000 to 9999</v>
      </c>
      <c r="F381">
        <v>2912</v>
      </c>
      <c r="G381" s="7">
        <f t="shared" si="20"/>
        <v>40.444444444444443</v>
      </c>
      <c r="H381" t="s">
        <v>14</v>
      </c>
      <c r="I381">
        <v>44</v>
      </c>
      <c r="J381" s="5">
        <f t="shared" si="21"/>
        <v>66.181818181818187</v>
      </c>
      <c r="K381" s="4" t="s">
        <v>40</v>
      </c>
      <c r="L381" s="4" t="s">
        <v>41</v>
      </c>
      <c r="M381">
        <v>1319691600</v>
      </c>
      <c r="N381">
        <v>1320904800</v>
      </c>
      <c r="O381" s="11">
        <f t="shared" si="22"/>
        <v>40843.208333333336</v>
      </c>
      <c r="P381" s="11">
        <f t="shared" si="23"/>
        <v>40857.25</v>
      </c>
      <c r="Q381" t="b">
        <v>0</v>
      </c>
      <c r="R381" t="b">
        <v>0</v>
      </c>
      <c r="S381" t="s">
        <v>33</v>
      </c>
      <c r="T381" t="str" cm="1">
        <f t="array" ref="T381:U381">TRIM(_xlfn.TEXTSPLIT(S381,"/"))</f>
        <v>theater</v>
      </c>
      <c r="U381" t="str">
        <v>plays</v>
      </c>
      <c r="V381" s="5"/>
    </row>
    <row r="382" spans="1:22" ht="31.2" x14ac:dyDescent="0.3">
      <c r="A382">
        <v>380</v>
      </c>
      <c r="B382" t="s">
        <v>812</v>
      </c>
      <c r="C382" s="3" t="s">
        <v>813</v>
      </c>
      <c r="D382">
        <v>2500</v>
      </c>
      <c r="E382" t="str" cm="1">
        <f t="array" ref="E382">_xlfn.IFS(D382&lt;1000,"Less than 1000",D382&lt;=4999,"1000 to 4999",D382&lt;=9999,"5000 to 9999",D382&lt;=14999,"10000 to 14999",D382&lt;=19999,"15000 to 19999",D382&lt;=24999,"20000 to 24999",D382&lt;=29999,"25000 to 29999",D382&lt;=34999,"30000 to 34999",D382&lt;=39999,"35000 to 39999",D382&lt;=44999,"40000 to 44999",D382&lt;=49999,"45000 to 49999",TRUE,"Greater than or equal to 50000")</f>
        <v>1000 to 4999</v>
      </c>
      <c r="F382">
        <v>4008</v>
      </c>
      <c r="G382" s="7">
        <f t="shared" si="20"/>
        <v>160.32</v>
      </c>
      <c r="H382" t="s">
        <v>20</v>
      </c>
      <c r="I382">
        <v>84</v>
      </c>
      <c r="J382" s="5">
        <f t="shared" si="21"/>
        <v>47.714285714285715</v>
      </c>
      <c r="K382" s="4" t="s">
        <v>21</v>
      </c>
      <c r="L382" s="4" t="s">
        <v>22</v>
      </c>
      <c r="M382">
        <v>1371963600</v>
      </c>
      <c r="N382">
        <v>1372395600</v>
      </c>
      <c r="O382" s="11">
        <f t="shared" si="22"/>
        <v>41448.208333333336</v>
      </c>
      <c r="P382" s="11">
        <f t="shared" si="23"/>
        <v>41453.208333333336</v>
      </c>
      <c r="Q382" t="b">
        <v>0</v>
      </c>
      <c r="R382" t="b">
        <v>0</v>
      </c>
      <c r="S382" t="s">
        <v>33</v>
      </c>
      <c r="T382" t="str" cm="1">
        <f t="array" ref="T382:U382">TRIM(_xlfn.TEXTSPLIT(S382,"/"))</f>
        <v>theater</v>
      </c>
      <c r="U382" t="str">
        <v>plays</v>
      </c>
      <c r="V382" s="5"/>
    </row>
    <row r="383" spans="1:22" x14ac:dyDescent="0.3">
      <c r="A383">
        <v>381</v>
      </c>
      <c r="B383" t="s">
        <v>814</v>
      </c>
      <c r="C383" s="3" t="s">
        <v>815</v>
      </c>
      <c r="D383">
        <v>5300</v>
      </c>
      <c r="E383" t="str" cm="1">
        <f t="array" ref="E383">_xlfn.IFS(D383&lt;1000,"Less than 1000",D383&lt;=4999,"1000 to 4999",D383&lt;=9999,"5000 to 9999",D383&lt;=14999,"10000 to 14999",D383&lt;=19999,"15000 to 19999",D383&lt;=24999,"20000 to 24999",D383&lt;=29999,"25000 to 29999",D383&lt;=34999,"30000 to 34999",D383&lt;=39999,"35000 to 39999",D383&lt;=44999,"40000 to 44999",D383&lt;=49999,"45000 to 49999",TRUE,"Greater than or equal to 50000")</f>
        <v>5000 to 9999</v>
      </c>
      <c r="F383">
        <v>9749</v>
      </c>
      <c r="G383" s="7">
        <f t="shared" si="20"/>
        <v>183.9433962264151</v>
      </c>
      <c r="H383" t="s">
        <v>20</v>
      </c>
      <c r="I383">
        <v>155</v>
      </c>
      <c r="J383" s="5">
        <f t="shared" si="21"/>
        <v>62.896774193548389</v>
      </c>
      <c r="K383" s="4" t="s">
        <v>21</v>
      </c>
      <c r="L383" s="4" t="s">
        <v>22</v>
      </c>
      <c r="M383">
        <v>1433739600</v>
      </c>
      <c r="N383">
        <v>1437714000</v>
      </c>
      <c r="O383" s="11">
        <f t="shared" si="22"/>
        <v>42163.208333333328</v>
      </c>
      <c r="P383" s="11">
        <f t="shared" si="23"/>
        <v>42209.208333333328</v>
      </c>
      <c r="Q383" t="b">
        <v>0</v>
      </c>
      <c r="R383" t="b">
        <v>0</v>
      </c>
      <c r="S383" t="s">
        <v>33</v>
      </c>
      <c r="T383" t="str" cm="1">
        <f t="array" ref="T383:U383">TRIM(_xlfn.TEXTSPLIT(S383,"/"))</f>
        <v>theater</v>
      </c>
      <c r="U383" t="str">
        <v>plays</v>
      </c>
      <c r="V383" s="5"/>
    </row>
    <row r="384" spans="1:22" ht="31.2" x14ac:dyDescent="0.3">
      <c r="A384">
        <v>382</v>
      </c>
      <c r="B384" t="s">
        <v>816</v>
      </c>
      <c r="C384" s="3" t="s">
        <v>817</v>
      </c>
      <c r="D384">
        <v>9100</v>
      </c>
      <c r="E384" t="str" cm="1">
        <f t="array" ref="E384">_xlfn.IFS(D384&lt;1000,"Less than 1000",D384&lt;=4999,"1000 to 4999",D384&lt;=9999,"5000 to 9999",D384&lt;=14999,"10000 to 14999",D384&lt;=19999,"15000 to 19999",D384&lt;=24999,"20000 to 24999",D384&lt;=29999,"25000 to 29999",D384&lt;=34999,"30000 to 34999",D384&lt;=39999,"35000 to 39999",D384&lt;=44999,"40000 to 44999",D384&lt;=49999,"45000 to 49999",TRUE,"Greater than or equal to 50000")</f>
        <v>5000 to 9999</v>
      </c>
      <c r="F384">
        <v>5803</v>
      </c>
      <c r="G384" s="7">
        <f t="shared" si="20"/>
        <v>63.769230769230766</v>
      </c>
      <c r="H384" t="s">
        <v>14</v>
      </c>
      <c r="I384">
        <v>67</v>
      </c>
      <c r="J384" s="5">
        <f t="shared" si="21"/>
        <v>86.611940298507463</v>
      </c>
      <c r="K384" s="4" t="s">
        <v>21</v>
      </c>
      <c r="L384" s="4" t="s">
        <v>22</v>
      </c>
      <c r="M384">
        <v>1508130000</v>
      </c>
      <c r="N384">
        <v>1509771600</v>
      </c>
      <c r="O384" s="11">
        <f t="shared" si="22"/>
        <v>43024.208333333328</v>
      </c>
      <c r="P384" s="11">
        <f t="shared" si="23"/>
        <v>43043.208333333328</v>
      </c>
      <c r="Q384" t="b">
        <v>0</v>
      </c>
      <c r="R384" t="b">
        <v>0</v>
      </c>
      <c r="S384" t="s">
        <v>122</v>
      </c>
      <c r="T384" t="str" cm="1">
        <f t="array" ref="T384:U384">TRIM(_xlfn.TEXTSPLIT(S384,"/"))</f>
        <v>photography</v>
      </c>
      <c r="U384" t="str">
        <v>photography books</v>
      </c>
      <c r="V384" s="5"/>
    </row>
    <row r="385" spans="1:22" x14ac:dyDescent="0.3">
      <c r="A385">
        <v>383</v>
      </c>
      <c r="B385" t="s">
        <v>818</v>
      </c>
      <c r="C385" s="3" t="s">
        <v>819</v>
      </c>
      <c r="D385">
        <v>6300</v>
      </c>
      <c r="E385" t="str" cm="1">
        <f t="array" ref="E385">_xlfn.IFS(D385&lt;1000,"Less than 1000",D385&lt;=4999,"1000 to 4999",D385&lt;=9999,"5000 to 9999",D385&lt;=14999,"10000 to 14999",D385&lt;=19999,"15000 to 19999",D385&lt;=24999,"20000 to 24999",D385&lt;=29999,"25000 to 29999",D385&lt;=34999,"30000 to 34999",D385&lt;=39999,"35000 to 39999",D385&lt;=44999,"40000 to 44999",D385&lt;=49999,"45000 to 49999",TRUE,"Greater than or equal to 50000")</f>
        <v>5000 to 9999</v>
      </c>
      <c r="F385">
        <v>14199</v>
      </c>
      <c r="G385" s="7">
        <f t="shared" si="20"/>
        <v>225.38095238095238</v>
      </c>
      <c r="H385" t="s">
        <v>20</v>
      </c>
      <c r="I385">
        <v>189</v>
      </c>
      <c r="J385" s="5">
        <f t="shared" si="21"/>
        <v>75.126984126984127</v>
      </c>
      <c r="K385" s="4" t="s">
        <v>21</v>
      </c>
      <c r="L385" s="4" t="s">
        <v>22</v>
      </c>
      <c r="M385">
        <v>1550037600</v>
      </c>
      <c r="N385">
        <v>1550556000</v>
      </c>
      <c r="O385" s="11">
        <f t="shared" si="22"/>
        <v>43509.25</v>
      </c>
      <c r="P385" s="11">
        <f t="shared" si="23"/>
        <v>43515.25</v>
      </c>
      <c r="Q385" t="b">
        <v>0</v>
      </c>
      <c r="R385" t="b">
        <v>1</v>
      </c>
      <c r="S385" t="s">
        <v>17</v>
      </c>
      <c r="T385" t="str" cm="1">
        <f t="array" ref="T385:U385">TRIM(_xlfn.TEXTSPLIT(S385,"/"))</f>
        <v>food</v>
      </c>
      <c r="U385" t="str">
        <v>food trucks</v>
      </c>
      <c r="V385" s="5"/>
    </row>
    <row r="386" spans="1:22" x14ac:dyDescent="0.3">
      <c r="A386">
        <v>384</v>
      </c>
      <c r="B386" t="s">
        <v>820</v>
      </c>
      <c r="C386" s="3" t="s">
        <v>821</v>
      </c>
      <c r="D386">
        <v>114400</v>
      </c>
      <c r="E386" t="str" cm="1">
        <f t="array" ref="E386">_xlfn.IFS(D386&lt;1000,"Less than 1000",D386&lt;=4999,"1000 to 4999",D386&lt;=9999,"5000 to 9999",D386&lt;=14999,"10000 to 14999",D386&lt;=19999,"15000 to 19999",D386&lt;=24999,"20000 to 24999",D386&lt;=29999,"25000 to 29999",D386&lt;=34999,"30000 to 34999",D386&lt;=39999,"35000 to 39999",D386&lt;=44999,"40000 to 44999",D386&lt;=49999,"45000 to 49999",TRUE,"Greater than or equal to 50000")</f>
        <v>Greater than or equal to 50000</v>
      </c>
      <c r="F386">
        <v>196779</v>
      </c>
      <c r="G386" s="7">
        <f t="shared" si="20"/>
        <v>172.00961538461539</v>
      </c>
      <c r="H386" t="s">
        <v>20</v>
      </c>
      <c r="I386">
        <v>4799</v>
      </c>
      <c r="J386" s="5">
        <f t="shared" si="21"/>
        <v>41.004167534903104</v>
      </c>
      <c r="K386" s="4" t="s">
        <v>21</v>
      </c>
      <c r="L386" s="4" t="s">
        <v>22</v>
      </c>
      <c r="M386">
        <v>1486706400</v>
      </c>
      <c r="N386">
        <v>1489039200</v>
      </c>
      <c r="O386" s="11">
        <f t="shared" si="22"/>
        <v>42776.25</v>
      </c>
      <c r="P386" s="11">
        <f t="shared" si="23"/>
        <v>42803.25</v>
      </c>
      <c r="Q386" t="b">
        <v>1</v>
      </c>
      <c r="R386" t="b">
        <v>1</v>
      </c>
      <c r="S386" t="s">
        <v>42</v>
      </c>
      <c r="T386" t="str" cm="1">
        <f t="array" ref="T386:U386">TRIM(_xlfn.TEXTSPLIT(S386,"/"))</f>
        <v>film &amp; video</v>
      </c>
      <c r="U386" t="str">
        <v>documentary</v>
      </c>
      <c r="V386" s="5"/>
    </row>
    <row r="387" spans="1:22" ht="31.2" x14ac:dyDescent="0.3">
      <c r="A387">
        <v>385</v>
      </c>
      <c r="B387" t="s">
        <v>822</v>
      </c>
      <c r="C387" s="3" t="s">
        <v>823</v>
      </c>
      <c r="D387">
        <v>38900</v>
      </c>
      <c r="E387" t="str" cm="1">
        <f t="array" ref="E387">_xlfn.IFS(D387&lt;1000,"Less than 1000",D387&lt;=4999,"1000 to 4999",D387&lt;=9999,"5000 to 9999",D387&lt;=14999,"10000 to 14999",D387&lt;=19999,"15000 to 19999",D387&lt;=24999,"20000 to 24999",D387&lt;=29999,"25000 to 29999",D387&lt;=34999,"30000 to 34999",D387&lt;=39999,"35000 to 39999",D387&lt;=44999,"40000 to 44999",D387&lt;=49999,"45000 to 49999",TRUE,"Greater than or equal to 50000")</f>
        <v>35000 to 39999</v>
      </c>
      <c r="F387">
        <v>56859</v>
      </c>
      <c r="G387" s="7">
        <f t="shared" ref="G387:G450" si="24">(F387/D387)*100</f>
        <v>146.16709511568124</v>
      </c>
      <c r="H387" t="s">
        <v>20</v>
      </c>
      <c r="I387">
        <v>1137</v>
      </c>
      <c r="J387" s="5">
        <f t="shared" ref="J387:J450" si="25">F387/I387</f>
        <v>50.007915567282325</v>
      </c>
      <c r="K387" s="4" t="s">
        <v>21</v>
      </c>
      <c r="L387" s="4" t="s">
        <v>22</v>
      </c>
      <c r="M387">
        <v>1553835600</v>
      </c>
      <c r="N387">
        <v>1556600400</v>
      </c>
      <c r="O387" s="11">
        <f t="shared" ref="O387:O450" si="26">(((M387/60)/60)/24)+DATE(1970,1,1)</f>
        <v>43553.208333333328</v>
      </c>
      <c r="P387" s="11">
        <f t="shared" ref="P387:P450" si="27">(((N387/60)/60)/24)+DATE(1970,1,1)</f>
        <v>43585.208333333328</v>
      </c>
      <c r="Q387" t="b">
        <v>0</v>
      </c>
      <c r="R387" t="b">
        <v>0</v>
      </c>
      <c r="S387" t="s">
        <v>68</v>
      </c>
      <c r="T387" t="str" cm="1">
        <f t="array" ref="T387:U387">TRIM(_xlfn.TEXTSPLIT(S387,"/"))</f>
        <v>publishing</v>
      </c>
      <c r="U387" t="str">
        <v>nonfiction</v>
      </c>
      <c r="V387" s="5"/>
    </row>
    <row r="388" spans="1:22" ht="31.2" x14ac:dyDescent="0.3">
      <c r="A388">
        <v>386</v>
      </c>
      <c r="B388" t="s">
        <v>824</v>
      </c>
      <c r="C388" s="3" t="s">
        <v>825</v>
      </c>
      <c r="D388">
        <v>135500</v>
      </c>
      <c r="E388" t="str" cm="1">
        <f t="array" ref="E388">_xlfn.IFS(D388&lt;1000,"Less than 1000",D388&lt;=4999,"1000 to 4999",D388&lt;=9999,"5000 to 9999",D388&lt;=14999,"10000 to 14999",D388&lt;=19999,"15000 to 19999",D388&lt;=24999,"20000 to 24999",D388&lt;=29999,"25000 to 29999",D388&lt;=34999,"30000 to 34999",D388&lt;=39999,"35000 to 39999",D388&lt;=44999,"40000 to 44999",D388&lt;=49999,"45000 to 49999",TRUE,"Greater than or equal to 50000")</f>
        <v>Greater than or equal to 50000</v>
      </c>
      <c r="F388">
        <v>103554</v>
      </c>
      <c r="G388" s="7">
        <f t="shared" si="24"/>
        <v>76.42361623616236</v>
      </c>
      <c r="H388" t="s">
        <v>14</v>
      </c>
      <c r="I388">
        <v>1068</v>
      </c>
      <c r="J388" s="5">
        <f t="shared" si="25"/>
        <v>96.960674157303373</v>
      </c>
      <c r="K388" s="4" t="s">
        <v>21</v>
      </c>
      <c r="L388" s="4" t="s">
        <v>22</v>
      </c>
      <c r="M388">
        <v>1277528400</v>
      </c>
      <c r="N388">
        <v>1278565200</v>
      </c>
      <c r="O388" s="11">
        <f t="shared" si="26"/>
        <v>40355.208333333336</v>
      </c>
      <c r="P388" s="11">
        <f t="shared" si="27"/>
        <v>40367.208333333336</v>
      </c>
      <c r="Q388" t="b">
        <v>0</v>
      </c>
      <c r="R388" t="b">
        <v>0</v>
      </c>
      <c r="S388" t="s">
        <v>33</v>
      </c>
      <c r="T388" t="str" cm="1">
        <f t="array" ref="T388:U388">TRIM(_xlfn.TEXTSPLIT(S388,"/"))</f>
        <v>theater</v>
      </c>
      <c r="U388" t="str">
        <v>plays</v>
      </c>
      <c r="V388" s="5"/>
    </row>
    <row r="389" spans="1:22" x14ac:dyDescent="0.3">
      <c r="A389">
        <v>387</v>
      </c>
      <c r="B389" t="s">
        <v>826</v>
      </c>
      <c r="C389" s="3" t="s">
        <v>827</v>
      </c>
      <c r="D389">
        <v>109000</v>
      </c>
      <c r="E389" t="str" cm="1">
        <f t="array" ref="E389">_xlfn.IFS(D389&lt;1000,"Less than 1000",D389&lt;=4999,"1000 to 4999",D389&lt;=9999,"5000 to 9999",D389&lt;=14999,"10000 to 14999",D389&lt;=19999,"15000 to 19999",D389&lt;=24999,"20000 to 24999",D389&lt;=29999,"25000 to 29999",D389&lt;=34999,"30000 to 34999",D389&lt;=39999,"35000 to 39999",D389&lt;=44999,"40000 to 44999",D389&lt;=49999,"45000 to 49999",TRUE,"Greater than or equal to 50000")</f>
        <v>Greater than or equal to 50000</v>
      </c>
      <c r="F389">
        <v>42795</v>
      </c>
      <c r="G389" s="7">
        <f t="shared" si="24"/>
        <v>39.261467889908261</v>
      </c>
      <c r="H389" t="s">
        <v>14</v>
      </c>
      <c r="I389">
        <v>424</v>
      </c>
      <c r="J389" s="5">
        <f t="shared" si="25"/>
        <v>100.93160377358491</v>
      </c>
      <c r="K389" s="4" t="s">
        <v>21</v>
      </c>
      <c r="L389" s="4" t="s">
        <v>22</v>
      </c>
      <c r="M389">
        <v>1339477200</v>
      </c>
      <c r="N389">
        <v>1339909200</v>
      </c>
      <c r="O389" s="11">
        <f t="shared" si="26"/>
        <v>41072.208333333336</v>
      </c>
      <c r="P389" s="11">
        <f t="shared" si="27"/>
        <v>41077.208333333336</v>
      </c>
      <c r="Q389" t="b">
        <v>0</v>
      </c>
      <c r="R389" t="b">
        <v>0</v>
      </c>
      <c r="S389" t="s">
        <v>65</v>
      </c>
      <c r="T389" t="str" cm="1">
        <f t="array" ref="T389:U389">TRIM(_xlfn.TEXTSPLIT(S389,"/"))</f>
        <v>technology</v>
      </c>
      <c r="U389" t="str">
        <v>wearables</v>
      </c>
      <c r="V389" s="5"/>
    </row>
    <row r="390" spans="1:22" x14ac:dyDescent="0.3">
      <c r="A390">
        <v>388</v>
      </c>
      <c r="B390" t="s">
        <v>828</v>
      </c>
      <c r="C390" s="3" t="s">
        <v>829</v>
      </c>
      <c r="D390">
        <v>114800</v>
      </c>
      <c r="E390" t="str" cm="1">
        <f t="array" ref="E390">_xlfn.IFS(D390&lt;1000,"Less than 1000",D390&lt;=4999,"1000 to 4999",D390&lt;=9999,"5000 to 9999",D390&lt;=14999,"10000 to 14999",D390&lt;=19999,"15000 to 19999",D390&lt;=24999,"20000 to 24999",D390&lt;=29999,"25000 to 29999",D390&lt;=34999,"30000 to 34999",D390&lt;=39999,"35000 to 39999",D390&lt;=44999,"40000 to 44999",D390&lt;=49999,"45000 to 49999",TRUE,"Greater than or equal to 50000")</f>
        <v>Greater than or equal to 50000</v>
      </c>
      <c r="F390">
        <v>12938</v>
      </c>
      <c r="G390" s="7">
        <f t="shared" si="24"/>
        <v>11.270034843205574</v>
      </c>
      <c r="H390" t="s">
        <v>74</v>
      </c>
      <c r="I390">
        <v>145</v>
      </c>
      <c r="J390" s="5">
        <f t="shared" si="25"/>
        <v>89.227586206896547</v>
      </c>
      <c r="K390" s="4" t="s">
        <v>98</v>
      </c>
      <c r="L390" s="4" t="s">
        <v>99</v>
      </c>
      <c r="M390">
        <v>1325656800</v>
      </c>
      <c r="N390">
        <v>1325829600</v>
      </c>
      <c r="O390" s="11">
        <f t="shared" si="26"/>
        <v>40912.25</v>
      </c>
      <c r="P390" s="11">
        <f t="shared" si="27"/>
        <v>40914.25</v>
      </c>
      <c r="Q390" t="b">
        <v>0</v>
      </c>
      <c r="R390" t="b">
        <v>0</v>
      </c>
      <c r="S390" t="s">
        <v>60</v>
      </c>
      <c r="T390" t="str" cm="1">
        <f t="array" ref="T390:U390">TRIM(_xlfn.TEXTSPLIT(S390,"/"))</f>
        <v>music</v>
      </c>
      <c r="U390" t="str">
        <v>indie rock</v>
      </c>
      <c r="V390" s="5"/>
    </row>
    <row r="391" spans="1:22" x14ac:dyDescent="0.3">
      <c r="A391">
        <v>389</v>
      </c>
      <c r="B391" t="s">
        <v>830</v>
      </c>
      <c r="C391" s="3" t="s">
        <v>831</v>
      </c>
      <c r="D391">
        <v>83000</v>
      </c>
      <c r="E391" t="str" cm="1">
        <f t="array" ref="E391">_xlfn.IFS(D391&lt;1000,"Less than 1000",D391&lt;=4999,"1000 to 4999",D391&lt;=9999,"5000 to 9999",D391&lt;=14999,"10000 to 14999",D391&lt;=19999,"15000 to 19999",D391&lt;=24999,"20000 to 24999",D391&lt;=29999,"25000 to 29999",D391&lt;=34999,"30000 to 34999",D391&lt;=39999,"35000 to 39999",D391&lt;=44999,"40000 to 44999",D391&lt;=49999,"45000 to 49999",TRUE,"Greater than or equal to 50000")</f>
        <v>Greater than or equal to 50000</v>
      </c>
      <c r="F391">
        <v>101352</v>
      </c>
      <c r="G391" s="7">
        <f t="shared" si="24"/>
        <v>122.11084337349398</v>
      </c>
      <c r="H391" t="s">
        <v>20</v>
      </c>
      <c r="I391">
        <v>1152</v>
      </c>
      <c r="J391" s="5">
        <f t="shared" si="25"/>
        <v>87.979166666666671</v>
      </c>
      <c r="K391" s="4" t="s">
        <v>21</v>
      </c>
      <c r="L391" s="4" t="s">
        <v>22</v>
      </c>
      <c r="M391">
        <v>1288242000</v>
      </c>
      <c r="N391">
        <v>1290578400</v>
      </c>
      <c r="O391" s="11">
        <f t="shared" si="26"/>
        <v>40479.208333333336</v>
      </c>
      <c r="P391" s="11">
        <f t="shared" si="27"/>
        <v>40506.25</v>
      </c>
      <c r="Q391" t="b">
        <v>0</v>
      </c>
      <c r="R391" t="b">
        <v>0</v>
      </c>
      <c r="S391" t="s">
        <v>33</v>
      </c>
      <c r="T391" t="str" cm="1">
        <f t="array" ref="T391:U391">TRIM(_xlfn.TEXTSPLIT(S391,"/"))</f>
        <v>theater</v>
      </c>
      <c r="U391" t="str">
        <v>plays</v>
      </c>
      <c r="V391" s="5"/>
    </row>
    <row r="392" spans="1:22" x14ac:dyDescent="0.3">
      <c r="A392">
        <v>390</v>
      </c>
      <c r="B392" t="s">
        <v>832</v>
      </c>
      <c r="C392" s="3" t="s">
        <v>833</v>
      </c>
      <c r="D392">
        <v>2400</v>
      </c>
      <c r="E392" t="str" cm="1">
        <f t="array" ref="E392">_xlfn.IFS(D392&lt;1000,"Less than 1000",D392&lt;=4999,"1000 to 4999",D392&lt;=9999,"5000 to 9999",D392&lt;=14999,"10000 to 14999",D392&lt;=19999,"15000 to 19999",D392&lt;=24999,"20000 to 24999",D392&lt;=29999,"25000 to 29999",D392&lt;=34999,"30000 to 34999",D392&lt;=39999,"35000 to 39999",D392&lt;=44999,"40000 to 44999",D392&lt;=49999,"45000 to 49999",TRUE,"Greater than or equal to 50000")</f>
        <v>1000 to 4999</v>
      </c>
      <c r="F392">
        <v>4477</v>
      </c>
      <c r="G392" s="7">
        <f t="shared" si="24"/>
        <v>186.54166666666669</v>
      </c>
      <c r="H392" t="s">
        <v>20</v>
      </c>
      <c r="I392">
        <v>50</v>
      </c>
      <c r="J392" s="5">
        <f t="shared" si="25"/>
        <v>89.54</v>
      </c>
      <c r="K392" s="4" t="s">
        <v>21</v>
      </c>
      <c r="L392" s="4" t="s">
        <v>22</v>
      </c>
      <c r="M392">
        <v>1379048400</v>
      </c>
      <c r="N392">
        <v>1380344400</v>
      </c>
      <c r="O392" s="11">
        <f t="shared" si="26"/>
        <v>41530.208333333336</v>
      </c>
      <c r="P392" s="11">
        <f t="shared" si="27"/>
        <v>41545.208333333336</v>
      </c>
      <c r="Q392" t="b">
        <v>0</v>
      </c>
      <c r="R392" t="b">
        <v>0</v>
      </c>
      <c r="S392" t="s">
        <v>122</v>
      </c>
      <c r="T392" t="str" cm="1">
        <f t="array" ref="T392:U392">TRIM(_xlfn.TEXTSPLIT(S392,"/"))</f>
        <v>photography</v>
      </c>
      <c r="U392" t="str">
        <v>photography books</v>
      </c>
      <c r="V392" s="5"/>
    </row>
    <row r="393" spans="1:22" x14ac:dyDescent="0.3">
      <c r="A393">
        <v>391</v>
      </c>
      <c r="B393" t="s">
        <v>834</v>
      </c>
      <c r="C393" s="3" t="s">
        <v>835</v>
      </c>
      <c r="D393">
        <v>60400</v>
      </c>
      <c r="E393" t="str" cm="1">
        <f t="array" ref="E393">_xlfn.IFS(D393&lt;1000,"Less than 1000",D393&lt;=4999,"1000 to 4999",D393&lt;=9999,"5000 to 9999",D393&lt;=14999,"10000 to 14999",D393&lt;=19999,"15000 to 19999",D393&lt;=24999,"20000 to 24999",D393&lt;=29999,"25000 to 29999",D393&lt;=34999,"30000 to 34999",D393&lt;=39999,"35000 to 39999",D393&lt;=44999,"40000 to 44999",D393&lt;=49999,"45000 to 49999",TRUE,"Greater than or equal to 50000")</f>
        <v>Greater than or equal to 50000</v>
      </c>
      <c r="F393">
        <v>4393</v>
      </c>
      <c r="G393" s="7">
        <f t="shared" si="24"/>
        <v>7.2731788079470201</v>
      </c>
      <c r="H393" t="s">
        <v>14</v>
      </c>
      <c r="I393">
        <v>151</v>
      </c>
      <c r="J393" s="5">
        <f t="shared" si="25"/>
        <v>29.09271523178808</v>
      </c>
      <c r="K393" s="4" t="s">
        <v>21</v>
      </c>
      <c r="L393" s="4" t="s">
        <v>22</v>
      </c>
      <c r="M393">
        <v>1389679200</v>
      </c>
      <c r="N393">
        <v>1389852000</v>
      </c>
      <c r="O393" s="11">
        <f t="shared" si="26"/>
        <v>41653.25</v>
      </c>
      <c r="P393" s="11">
        <f t="shared" si="27"/>
        <v>41655.25</v>
      </c>
      <c r="Q393" t="b">
        <v>0</v>
      </c>
      <c r="R393" t="b">
        <v>0</v>
      </c>
      <c r="S393" t="s">
        <v>68</v>
      </c>
      <c r="T393" t="str" cm="1">
        <f t="array" ref="T393:U393">TRIM(_xlfn.TEXTSPLIT(S393,"/"))</f>
        <v>publishing</v>
      </c>
      <c r="U393" t="str">
        <v>nonfiction</v>
      </c>
      <c r="V393" s="5"/>
    </row>
    <row r="394" spans="1:22" ht="31.2" x14ac:dyDescent="0.3">
      <c r="A394">
        <v>392</v>
      </c>
      <c r="B394" t="s">
        <v>836</v>
      </c>
      <c r="C394" s="3" t="s">
        <v>837</v>
      </c>
      <c r="D394">
        <v>102900</v>
      </c>
      <c r="E394" t="str" cm="1">
        <f t="array" ref="E394">_xlfn.IFS(D394&lt;1000,"Less than 1000",D394&lt;=4999,"1000 to 4999",D394&lt;=9999,"5000 to 9999",D394&lt;=14999,"10000 to 14999",D394&lt;=19999,"15000 to 19999",D394&lt;=24999,"20000 to 24999",D394&lt;=29999,"25000 to 29999",D394&lt;=34999,"30000 to 34999",D394&lt;=39999,"35000 to 39999",D394&lt;=44999,"40000 to 44999",D394&lt;=49999,"45000 to 49999",TRUE,"Greater than or equal to 50000")</f>
        <v>Greater than or equal to 50000</v>
      </c>
      <c r="F394">
        <v>67546</v>
      </c>
      <c r="G394" s="7">
        <f t="shared" si="24"/>
        <v>65.642371234207957</v>
      </c>
      <c r="H394" t="s">
        <v>14</v>
      </c>
      <c r="I394">
        <v>1608</v>
      </c>
      <c r="J394" s="5">
        <f t="shared" si="25"/>
        <v>42.006218905472636</v>
      </c>
      <c r="K394" s="4" t="s">
        <v>21</v>
      </c>
      <c r="L394" s="4" t="s">
        <v>22</v>
      </c>
      <c r="M394">
        <v>1294293600</v>
      </c>
      <c r="N394">
        <v>1294466400</v>
      </c>
      <c r="O394" s="11">
        <f t="shared" si="26"/>
        <v>40549.25</v>
      </c>
      <c r="P394" s="11">
        <f t="shared" si="27"/>
        <v>40551.25</v>
      </c>
      <c r="Q394" t="b">
        <v>0</v>
      </c>
      <c r="R394" t="b">
        <v>0</v>
      </c>
      <c r="S394" t="s">
        <v>65</v>
      </c>
      <c r="T394" t="str" cm="1">
        <f t="array" ref="T394:U394">TRIM(_xlfn.TEXTSPLIT(S394,"/"))</f>
        <v>technology</v>
      </c>
      <c r="U394" t="str">
        <v>wearables</v>
      </c>
      <c r="V394" s="5"/>
    </row>
    <row r="395" spans="1:22" x14ac:dyDescent="0.3">
      <c r="A395">
        <v>393</v>
      </c>
      <c r="B395" t="s">
        <v>838</v>
      </c>
      <c r="C395" s="3" t="s">
        <v>839</v>
      </c>
      <c r="D395">
        <v>62800</v>
      </c>
      <c r="E395" t="str" cm="1">
        <f t="array" ref="E395">_xlfn.IFS(D395&lt;1000,"Less than 1000",D395&lt;=4999,"1000 to 4999",D395&lt;=9999,"5000 to 9999",D395&lt;=14999,"10000 to 14999",D395&lt;=19999,"15000 to 19999",D395&lt;=24999,"20000 to 24999",D395&lt;=29999,"25000 to 29999",D395&lt;=34999,"30000 to 34999",D395&lt;=39999,"35000 to 39999",D395&lt;=44999,"40000 to 44999",D395&lt;=49999,"45000 to 49999",TRUE,"Greater than or equal to 50000")</f>
        <v>Greater than or equal to 50000</v>
      </c>
      <c r="F395">
        <v>143788</v>
      </c>
      <c r="G395" s="7">
        <f t="shared" si="24"/>
        <v>228.96178343949046</v>
      </c>
      <c r="H395" t="s">
        <v>20</v>
      </c>
      <c r="I395">
        <v>3059</v>
      </c>
      <c r="J395" s="5">
        <f t="shared" si="25"/>
        <v>47.004903563255965</v>
      </c>
      <c r="K395" s="4" t="s">
        <v>15</v>
      </c>
      <c r="L395" s="4" t="s">
        <v>16</v>
      </c>
      <c r="M395">
        <v>1500267600</v>
      </c>
      <c r="N395">
        <v>1500354000</v>
      </c>
      <c r="O395" s="11">
        <f t="shared" si="26"/>
        <v>42933.208333333328</v>
      </c>
      <c r="P395" s="11">
        <f t="shared" si="27"/>
        <v>42934.208333333328</v>
      </c>
      <c r="Q395" t="b">
        <v>0</v>
      </c>
      <c r="R395" t="b">
        <v>0</v>
      </c>
      <c r="S395" t="s">
        <v>159</v>
      </c>
      <c r="T395" t="str" cm="1">
        <f t="array" ref="T395:U395">TRIM(_xlfn.TEXTSPLIT(S395,"/"))</f>
        <v>music</v>
      </c>
      <c r="U395" t="str">
        <v>jazz</v>
      </c>
      <c r="V395" s="5"/>
    </row>
    <row r="396" spans="1:22" x14ac:dyDescent="0.3">
      <c r="A396">
        <v>394</v>
      </c>
      <c r="B396" t="s">
        <v>840</v>
      </c>
      <c r="C396" s="3" t="s">
        <v>841</v>
      </c>
      <c r="D396">
        <v>800</v>
      </c>
      <c r="E396" t="str" cm="1">
        <f t="array" ref="E396">_xlfn.IFS(D396&lt;1000,"Less than 1000",D396&lt;=4999,"1000 to 4999",D396&lt;=9999,"5000 to 9999",D396&lt;=14999,"10000 to 14999",D396&lt;=19999,"15000 to 19999",D396&lt;=24999,"20000 to 24999",D396&lt;=29999,"25000 to 29999",D396&lt;=34999,"30000 to 34999",D396&lt;=39999,"35000 to 39999",D396&lt;=44999,"40000 to 44999",D396&lt;=49999,"45000 to 49999",TRUE,"Greater than or equal to 50000")</f>
        <v>Less than 1000</v>
      </c>
      <c r="F396">
        <v>3755</v>
      </c>
      <c r="G396" s="7">
        <f t="shared" si="24"/>
        <v>469.37499999999994</v>
      </c>
      <c r="H396" t="s">
        <v>20</v>
      </c>
      <c r="I396">
        <v>34</v>
      </c>
      <c r="J396" s="5">
        <f t="shared" si="25"/>
        <v>110.44117647058823</v>
      </c>
      <c r="K396" s="4" t="s">
        <v>21</v>
      </c>
      <c r="L396" s="4" t="s">
        <v>22</v>
      </c>
      <c r="M396">
        <v>1375074000</v>
      </c>
      <c r="N396">
        <v>1375938000</v>
      </c>
      <c r="O396" s="11">
        <f t="shared" si="26"/>
        <v>41484.208333333336</v>
      </c>
      <c r="P396" s="11">
        <f t="shared" si="27"/>
        <v>41494.208333333336</v>
      </c>
      <c r="Q396" t="b">
        <v>0</v>
      </c>
      <c r="R396" t="b">
        <v>1</v>
      </c>
      <c r="S396" t="s">
        <v>42</v>
      </c>
      <c r="T396" t="str" cm="1">
        <f t="array" ref="T396:U396">TRIM(_xlfn.TEXTSPLIT(S396,"/"))</f>
        <v>film &amp; video</v>
      </c>
      <c r="U396" t="str">
        <v>documentary</v>
      </c>
      <c r="V396" s="5"/>
    </row>
    <row r="397" spans="1:22" ht="31.2" x14ac:dyDescent="0.3">
      <c r="A397">
        <v>395</v>
      </c>
      <c r="B397" t="s">
        <v>295</v>
      </c>
      <c r="C397" s="3" t="s">
        <v>842</v>
      </c>
      <c r="D397">
        <v>7100</v>
      </c>
      <c r="E397" t="str" cm="1">
        <f t="array" ref="E397">_xlfn.IFS(D397&lt;1000,"Less than 1000",D397&lt;=4999,"1000 to 4999",D397&lt;=9999,"5000 to 9999",D397&lt;=14999,"10000 to 14999",D397&lt;=19999,"15000 to 19999",D397&lt;=24999,"20000 to 24999",D397&lt;=29999,"25000 to 29999",D397&lt;=34999,"30000 to 34999",D397&lt;=39999,"35000 to 39999",D397&lt;=44999,"40000 to 44999",D397&lt;=49999,"45000 to 49999",TRUE,"Greater than or equal to 50000")</f>
        <v>5000 to 9999</v>
      </c>
      <c r="F397">
        <v>9238</v>
      </c>
      <c r="G397" s="7">
        <f t="shared" si="24"/>
        <v>130.11267605633802</v>
      </c>
      <c r="H397" t="s">
        <v>20</v>
      </c>
      <c r="I397">
        <v>220</v>
      </c>
      <c r="J397" s="5">
        <f t="shared" si="25"/>
        <v>41.990909090909092</v>
      </c>
      <c r="K397" s="4" t="s">
        <v>21</v>
      </c>
      <c r="L397" s="4" t="s">
        <v>22</v>
      </c>
      <c r="M397">
        <v>1323324000</v>
      </c>
      <c r="N397">
        <v>1323410400</v>
      </c>
      <c r="O397" s="11">
        <f t="shared" si="26"/>
        <v>40885.25</v>
      </c>
      <c r="P397" s="11">
        <f t="shared" si="27"/>
        <v>40886.25</v>
      </c>
      <c r="Q397" t="b">
        <v>1</v>
      </c>
      <c r="R397" t="b">
        <v>0</v>
      </c>
      <c r="S397" t="s">
        <v>33</v>
      </c>
      <c r="T397" t="str" cm="1">
        <f t="array" ref="T397:U397">TRIM(_xlfn.TEXTSPLIT(S397,"/"))</f>
        <v>theater</v>
      </c>
      <c r="U397" t="str">
        <v>plays</v>
      </c>
      <c r="V397" s="5"/>
    </row>
    <row r="398" spans="1:22" x14ac:dyDescent="0.3">
      <c r="A398">
        <v>396</v>
      </c>
      <c r="B398" t="s">
        <v>843</v>
      </c>
      <c r="C398" s="3" t="s">
        <v>844</v>
      </c>
      <c r="D398">
        <v>46100</v>
      </c>
      <c r="E398" t="str" cm="1">
        <f t="array" ref="E398">_xlfn.IFS(D398&lt;1000,"Less than 1000",D398&lt;=4999,"1000 to 4999",D398&lt;=9999,"5000 to 9999",D398&lt;=14999,"10000 to 14999",D398&lt;=19999,"15000 to 19999",D398&lt;=24999,"20000 to 24999",D398&lt;=29999,"25000 to 29999",D398&lt;=34999,"30000 to 34999",D398&lt;=39999,"35000 to 39999",D398&lt;=44999,"40000 to 44999",D398&lt;=49999,"45000 to 49999",TRUE,"Greater than or equal to 50000")</f>
        <v>45000 to 49999</v>
      </c>
      <c r="F398">
        <v>77012</v>
      </c>
      <c r="G398" s="7">
        <f t="shared" si="24"/>
        <v>167.05422993492408</v>
      </c>
      <c r="H398" t="s">
        <v>20</v>
      </c>
      <c r="I398">
        <v>1604</v>
      </c>
      <c r="J398" s="5">
        <f t="shared" si="25"/>
        <v>48.012468827930178</v>
      </c>
      <c r="K398" s="4" t="s">
        <v>26</v>
      </c>
      <c r="L398" s="4" t="s">
        <v>27</v>
      </c>
      <c r="M398">
        <v>1538715600</v>
      </c>
      <c r="N398">
        <v>1539406800</v>
      </c>
      <c r="O398" s="11">
        <f t="shared" si="26"/>
        <v>43378.208333333328</v>
      </c>
      <c r="P398" s="11">
        <f t="shared" si="27"/>
        <v>43386.208333333328</v>
      </c>
      <c r="Q398" t="b">
        <v>0</v>
      </c>
      <c r="R398" t="b">
        <v>0</v>
      </c>
      <c r="S398" t="s">
        <v>53</v>
      </c>
      <c r="T398" t="str" cm="1">
        <f t="array" ref="T398:U398">TRIM(_xlfn.TEXTSPLIT(S398,"/"))</f>
        <v>film &amp; video</v>
      </c>
      <c r="U398" t="str">
        <v>drama</v>
      </c>
      <c r="V398" s="5"/>
    </row>
    <row r="399" spans="1:22" x14ac:dyDescent="0.3">
      <c r="A399">
        <v>397</v>
      </c>
      <c r="B399" t="s">
        <v>845</v>
      </c>
      <c r="C399" s="3" t="s">
        <v>846</v>
      </c>
      <c r="D399">
        <v>8100</v>
      </c>
      <c r="E399" t="str" cm="1">
        <f t="array" ref="E399">_xlfn.IFS(D399&lt;1000,"Less than 1000",D399&lt;=4999,"1000 to 4999",D399&lt;=9999,"5000 to 9999",D399&lt;=14999,"10000 to 14999",D399&lt;=19999,"15000 to 19999",D399&lt;=24999,"20000 to 24999",D399&lt;=29999,"25000 to 29999",D399&lt;=34999,"30000 to 34999",D399&lt;=39999,"35000 to 39999",D399&lt;=44999,"40000 to 44999",D399&lt;=49999,"45000 to 49999",TRUE,"Greater than or equal to 50000")</f>
        <v>5000 to 9999</v>
      </c>
      <c r="F399">
        <v>14083</v>
      </c>
      <c r="G399" s="7">
        <f t="shared" si="24"/>
        <v>173.8641975308642</v>
      </c>
      <c r="H399" t="s">
        <v>20</v>
      </c>
      <c r="I399">
        <v>454</v>
      </c>
      <c r="J399" s="5">
        <f t="shared" si="25"/>
        <v>31.019823788546255</v>
      </c>
      <c r="K399" s="4" t="s">
        <v>21</v>
      </c>
      <c r="L399" s="4" t="s">
        <v>22</v>
      </c>
      <c r="M399">
        <v>1369285200</v>
      </c>
      <c r="N399">
        <v>1369803600</v>
      </c>
      <c r="O399" s="11">
        <f t="shared" si="26"/>
        <v>41417.208333333336</v>
      </c>
      <c r="P399" s="11">
        <f t="shared" si="27"/>
        <v>41423.208333333336</v>
      </c>
      <c r="Q399" t="b">
        <v>0</v>
      </c>
      <c r="R399" t="b">
        <v>0</v>
      </c>
      <c r="S399" t="s">
        <v>23</v>
      </c>
      <c r="T399" t="str" cm="1">
        <f t="array" ref="T399:U399">TRIM(_xlfn.TEXTSPLIT(S399,"/"))</f>
        <v>music</v>
      </c>
      <c r="U399" t="str">
        <v>rock</v>
      </c>
      <c r="V399" s="5"/>
    </row>
    <row r="400" spans="1:22" ht="31.2" x14ac:dyDescent="0.3">
      <c r="A400">
        <v>398</v>
      </c>
      <c r="B400" t="s">
        <v>847</v>
      </c>
      <c r="C400" s="3" t="s">
        <v>848</v>
      </c>
      <c r="D400">
        <v>1700</v>
      </c>
      <c r="E400" t="str" cm="1">
        <f t="array" ref="E400">_xlfn.IFS(D400&lt;1000,"Less than 1000",D400&lt;=4999,"1000 to 4999",D400&lt;=9999,"5000 to 9999",D400&lt;=14999,"10000 to 14999",D400&lt;=19999,"15000 to 19999",D400&lt;=24999,"20000 to 24999",D400&lt;=29999,"25000 to 29999",D400&lt;=34999,"30000 to 34999",D400&lt;=39999,"35000 to 39999",D400&lt;=44999,"40000 to 44999",D400&lt;=49999,"45000 to 49999",TRUE,"Greater than or equal to 50000")</f>
        <v>1000 to 4999</v>
      </c>
      <c r="F400">
        <v>12202</v>
      </c>
      <c r="G400" s="7">
        <f t="shared" si="24"/>
        <v>717.76470588235293</v>
      </c>
      <c r="H400" t="s">
        <v>20</v>
      </c>
      <c r="I400">
        <v>123</v>
      </c>
      <c r="J400" s="5">
        <f t="shared" si="25"/>
        <v>99.203252032520325</v>
      </c>
      <c r="K400" s="4" t="s">
        <v>107</v>
      </c>
      <c r="L400" s="4" t="s">
        <v>108</v>
      </c>
      <c r="M400">
        <v>1525755600</v>
      </c>
      <c r="N400">
        <v>1525928400</v>
      </c>
      <c r="O400" s="11">
        <f t="shared" si="26"/>
        <v>43228.208333333328</v>
      </c>
      <c r="P400" s="11">
        <f t="shared" si="27"/>
        <v>43230.208333333328</v>
      </c>
      <c r="Q400" t="b">
        <v>0</v>
      </c>
      <c r="R400" t="b">
        <v>1</v>
      </c>
      <c r="S400" t="s">
        <v>71</v>
      </c>
      <c r="T400" t="str" cm="1">
        <f t="array" ref="T400:U400">TRIM(_xlfn.TEXTSPLIT(S400,"/"))</f>
        <v>film &amp; video</v>
      </c>
      <c r="U400" t="str">
        <v>animation</v>
      </c>
      <c r="V400" s="5"/>
    </row>
    <row r="401" spans="1:22" x14ac:dyDescent="0.3">
      <c r="A401">
        <v>399</v>
      </c>
      <c r="B401" t="s">
        <v>849</v>
      </c>
      <c r="C401" s="3" t="s">
        <v>850</v>
      </c>
      <c r="D401">
        <v>97300</v>
      </c>
      <c r="E401" t="str" cm="1">
        <f t="array" ref="E401">_xlfn.IFS(D401&lt;1000,"Less than 1000",D401&lt;=4999,"1000 to 4999",D401&lt;=9999,"5000 to 9999",D401&lt;=14999,"10000 to 14999",D401&lt;=19999,"15000 to 19999",D401&lt;=24999,"20000 to 24999",D401&lt;=29999,"25000 to 29999",D401&lt;=34999,"30000 to 34999",D401&lt;=39999,"35000 to 39999",D401&lt;=44999,"40000 to 44999",D401&lt;=49999,"45000 to 49999",TRUE,"Greater than or equal to 50000")</f>
        <v>Greater than or equal to 50000</v>
      </c>
      <c r="F401">
        <v>62127</v>
      </c>
      <c r="G401" s="7">
        <f t="shared" si="24"/>
        <v>63.850976361767728</v>
      </c>
      <c r="H401" t="s">
        <v>14</v>
      </c>
      <c r="I401">
        <v>941</v>
      </c>
      <c r="J401" s="5">
        <f t="shared" si="25"/>
        <v>66.022316684378325</v>
      </c>
      <c r="K401" s="4" t="s">
        <v>21</v>
      </c>
      <c r="L401" s="4" t="s">
        <v>22</v>
      </c>
      <c r="M401">
        <v>1296626400</v>
      </c>
      <c r="N401">
        <v>1297231200</v>
      </c>
      <c r="O401" s="11">
        <f t="shared" si="26"/>
        <v>40576.25</v>
      </c>
      <c r="P401" s="11">
        <f t="shared" si="27"/>
        <v>40583.25</v>
      </c>
      <c r="Q401" t="b">
        <v>0</v>
      </c>
      <c r="R401" t="b">
        <v>0</v>
      </c>
      <c r="S401" t="s">
        <v>60</v>
      </c>
      <c r="T401" t="str" cm="1">
        <f t="array" ref="T401:U401">TRIM(_xlfn.TEXTSPLIT(S401,"/"))</f>
        <v>music</v>
      </c>
      <c r="U401" t="str">
        <v>indie rock</v>
      </c>
      <c r="V401" s="5"/>
    </row>
    <row r="402" spans="1:22" ht="31.2" x14ac:dyDescent="0.3">
      <c r="A402">
        <v>400</v>
      </c>
      <c r="B402" t="s">
        <v>851</v>
      </c>
      <c r="C402" s="3" t="s">
        <v>852</v>
      </c>
      <c r="D402">
        <v>100</v>
      </c>
      <c r="E402" t="str" cm="1">
        <f t="array" ref="E402">_xlfn.IFS(D402&lt;1000,"Less than 1000",D402&lt;=4999,"1000 to 4999",D402&lt;=9999,"5000 to 9999",D402&lt;=14999,"10000 to 14999",D402&lt;=19999,"15000 to 19999",D402&lt;=24999,"20000 to 24999",D402&lt;=29999,"25000 to 29999",D402&lt;=34999,"30000 to 34999",D402&lt;=39999,"35000 to 39999",D402&lt;=44999,"40000 to 44999",D402&lt;=49999,"45000 to 49999",TRUE,"Greater than or equal to 50000")</f>
        <v>Less than 1000</v>
      </c>
      <c r="F402">
        <v>2</v>
      </c>
      <c r="G402" s="7">
        <f t="shared" si="24"/>
        <v>2</v>
      </c>
      <c r="H402" t="s">
        <v>14</v>
      </c>
      <c r="I402">
        <v>1</v>
      </c>
      <c r="J402" s="5">
        <f t="shared" si="25"/>
        <v>2</v>
      </c>
      <c r="K402" s="4" t="s">
        <v>21</v>
      </c>
      <c r="L402" s="4" t="s">
        <v>22</v>
      </c>
      <c r="M402">
        <v>1376629200</v>
      </c>
      <c r="N402">
        <v>1378530000</v>
      </c>
      <c r="O402" s="11">
        <f t="shared" si="26"/>
        <v>41502.208333333336</v>
      </c>
      <c r="P402" s="11">
        <f t="shared" si="27"/>
        <v>41524.208333333336</v>
      </c>
      <c r="Q402" t="b">
        <v>0</v>
      </c>
      <c r="R402" t="b">
        <v>1</v>
      </c>
      <c r="S402" t="s">
        <v>122</v>
      </c>
      <c r="T402" t="str" cm="1">
        <f t="array" ref="T402:U402">TRIM(_xlfn.TEXTSPLIT(S402,"/"))</f>
        <v>photography</v>
      </c>
      <c r="U402" t="str">
        <v>photography books</v>
      </c>
      <c r="V402" s="5"/>
    </row>
    <row r="403" spans="1:22" x14ac:dyDescent="0.3">
      <c r="A403">
        <v>401</v>
      </c>
      <c r="B403" t="s">
        <v>853</v>
      </c>
      <c r="C403" s="3" t="s">
        <v>854</v>
      </c>
      <c r="D403">
        <v>900</v>
      </c>
      <c r="E403" t="str" cm="1">
        <f t="array" ref="E403">_xlfn.IFS(D403&lt;1000,"Less than 1000",D403&lt;=4999,"1000 to 4999",D403&lt;=9999,"5000 to 9999",D403&lt;=14999,"10000 to 14999",D403&lt;=19999,"15000 to 19999",D403&lt;=24999,"20000 to 24999",D403&lt;=29999,"25000 to 29999",D403&lt;=34999,"30000 to 34999",D403&lt;=39999,"35000 to 39999",D403&lt;=44999,"40000 to 44999",D403&lt;=49999,"45000 to 49999",TRUE,"Greater than or equal to 50000")</f>
        <v>Less than 1000</v>
      </c>
      <c r="F403">
        <v>13772</v>
      </c>
      <c r="G403" s="7">
        <f t="shared" si="24"/>
        <v>1530.2222222222222</v>
      </c>
      <c r="H403" t="s">
        <v>20</v>
      </c>
      <c r="I403">
        <v>299</v>
      </c>
      <c r="J403" s="5">
        <f t="shared" si="25"/>
        <v>46.060200668896321</v>
      </c>
      <c r="K403" s="4" t="s">
        <v>21</v>
      </c>
      <c r="L403" s="4" t="s">
        <v>22</v>
      </c>
      <c r="M403">
        <v>1572152400</v>
      </c>
      <c r="N403">
        <v>1572152400</v>
      </c>
      <c r="O403" s="11">
        <f t="shared" si="26"/>
        <v>43765.208333333328</v>
      </c>
      <c r="P403" s="11">
        <f t="shared" si="27"/>
        <v>43765.208333333328</v>
      </c>
      <c r="Q403" t="b">
        <v>0</v>
      </c>
      <c r="R403" t="b">
        <v>0</v>
      </c>
      <c r="S403" t="s">
        <v>33</v>
      </c>
      <c r="T403" t="str" cm="1">
        <f t="array" ref="T403:U403">TRIM(_xlfn.TEXTSPLIT(S403,"/"))</f>
        <v>theater</v>
      </c>
      <c r="U403" t="str">
        <v>plays</v>
      </c>
      <c r="V403" s="5"/>
    </row>
    <row r="404" spans="1:22" x14ac:dyDescent="0.3">
      <c r="A404">
        <v>402</v>
      </c>
      <c r="B404" t="s">
        <v>855</v>
      </c>
      <c r="C404" s="3" t="s">
        <v>856</v>
      </c>
      <c r="D404">
        <v>7300</v>
      </c>
      <c r="E404" t="str" cm="1">
        <f t="array" ref="E404">_xlfn.IFS(D404&lt;1000,"Less than 1000",D404&lt;=4999,"1000 to 4999",D404&lt;=9999,"5000 to 9999",D404&lt;=14999,"10000 to 14999",D404&lt;=19999,"15000 to 19999",D404&lt;=24999,"20000 to 24999",D404&lt;=29999,"25000 to 29999",D404&lt;=34999,"30000 to 34999",D404&lt;=39999,"35000 to 39999",D404&lt;=44999,"40000 to 44999",D404&lt;=49999,"45000 to 49999",TRUE,"Greater than or equal to 50000")</f>
        <v>5000 to 9999</v>
      </c>
      <c r="F404">
        <v>2946</v>
      </c>
      <c r="G404" s="7">
        <f t="shared" si="24"/>
        <v>40.356164383561641</v>
      </c>
      <c r="H404" t="s">
        <v>14</v>
      </c>
      <c r="I404">
        <v>40</v>
      </c>
      <c r="J404" s="5">
        <f t="shared" si="25"/>
        <v>73.650000000000006</v>
      </c>
      <c r="K404" s="4" t="s">
        <v>21</v>
      </c>
      <c r="L404" s="4" t="s">
        <v>22</v>
      </c>
      <c r="M404">
        <v>1325829600</v>
      </c>
      <c r="N404">
        <v>1329890400</v>
      </c>
      <c r="O404" s="11">
        <f t="shared" si="26"/>
        <v>40914.25</v>
      </c>
      <c r="P404" s="11">
        <f t="shared" si="27"/>
        <v>40961.25</v>
      </c>
      <c r="Q404" t="b">
        <v>0</v>
      </c>
      <c r="R404" t="b">
        <v>1</v>
      </c>
      <c r="S404" t="s">
        <v>100</v>
      </c>
      <c r="T404" t="str" cm="1">
        <f t="array" ref="T404:U404">TRIM(_xlfn.TEXTSPLIT(S404,"/"))</f>
        <v>film &amp; video</v>
      </c>
      <c r="U404" t="str">
        <v>shorts</v>
      </c>
      <c r="V404" s="5"/>
    </row>
    <row r="405" spans="1:22" x14ac:dyDescent="0.3">
      <c r="A405">
        <v>403</v>
      </c>
      <c r="B405" t="s">
        <v>857</v>
      </c>
      <c r="C405" s="3" t="s">
        <v>858</v>
      </c>
      <c r="D405">
        <v>195800</v>
      </c>
      <c r="E405" t="str" cm="1">
        <f t="array" ref="E405">_xlfn.IFS(D405&lt;1000,"Less than 1000",D405&lt;=4999,"1000 to 4999",D405&lt;=9999,"5000 to 9999",D405&lt;=14999,"10000 to 14999",D405&lt;=19999,"15000 to 19999",D405&lt;=24999,"20000 to 24999",D405&lt;=29999,"25000 to 29999",D405&lt;=34999,"30000 to 34999",D405&lt;=39999,"35000 to 39999",D405&lt;=44999,"40000 to 44999",D405&lt;=49999,"45000 to 49999",TRUE,"Greater than or equal to 50000")</f>
        <v>Greater than or equal to 50000</v>
      </c>
      <c r="F405">
        <v>168820</v>
      </c>
      <c r="G405" s="7">
        <f t="shared" si="24"/>
        <v>86.220633299284984</v>
      </c>
      <c r="H405" t="s">
        <v>14</v>
      </c>
      <c r="I405">
        <v>3015</v>
      </c>
      <c r="J405" s="5">
        <f t="shared" si="25"/>
        <v>55.99336650082919</v>
      </c>
      <c r="K405" s="4" t="s">
        <v>15</v>
      </c>
      <c r="L405" s="4" t="s">
        <v>16</v>
      </c>
      <c r="M405">
        <v>1273640400</v>
      </c>
      <c r="N405">
        <v>1276750800</v>
      </c>
      <c r="O405" s="11">
        <f t="shared" si="26"/>
        <v>40310.208333333336</v>
      </c>
      <c r="P405" s="11">
        <f t="shared" si="27"/>
        <v>40346.208333333336</v>
      </c>
      <c r="Q405" t="b">
        <v>0</v>
      </c>
      <c r="R405" t="b">
        <v>1</v>
      </c>
      <c r="S405" t="s">
        <v>33</v>
      </c>
      <c r="T405" t="str" cm="1">
        <f t="array" ref="T405:U405">TRIM(_xlfn.TEXTSPLIT(S405,"/"))</f>
        <v>theater</v>
      </c>
      <c r="U405" t="str">
        <v>plays</v>
      </c>
      <c r="V405" s="5"/>
    </row>
    <row r="406" spans="1:22" x14ac:dyDescent="0.3">
      <c r="A406">
        <v>404</v>
      </c>
      <c r="B406" t="s">
        <v>859</v>
      </c>
      <c r="C406" s="3" t="s">
        <v>860</v>
      </c>
      <c r="D406">
        <v>48900</v>
      </c>
      <c r="E406" t="str" cm="1">
        <f t="array" ref="E406">_xlfn.IFS(D406&lt;1000,"Less than 1000",D406&lt;=4999,"1000 to 4999",D406&lt;=9999,"5000 to 9999",D406&lt;=14999,"10000 to 14999",D406&lt;=19999,"15000 to 19999",D406&lt;=24999,"20000 to 24999",D406&lt;=29999,"25000 to 29999",D406&lt;=34999,"30000 to 34999",D406&lt;=39999,"35000 to 39999",D406&lt;=44999,"40000 to 44999",D406&lt;=49999,"45000 to 49999",TRUE,"Greater than or equal to 50000")</f>
        <v>45000 to 49999</v>
      </c>
      <c r="F406">
        <v>154321</v>
      </c>
      <c r="G406" s="7">
        <f t="shared" si="24"/>
        <v>315.58486707566465</v>
      </c>
      <c r="H406" t="s">
        <v>20</v>
      </c>
      <c r="I406">
        <v>2237</v>
      </c>
      <c r="J406" s="5">
        <f t="shared" si="25"/>
        <v>68.985695127402778</v>
      </c>
      <c r="K406" s="4" t="s">
        <v>21</v>
      </c>
      <c r="L406" s="4" t="s">
        <v>22</v>
      </c>
      <c r="M406">
        <v>1510639200</v>
      </c>
      <c r="N406">
        <v>1510898400</v>
      </c>
      <c r="O406" s="11">
        <f t="shared" si="26"/>
        <v>43053.25</v>
      </c>
      <c r="P406" s="11">
        <f t="shared" si="27"/>
        <v>43056.25</v>
      </c>
      <c r="Q406" t="b">
        <v>0</v>
      </c>
      <c r="R406" t="b">
        <v>0</v>
      </c>
      <c r="S406" t="s">
        <v>33</v>
      </c>
      <c r="T406" t="str" cm="1">
        <f t="array" ref="T406:U406">TRIM(_xlfn.TEXTSPLIT(S406,"/"))</f>
        <v>theater</v>
      </c>
      <c r="U406" t="str">
        <v>plays</v>
      </c>
      <c r="V406" s="5"/>
    </row>
    <row r="407" spans="1:22" x14ac:dyDescent="0.3">
      <c r="A407">
        <v>405</v>
      </c>
      <c r="B407" t="s">
        <v>861</v>
      </c>
      <c r="C407" s="3" t="s">
        <v>862</v>
      </c>
      <c r="D407">
        <v>29600</v>
      </c>
      <c r="E407" t="str" cm="1">
        <f t="array" ref="E407">_xlfn.IFS(D407&lt;1000,"Less than 1000",D407&lt;=4999,"1000 to 4999",D407&lt;=9999,"5000 to 9999",D407&lt;=14999,"10000 to 14999",D407&lt;=19999,"15000 to 19999",D407&lt;=24999,"20000 to 24999",D407&lt;=29999,"25000 to 29999",D407&lt;=34999,"30000 to 34999",D407&lt;=39999,"35000 to 39999",D407&lt;=44999,"40000 to 44999",D407&lt;=49999,"45000 to 49999",TRUE,"Greater than or equal to 50000")</f>
        <v>25000 to 29999</v>
      </c>
      <c r="F407">
        <v>26527</v>
      </c>
      <c r="G407" s="7">
        <f t="shared" si="24"/>
        <v>89.618243243243242</v>
      </c>
      <c r="H407" t="s">
        <v>14</v>
      </c>
      <c r="I407">
        <v>435</v>
      </c>
      <c r="J407" s="5">
        <f t="shared" si="25"/>
        <v>60.981609195402299</v>
      </c>
      <c r="K407" s="4" t="s">
        <v>21</v>
      </c>
      <c r="L407" s="4" t="s">
        <v>22</v>
      </c>
      <c r="M407">
        <v>1528088400</v>
      </c>
      <c r="N407">
        <v>1532408400</v>
      </c>
      <c r="O407" s="11">
        <f t="shared" si="26"/>
        <v>43255.208333333328</v>
      </c>
      <c r="P407" s="11">
        <f t="shared" si="27"/>
        <v>43305.208333333328</v>
      </c>
      <c r="Q407" t="b">
        <v>0</v>
      </c>
      <c r="R407" t="b">
        <v>0</v>
      </c>
      <c r="S407" t="s">
        <v>33</v>
      </c>
      <c r="T407" t="str" cm="1">
        <f t="array" ref="T407:U407">TRIM(_xlfn.TEXTSPLIT(S407,"/"))</f>
        <v>theater</v>
      </c>
      <c r="U407" t="str">
        <v>plays</v>
      </c>
      <c r="V407" s="5"/>
    </row>
    <row r="408" spans="1:22" ht="31.2" x14ac:dyDescent="0.3">
      <c r="A408">
        <v>406</v>
      </c>
      <c r="B408" t="s">
        <v>863</v>
      </c>
      <c r="C408" s="3" t="s">
        <v>864</v>
      </c>
      <c r="D408">
        <v>39300</v>
      </c>
      <c r="E408" t="str" cm="1">
        <f t="array" ref="E408">_xlfn.IFS(D408&lt;1000,"Less than 1000",D408&lt;=4999,"1000 to 4999",D408&lt;=9999,"5000 to 9999",D408&lt;=14999,"10000 to 14999",D408&lt;=19999,"15000 to 19999",D408&lt;=24999,"20000 to 24999",D408&lt;=29999,"25000 to 29999",D408&lt;=34999,"30000 to 34999",D408&lt;=39999,"35000 to 39999",D408&lt;=44999,"40000 to 44999",D408&lt;=49999,"45000 to 49999",TRUE,"Greater than or equal to 50000")</f>
        <v>35000 to 39999</v>
      </c>
      <c r="F408">
        <v>71583</v>
      </c>
      <c r="G408" s="7">
        <f t="shared" si="24"/>
        <v>182.14503816793894</v>
      </c>
      <c r="H408" t="s">
        <v>20</v>
      </c>
      <c r="I408">
        <v>645</v>
      </c>
      <c r="J408" s="5">
        <f t="shared" si="25"/>
        <v>110.98139534883721</v>
      </c>
      <c r="K408" s="4" t="s">
        <v>21</v>
      </c>
      <c r="L408" s="4" t="s">
        <v>22</v>
      </c>
      <c r="M408">
        <v>1359525600</v>
      </c>
      <c r="N408">
        <v>1360562400</v>
      </c>
      <c r="O408" s="11">
        <f t="shared" si="26"/>
        <v>41304.25</v>
      </c>
      <c r="P408" s="11">
        <f t="shared" si="27"/>
        <v>41316.25</v>
      </c>
      <c r="Q408" t="b">
        <v>1</v>
      </c>
      <c r="R408" t="b">
        <v>0</v>
      </c>
      <c r="S408" t="s">
        <v>42</v>
      </c>
      <c r="T408" t="str" cm="1">
        <f t="array" ref="T408:U408">TRIM(_xlfn.TEXTSPLIT(S408,"/"))</f>
        <v>film &amp; video</v>
      </c>
      <c r="U408" t="str">
        <v>documentary</v>
      </c>
      <c r="V408" s="5"/>
    </row>
    <row r="409" spans="1:22" x14ac:dyDescent="0.3">
      <c r="A409">
        <v>407</v>
      </c>
      <c r="B409" t="s">
        <v>865</v>
      </c>
      <c r="C409" s="3" t="s">
        <v>866</v>
      </c>
      <c r="D409">
        <v>3400</v>
      </c>
      <c r="E409" t="str" cm="1">
        <f t="array" ref="E409">_xlfn.IFS(D409&lt;1000,"Less than 1000",D409&lt;=4999,"1000 to 4999",D409&lt;=9999,"5000 to 9999",D409&lt;=14999,"10000 to 14999",D409&lt;=19999,"15000 to 19999",D409&lt;=24999,"20000 to 24999",D409&lt;=29999,"25000 to 29999",D409&lt;=34999,"30000 to 34999",D409&lt;=39999,"35000 to 39999",D409&lt;=44999,"40000 to 44999",D409&lt;=49999,"45000 to 49999",TRUE,"Greater than or equal to 50000")</f>
        <v>1000 to 4999</v>
      </c>
      <c r="F409">
        <v>12100</v>
      </c>
      <c r="G409" s="7">
        <f t="shared" si="24"/>
        <v>355.88235294117646</v>
      </c>
      <c r="H409" t="s">
        <v>20</v>
      </c>
      <c r="I409">
        <v>484</v>
      </c>
      <c r="J409" s="5">
        <f t="shared" si="25"/>
        <v>25</v>
      </c>
      <c r="K409" s="4" t="s">
        <v>36</v>
      </c>
      <c r="L409" s="4" t="s">
        <v>37</v>
      </c>
      <c r="M409">
        <v>1570942800</v>
      </c>
      <c r="N409">
        <v>1571547600</v>
      </c>
      <c r="O409" s="11">
        <f t="shared" si="26"/>
        <v>43751.208333333328</v>
      </c>
      <c r="P409" s="11">
        <f t="shared" si="27"/>
        <v>43758.208333333328</v>
      </c>
      <c r="Q409" t="b">
        <v>0</v>
      </c>
      <c r="R409" t="b">
        <v>0</v>
      </c>
      <c r="S409" t="s">
        <v>33</v>
      </c>
      <c r="T409" t="str" cm="1">
        <f t="array" ref="T409:U409">TRIM(_xlfn.TEXTSPLIT(S409,"/"))</f>
        <v>theater</v>
      </c>
      <c r="U409" t="str">
        <v>plays</v>
      </c>
      <c r="V409" s="5"/>
    </row>
    <row r="410" spans="1:22" x14ac:dyDescent="0.3">
      <c r="A410">
        <v>408</v>
      </c>
      <c r="B410" t="s">
        <v>867</v>
      </c>
      <c r="C410" s="3" t="s">
        <v>868</v>
      </c>
      <c r="D410">
        <v>9200</v>
      </c>
      <c r="E410" t="str" cm="1">
        <f t="array" ref="E410">_xlfn.IFS(D410&lt;1000,"Less than 1000",D410&lt;=4999,"1000 to 4999",D410&lt;=9999,"5000 to 9999",D410&lt;=14999,"10000 to 14999",D410&lt;=19999,"15000 to 19999",D410&lt;=24999,"20000 to 24999",D410&lt;=29999,"25000 to 29999",D410&lt;=34999,"30000 to 34999",D410&lt;=39999,"35000 to 39999",D410&lt;=44999,"40000 to 44999",D410&lt;=49999,"45000 to 49999",TRUE,"Greater than or equal to 50000")</f>
        <v>5000 to 9999</v>
      </c>
      <c r="F410">
        <v>12129</v>
      </c>
      <c r="G410" s="7">
        <f t="shared" si="24"/>
        <v>131.83695652173913</v>
      </c>
      <c r="H410" t="s">
        <v>20</v>
      </c>
      <c r="I410">
        <v>154</v>
      </c>
      <c r="J410" s="5">
        <f t="shared" si="25"/>
        <v>78.759740259740255</v>
      </c>
      <c r="K410" s="4" t="s">
        <v>15</v>
      </c>
      <c r="L410" s="4" t="s">
        <v>16</v>
      </c>
      <c r="M410">
        <v>1466398800</v>
      </c>
      <c r="N410">
        <v>1468126800</v>
      </c>
      <c r="O410" s="11">
        <f t="shared" si="26"/>
        <v>42541.208333333328</v>
      </c>
      <c r="P410" s="11">
        <f t="shared" si="27"/>
        <v>42561.208333333328</v>
      </c>
      <c r="Q410" t="b">
        <v>0</v>
      </c>
      <c r="R410" t="b">
        <v>0</v>
      </c>
      <c r="S410" t="s">
        <v>42</v>
      </c>
      <c r="T410" t="str" cm="1">
        <f t="array" ref="T410:U410">TRIM(_xlfn.TEXTSPLIT(S410,"/"))</f>
        <v>film &amp; video</v>
      </c>
      <c r="U410" t="str">
        <v>documentary</v>
      </c>
      <c r="V410" s="5"/>
    </row>
    <row r="411" spans="1:22" x14ac:dyDescent="0.3">
      <c r="A411">
        <v>409</v>
      </c>
      <c r="B411" t="s">
        <v>243</v>
      </c>
      <c r="C411" s="3" t="s">
        <v>869</v>
      </c>
      <c r="D411">
        <v>135600</v>
      </c>
      <c r="E411" t="str" cm="1">
        <f t="array" ref="E411">_xlfn.IFS(D411&lt;1000,"Less than 1000",D411&lt;=4999,"1000 to 4999",D411&lt;=9999,"5000 to 9999",D411&lt;=14999,"10000 to 14999",D411&lt;=19999,"15000 to 19999",D411&lt;=24999,"20000 to 24999",D411&lt;=29999,"25000 to 29999",D411&lt;=34999,"30000 to 34999",D411&lt;=39999,"35000 to 39999",D411&lt;=44999,"40000 to 44999",D411&lt;=49999,"45000 to 49999",TRUE,"Greater than or equal to 50000")</f>
        <v>Greater than or equal to 50000</v>
      </c>
      <c r="F411">
        <v>62804</v>
      </c>
      <c r="G411" s="7">
        <f t="shared" si="24"/>
        <v>46.315634218289084</v>
      </c>
      <c r="H411" t="s">
        <v>14</v>
      </c>
      <c r="I411">
        <v>714</v>
      </c>
      <c r="J411" s="5">
        <f t="shared" si="25"/>
        <v>87.960784313725483</v>
      </c>
      <c r="K411" s="4" t="s">
        <v>21</v>
      </c>
      <c r="L411" s="4" t="s">
        <v>22</v>
      </c>
      <c r="M411">
        <v>1492491600</v>
      </c>
      <c r="N411">
        <v>1492837200</v>
      </c>
      <c r="O411" s="11">
        <f t="shared" si="26"/>
        <v>42843.208333333328</v>
      </c>
      <c r="P411" s="11">
        <f t="shared" si="27"/>
        <v>42847.208333333328</v>
      </c>
      <c r="Q411" t="b">
        <v>0</v>
      </c>
      <c r="R411" t="b">
        <v>0</v>
      </c>
      <c r="S411" t="s">
        <v>23</v>
      </c>
      <c r="T411" t="str" cm="1">
        <f t="array" ref="T411:U411">TRIM(_xlfn.TEXTSPLIT(S411,"/"))</f>
        <v>music</v>
      </c>
      <c r="U411" t="str">
        <v>rock</v>
      </c>
      <c r="V411" s="5"/>
    </row>
    <row r="412" spans="1:22" x14ac:dyDescent="0.3">
      <c r="A412">
        <v>410</v>
      </c>
      <c r="B412" t="s">
        <v>870</v>
      </c>
      <c r="C412" s="3" t="s">
        <v>871</v>
      </c>
      <c r="D412">
        <v>153700</v>
      </c>
      <c r="E412" t="str" cm="1">
        <f t="array" ref="E412">_xlfn.IFS(D412&lt;1000,"Less than 1000",D412&lt;=4999,"1000 to 4999",D412&lt;=9999,"5000 to 9999",D412&lt;=14999,"10000 to 14999",D412&lt;=19999,"15000 to 19999",D412&lt;=24999,"20000 to 24999",D412&lt;=29999,"25000 to 29999",D412&lt;=34999,"30000 to 34999",D412&lt;=39999,"35000 to 39999",D412&lt;=44999,"40000 to 44999",D412&lt;=49999,"45000 to 49999",TRUE,"Greater than or equal to 50000")</f>
        <v>Greater than or equal to 50000</v>
      </c>
      <c r="F412">
        <v>55536</v>
      </c>
      <c r="G412" s="7">
        <f t="shared" si="24"/>
        <v>36.132726089785294</v>
      </c>
      <c r="H412" t="s">
        <v>47</v>
      </c>
      <c r="I412">
        <v>1111</v>
      </c>
      <c r="J412" s="5">
        <f t="shared" si="25"/>
        <v>49.987398739873989</v>
      </c>
      <c r="K412" s="4" t="s">
        <v>21</v>
      </c>
      <c r="L412" s="4" t="s">
        <v>22</v>
      </c>
      <c r="M412">
        <v>1430197200</v>
      </c>
      <c r="N412">
        <v>1430197200</v>
      </c>
      <c r="O412" s="11">
        <f t="shared" si="26"/>
        <v>42122.208333333328</v>
      </c>
      <c r="P412" s="11">
        <f t="shared" si="27"/>
        <v>42122.208333333328</v>
      </c>
      <c r="Q412" t="b">
        <v>0</v>
      </c>
      <c r="R412" t="b">
        <v>0</v>
      </c>
      <c r="S412" t="s">
        <v>292</v>
      </c>
      <c r="T412" t="str" cm="1">
        <f t="array" ref="T412:U412">TRIM(_xlfn.TEXTSPLIT(S412,"/"))</f>
        <v>games</v>
      </c>
      <c r="U412" t="str">
        <v>mobile games</v>
      </c>
      <c r="V412" s="5"/>
    </row>
    <row r="413" spans="1:22" x14ac:dyDescent="0.3">
      <c r="A413">
        <v>411</v>
      </c>
      <c r="B413" t="s">
        <v>872</v>
      </c>
      <c r="C413" s="3" t="s">
        <v>873</v>
      </c>
      <c r="D413">
        <v>7800</v>
      </c>
      <c r="E413" t="str" cm="1">
        <f t="array" ref="E413">_xlfn.IFS(D413&lt;1000,"Less than 1000",D413&lt;=4999,"1000 to 4999",D413&lt;=9999,"5000 to 9999",D413&lt;=14999,"10000 to 14999",D413&lt;=19999,"15000 to 19999",D413&lt;=24999,"20000 to 24999",D413&lt;=29999,"25000 to 29999",D413&lt;=34999,"30000 to 34999",D413&lt;=39999,"35000 to 39999",D413&lt;=44999,"40000 to 44999",D413&lt;=49999,"45000 to 49999",TRUE,"Greater than or equal to 50000")</f>
        <v>5000 to 9999</v>
      </c>
      <c r="F413">
        <v>8161</v>
      </c>
      <c r="G413" s="7">
        <f t="shared" si="24"/>
        <v>104.62820512820512</v>
      </c>
      <c r="H413" t="s">
        <v>20</v>
      </c>
      <c r="I413">
        <v>82</v>
      </c>
      <c r="J413" s="5">
        <f t="shared" si="25"/>
        <v>99.524390243902445</v>
      </c>
      <c r="K413" s="4" t="s">
        <v>21</v>
      </c>
      <c r="L413" s="4" t="s">
        <v>22</v>
      </c>
      <c r="M413">
        <v>1496034000</v>
      </c>
      <c r="N413">
        <v>1496206800</v>
      </c>
      <c r="O413" s="11">
        <f t="shared" si="26"/>
        <v>42884.208333333328</v>
      </c>
      <c r="P413" s="11">
        <f t="shared" si="27"/>
        <v>42886.208333333328</v>
      </c>
      <c r="Q413" t="b">
        <v>0</v>
      </c>
      <c r="R413" t="b">
        <v>0</v>
      </c>
      <c r="S413" t="s">
        <v>33</v>
      </c>
      <c r="T413" t="str" cm="1">
        <f t="array" ref="T413:U413">TRIM(_xlfn.TEXTSPLIT(S413,"/"))</f>
        <v>theater</v>
      </c>
      <c r="U413" t="str">
        <v>plays</v>
      </c>
      <c r="V413" s="5"/>
    </row>
    <row r="414" spans="1:22" x14ac:dyDescent="0.3">
      <c r="A414">
        <v>412</v>
      </c>
      <c r="B414" t="s">
        <v>874</v>
      </c>
      <c r="C414" s="3" t="s">
        <v>875</v>
      </c>
      <c r="D414">
        <v>2100</v>
      </c>
      <c r="E414" t="str" cm="1">
        <f t="array" ref="E414">_xlfn.IFS(D414&lt;1000,"Less than 1000",D414&lt;=4999,"1000 to 4999",D414&lt;=9999,"5000 to 9999",D414&lt;=14999,"10000 to 14999",D414&lt;=19999,"15000 to 19999",D414&lt;=24999,"20000 to 24999",D414&lt;=29999,"25000 to 29999",D414&lt;=34999,"30000 to 34999",D414&lt;=39999,"35000 to 39999",D414&lt;=44999,"40000 to 44999",D414&lt;=49999,"45000 to 49999",TRUE,"Greater than or equal to 50000")</f>
        <v>1000 to 4999</v>
      </c>
      <c r="F414">
        <v>14046</v>
      </c>
      <c r="G414" s="7">
        <f t="shared" si="24"/>
        <v>668.85714285714289</v>
      </c>
      <c r="H414" t="s">
        <v>20</v>
      </c>
      <c r="I414">
        <v>134</v>
      </c>
      <c r="J414" s="5">
        <f t="shared" si="25"/>
        <v>104.82089552238806</v>
      </c>
      <c r="K414" s="4" t="s">
        <v>21</v>
      </c>
      <c r="L414" s="4" t="s">
        <v>22</v>
      </c>
      <c r="M414">
        <v>1388728800</v>
      </c>
      <c r="N414">
        <v>1389592800</v>
      </c>
      <c r="O414" s="11">
        <f t="shared" si="26"/>
        <v>41642.25</v>
      </c>
      <c r="P414" s="11">
        <f t="shared" si="27"/>
        <v>41652.25</v>
      </c>
      <c r="Q414" t="b">
        <v>0</v>
      </c>
      <c r="R414" t="b">
        <v>0</v>
      </c>
      <c r="S414" t="s">
        <v>119</v>
      </c>
      <c r="T414" t="str" cm="1">
        <f t="array" ref="T414:U414">TRIM(_xlfn.TEXTSPLIT(S414,"/"))</f>
        <v>publishing</v>
      </c>
      <c r="U414" t="str">
        <v>fiction</v>
      </c>
      <c r="V414" s="5"/>
    </row>
    <row r="415" spans="1:22" x14ac:dyDescent="0.3">
      <c r="A415">
        <v>413</v>
      </c>
      <c r="B415" t="s">
        <v>876</v>
      </c>
      <c r="C415" s="3" t="s">
        <v>877</v>
      </c>
      <c r="D415">
        <v>189500</v>
      </c>
      <c r="E415" t="str" cm="1">
        <f t="array" ref="E415">_xlfn.IFS(D415&lt;1000,"Less than 1000",D415&lt;=4999,"1000 to 4999",D415&lt;=9999,"5000 to 9999",D415&lt;=14999,"10000 to 14999",D415&lt;=19999,"15000 to 19999",D415&lt;=24999,"20000 to 24999",D415&lt;=29999,"25000 to 29999",D415&lt;=34999,"30000 to 34999",D415&lt;=39999,"35000 to 39999",D415&lt;=44999,"40000 to 44999",D415&lt;=49999,"45000 to 49999",TRUE,"Greater than or equal to 50000")</f>
        <v>Greater than or equal to 50000</v>
      </c>
      <c r="F415">
        <v>117628</v>
      </c>
      <c r="G415" s="7">
        <f t="shared" si="24"/>
        <v>62.072823218997364</v>
      </c>
      <c r="H415" t="s">
        <v>47</v>
      </c>
      <c r="I415">
        <v>1089</v>
      </c>
      <c r="J415" s="5">
        <f t="shared" si="25"/>
        <v>108.01469237832875</v>
      </c>
      <c r="K415" s="4" t="s">
        <v>21</v>
      </c>
      <c r="L415" s="4" t="s">
        <v>22</v>
      </c>
      <c r="M415">
        <v>1543298400</v>
      </c>
      <c r="N415">
        <v>1545631200</v>
      </c>
      <c r="O415" s="11">
        <f t="shared" si="26"/>
        <v>43431.25</v>
      </c>
      <c r="P415" s="11">
        <f t="shared" si="27"/>
        <v>43458.25</v>
      </c>
      <c r="Q415" t="b">
        <v>0</v>
      </c>
      <c r="R415" t="b">
        <v>0</v>
      </c>
      <c r="S415" t="s">
        <v>71</v>
      </c>
      <c r="T415" t="str" cm="1">
        <f t="array" ref="T415:U415">TRIM(_xlfn.TEXTSPLIT(S415,"/"))</f>
        <v>film &amp; video</v>
      </c>
      <c r="U415" t="str">
        <v>animation</v>
      </c>
      <c r="V415" s="5"/>
    </row>
    <row r="416" spans="1:22" x14ac:dyDescent="0.3">
      <c r="A416">
        <v>414</v>
      </c>
      <c r="B416" t="s">
        <v>878</v>
      </c>
      <c r="C416" s="3" t="s">
        <v>879</v>
      </c>
      <c r="D416">
        <v>188200</v>
      </c>
      <c r="E416" t="str" cm="1">
        <f t="array" ref="E416">_xlfn.IFS(D416&lt;1000,"Less than 1000",D416&lt;=4999,"1000 to 4999",D416&lt;=9999,"5000 to 9999",D416&lt;=14999,"10000 to 14999",D416&lt;=19999,"15000 to 19999",D416&lt;=24999,"20000 to 24999",D416&lt;=29999,"25000 to 29999",D416&lt;=34999,"30000 to 34999",D416&lt;=39999,"35000 to 39999",D416&lt;=44999,"40000 to 44999",D416&lt;=49999,"45000 to 49999",TRUE,"Greater than or equal to 50000")</f>
        <v>Greater than or equal to 50000</v>
      </c>
      <c r="F416">
        <v>159405</v>
      </c>
      <c r="G416" s="7">
        <f t="shared" si="24"/>
        <v>84.699787460148784</v>
      </c>
      <c r="H416" t="s">
        <v>14</v>
      </c>
      <c r="I416">
        <v>5497</v>
      </c>
      <c r="J416" s="5">
        <f t="shared" si="25"/>
        <v>28.998544660724033</v>
      </c>
      <c r="K416" s="4" t="s">
        <v>21</v>
      </c>
      <c r="L416" s="4" t="s">
        <v>22</v>
      </c>
      <c r="M416">
        <v>1271739600</v>
      </c>
      <c r="N416">
        <v>1272430800</v>
      </c>
      <c r="O416" s="11">
        <f t="shared" si="26"/>
        <v>40288.208333333336</v>
      </c>
      <c r="P416" s="11">
        <f t="shared" si="27"/>
        <v>40296.208333333336</v>
      </c>
      <c r="Q416" t="b">
        <v>0</v>
      </c>
      <c r="R416" t="b">
        <v>1</v>
      </c>
      <c r="S416" t="s">
        <v>17</v>
      </c>
      <c r="T416" t="str" cm="1">
        <f t="array" ref="T416:U416">TRIM(_xlfn.TEXTSPLIT(S416,"/"))</f>
        <v>food</v>
      </c>
      <c r="U416" t="str">
        <v>food trucks</v>
      </c>
      <c r="V416" s="5"/>
    </row>
    <row r="417" spans="1:22" x14ac:dyDescent="0.3">
      <c r="A417">
        <v>415</v>
      </c>
      <c r="B417" t="s">
        <v>880</v>
      </c>
      <c r="C417" s="3" t="s">
        <v>881</v>
      </c>
      <c r="D417">
        <v>113500</v>
      </c>
      <c r="E417" t="str" cm="1">
        <f t="array" ref="E417">_xlfn.IFS(D417&lt;1000,"Less than 1000",D417&lt;=4999,"1000 to 4999",D417&lt;=9999,"5000 to 9999",D417&lt;=14999,"10000 to 14999",D417&lt;=19999,"15000 to 19999",D417&lt;=24999,"20000 to 24999",D417&lt;=29999,"25000 to 29999",D417&lt;=34999,"30000 to 34999",D417&lt;=39999,"35000 to 39999",D417&lt;=44999,"40000 to 44999",D417&lt;=49999,"45000 to 49999",TRUE,"Greater than or equal to 50000")</f>
        <v>Greater than or equal to 50000</v>
      </c>
      <c r="F417">
        <v>12552</v>
      </c>
      <c r="G417" s="7">
        <f t="shared" si="24"/>
        <v>11.059030837004405</v>
      </c>
      <c r="H417" t="s">
        <v>14</v>
      </c>
      <c r="I417">
        <v>418</v>
      </c>
      <c r="J417" s="5">
        <f t="shared" si="25"/>
        <v>30.028708133971293</v>
      </c>
      <c r="K417" s="4" t="s">
        <v>21</v>
      </c>
      <c r="L417" s="4" t="s">
        <v>22</v>
      </c>
      <c r="M417">
        <v>1326434400</v>
      </c>
      <c r="N417">
        <v>1327903200</v>
      </c>
      <c r="O417" s="11">
        <f t="shared" si="26"/>
        <v>40921.25</v>
      </c>
      <c r="P417" s="11">
        <f t="shared" si="27"/>
        <v>40938.25</v>
      </c>
      <c r="Q417" t="b">
        <v>0</v>
      </c>
      <c r="R417" t="b">
        <v>0</v>
      </c>
      <c r="S417" t="s">
        <v>33</v>
      </c>
      <c r="T417" t="str" cm="1">
        <f t="array" ref="T417:U417">TRIM(_xlfn.TEXTSPLIT(S417,"/"))</f>
        <v>theater</v>
      </c>
      <c r="U417" t="str">
        <v>plays</v>
      </c>
      <c r="V417" s="5"/>
    </row>
    <row r="418" spans="1:22" ht="31.2" x14ac:dyDescent="0.3">
      <c r="A418">
        <v>416</v>
      </c>
      <c r="B418" t="s">
        <v>882</v>
      </c>
      <c r="C418" s="3" t="s">
        <v>883</v>
      </c>
      <c r="D418">
        <v>134600</v>
      </c>
      <c r="E418" t="str" cm="1">
        <f t="array" ref="E418">_xlfn.IFS(D418&lt;1000,"Less than 1000",D418&lt;=4999,"1000 to 4999",D418&lt;=9999,"5000 to 9999",D418&lt;=14999,"10000 to 14999",D418&lt;=19999,"15000 to 19999",D418&lt;=24999,"20000 to 24999",D418&lt;=29999,"25000 to 29999",D418&lt;=34999,"30000 to 34999",D418&lt;=39999,"35000 to 39999",D418&lt;=44999,"40000 to 44999",D418&lt;=49999,"45000 to 49999",TRUE,"Greater than or equal to 50000")</f>
        <v>Greater than or equal to 50000</v>
      </c>
      <c r="F418">
        <v>59007</v>
      </c>
      <c r="G418" s="7">
        <f t="shared" si="24"/>
        <v>43.838781575037146</v>
      </c>
      <c r="H418" t="s">
        <v>14</v>
      </c>
      <c r="I418">
        <v>1439</v>
      </c>
      <c r="J418" s="5">
        <f t="shared" si="25"/>
        <v>41.005559416261292</v>
      </c>
      <c r="K418" s="4" t="s">
        <v>21</v>
      </c>
      <c r="L418" s="4" t="s">
        <v>22</v>
      </c>
      <c r="M418">
        <v>1295244000</v>
      </c>
      <c r="N418">
        <v>1296021600</v>
      </c>
      <c r="O418" s="11">
        <f t="shared" si="26"/>
        <v>40560.25</v>
      </c>
      <c r="P418" s="11">
        <f t="shared" si="27"/>
        <v>40569.25</v>
      </c>
      <c r="Q418" t="b">
        <v>0</v>
      </c>
      <c r="R418" t="b">
        <v>1</v>
      </c>
      <c r="S418" t="s">
        <v>42</v>
      </c>
      <c r="T418" t="str" cm="1">
        <f t="array" ref="T418:U418">TRIM(_xlfn.TEXTSPLIT(S418,"/"))</f>
        <v>film &amp; video</v>
      </c>
      <c r="U418" t="str">
        <v>documentary</v>
      </c>
      <c r="V418" s="5"/>
    </row>
    <row r="419" spans="1:22" x14ac:dyDescent="0.3">
      <c r="A419">
        <v>417</v>
      </c>
      <c r="B419" t="s">
        <v>884</v>
      </c>
      <c r="C419" s="3" t="s">
        <v>885</v>
      </c>
      <c r="D419">
        <v>1700</v>
      </c>
      <c r="E419" t="str" cm="1">
        <f t="array" ref="E419">_xlfn.IFS(D419&lt;1000,"Less than 1000",D419&lt;=4999,"1000 to 4999",D419&lt;=9999,"5000 to 9999",D419&lt;=14999,"10000 to 14999",D419&lt;=19999,"15000 to 19999",D419&lt;=24999,"20000 to 24999",D419&lt;=29999,"25000 to 29999",D419&lt;=34999,"30000 to 34999",D419&lt;=39999,"35000 to 39999",D419&lt;=44999,"40000 to 44999",D419&lt;=49999,"45000 to 49999",TRUE,"Greater than or equal to 50000")</f>
        <v>1000 to 4999</v>
      </c>
      <c r="F419">
        <v>943</v>
      </c>
      <c r="G419" s="7">
        <f t="shared" si="24"/>
        <v>55.470588235294116</v>
      </c>
      <c r="H419" t="s">
        <v>14</v>
      </c>
      <c r="I419">
        <v>15</v>
      </c>
      <c r="J419" s="5">
        <f t="shared" si="25"/>
        <v>62.866666666666667</v>
      </c>
      <c r="K419" s="4" t="s">
        <v>21</v>
      </c>
      <c r="L419" s="4" t="s">
        <v>22</v>
      </c>
      <c r="M419">
        <v>1541221200</v>
      </c>
      <c r="N419">
        <v>1543298400</v>
      </c>
      <c r="O419" s="11">
        <f t="shared" si="26"/>
        <v>43407.208333333328</v>
      </c>
      <c r="P419" s="11">
        <f t="shared" si="27"/>
        <v>43431.25</v>
      </c>
      <c r="Q419" t="b">
        <v>0</v>
      </c>
      <c r="R419" t="b">
        <v>0</v>
      </c>
      <c r="S419" t="s">
        <v>33</v>
      </c>
      <c r="T419" t="str" cm="1">
        <f t="array" ref="T419:U419">TRIM(_xlfn.TEXTSPLIT(S419,"/"))</f>
        <v>theater</v>
      </c>
      <c r="U419" t="str">
        <v>plays</v>
      </c>
      <c r="V419" s="5"/>
    </row>
    <row r="420" spans="1:22" x14ac:dyDescent="0.3">
      <c r="A420">
        <v>418</v>
      </c>
      <c r="B420" t="s">
        <v>105</v>
      </c>
      <c r="C420" s="3" t="s">
        <v>886</v>
      </c>
      <c r="D420">
        <v>163700</v>
      </c>
      <c r="E420" t="str" cm="1">
        <f t="array" ref="E420">_xlfn.IFS(D420&lt;1000,"Less than 1000",D420&lt;=4999,"1000 to 4999",D420&lt;=9999,"5000 to 9999",D420&lt;=14999,"10000 to 14999",D420&lt;=19999,"15000 to 19999",D420&lt;=24999,"20000 to 24999",D420&lt;=29999,"25000 to 29999",D420&lt;=34999,"30000 to 34999",D420&lt;=39999,"35000 to 39999",D420&lt;=44999,"40000 to 44999",D420&lt;=49999,"45000 to 49999",TRUE,"Greater than or equal to 50000")</f>
        <v>Greater than or equal to 50000</v>
      </c>
      <c r="F420">
        <v>93963</v>
      </c>
      <c r="G420" s="7">
        <f t="shared" si="24"/>
        <v>57.399511301160658</v>
      </c>
      <c r="H420" t="s">
        <v>14</v>
      </c>
      <c r="I420">
        <v>1999</v>
      </c>
      <c r="J420" s="5">
        <f t="shared" si="25"/>
        <v>47.005002501250623</v>
      </c>
      <c r="K420" s="4" t="s">
        <v>15</v>
      </c>
      <c r="L420" s="4" t="s">
        <v>16</v>
      </c>
      <c r="M420">
        <v>1336280400</v>
      </c>
      <c r="N420">
        <v>1336366800</v>
      </c>
      <c r="O420" s="11">
        <f t="shared" si="26"/>
        <v>41035.208333333336</v>
      </c>
      <c r="P420" s="11">
        <f t="shared" si="27"/>
        <v>41036.208333333336</v>
      </c>
      <c r="Q420" t="b">
        <v>0</v>
      </c>
      <c r="R420" t="b">
        <v>0</v>
      </c>
      <c r="S420" t="s">
        <v>42</v>
      </c>
      <c r="T420" t="str" cm="1">
        <f t="array" ref="T420:U420">TRIM(_xlfn.TEXTSPLIT(S420,"/"))</f>
        <v>film &amp; video</v>
      </c>
      <c r="U420" t="str">
        <v>documentary</v>
      </c>
      <c r="V420" s="5"/>
    </row>
    <row r="421" spans="1:22" x14ac:dyDescent="0.3">
      <c r="A421">
        <v>419</v>
      </c>
      <c r="B421" t="s">
        <v>887</v>
      </c>
      <c r="C421" s="3" t="s">
        <v>888</v>
      </c>
      <c r="D421">
        <v>113800</v>
      </c>
      <c r="E421" t="str" cm="1">
        <f t="array" ref="E421">_xlfn.IFS(D421&lt;1000,"Less than 1000",D421&lt;=4999,"1000 to 4999",D421&lt;=9999,"5000 to 9999",D421&lt;=14999,"10000 to 14999",D421&lt;=19999,"15000 to 19999",D421&lt;=24999,"20000 to 24999",D421&lt;=29999,"25000 to 29999",D421&lt;=34999,"30000 to 34999",D421&lt;=39999,"35000 to 39999",D421&lt;=44999,"40000 to 44999",D421&lt;=49999,"45000 to 49999",TRUE,"Greater than or equal to 50000")</f>
        <v>Greater than or equal to 50000</v>
      </c>
      <c r="F421">
        <v>140469</v>
      </c>
      <c r="G421" s="7">
        <f t="shared" si="24"/>
        <v>123.43497363796135</v>
      </c>
      <c r="H421" t="s">
        <v>20</v>
      </c>
      <c r="I421">
        <v>5203</v>
      </c>
      <c r="J421" s="5">
        <f t="shared" si="25"/>
        <v>26.997693638285604</v>
      </c>
      <c r="K421" s="4" t="s">
        <v>21</v>
      </c>
      <c r="L421" s="4" t="s">
        <v>22</v>
      </c>
      <c r="M421">
        <v>1324533600</v>
      </c>
      <c r="N421">
        <v>1325052000</v>
      </c>
      <c r="O421" s="11">
        <f t="shared" si="26"/>
        <v>40899.25</v>
      </c>
      <c r="P421" s="11">
        <f t="shared" si="27"/>
        <v>40905.25</v>
      </c>
      <c r="Q421" t="b">
        <v>0</v>
      </c>
      <c r="R421" t="b">
        <v>0</v>
      </c>
      <c r="S421" t="s">
        <v>28</v>
      </c>
      <c r="T421" t="str" cm="1">
        <f t="array" ref="T421:U421">TRIM(_xlfn.TEXTSPLIT(S421,"/"))</f>
        <v>technology</v>
      </c>
      <c r="U421" t="str">
        <v>web</v>
      </c>
      <c r="V421" s="5"/>
    </row>
    <row r="422" spans="1:22" x14ac:dyDescent="0.3">
      <c r="A422">
        <v>420</v>
      </c>
      <c r="B422" t="s">
        <v>889</v>
      </c>
      <c r="C422" s="3" t="s">
        <v>890</v>
      </c>
      <c r="D422">
        <v>5000</v>
      </c>
      <c r="E422" t="str" cm="1">
        <f t="array" ref="E422">_xlfn.IFS(D422&lt;1000,"Less than 1000",D422&lt;=4999,"1000 to 4999",D422&lt;=9999,"5000 to 9999",D422&lt;=14999,"10000 to 14999",D422&lt;=19999,"15000 to 19999",D422&lt;=24999,"20000 to 24999",D422&lt;=29999,"25000 to 29999",D422&lt;=34999,"30000 to 34999",D422&lt;=39999,"35000 to 39999",D422&lt;=44999,"40000 to 44999",D422&lt;=49999,"45000 to 49999",TRUE,"Greater than or equal to 50000")</f>
        <v>5000 to 9999</v>
      </c>
      <c r="F422">
        <v>6423</v>
      </c>
      <c r="G422" s="7">
        <f t="shared" si="24"/>
        <v>128.46</v>
      </c>
      <c r="H422" t="s">
        <v>20</v>
      </c>
      <c r="I422">
        <v>94</v>
      </c>
      <c r="J422" s="5">
        <f t="shared" si="25"/>
        <v>68.329787234042556</v>
      </c>
      <c r="K422" s="4" t="s">
        <v>21</v>
      </c>
      <c r="L422" s="4" t="s">
        <v>22</v>
      </c>
      <c r="M422">
        <v>1498366800</v>
      </c>
      <c r="N422">
        <v>1499576400</v>
      </c>
      <c r="O422" s="11">
        <f t="shared" si="26"/>
        <v>42911.208333333328</v>
      </c>
      <c r="P422" s="11">
        <f t="shared" si="27"/>
        <v>42925.208333333328</v>
      </c>
      <c r="Q422" t="b">
        <v>0</v>
      </c>
      <c r="R422" t="b">
        <v>0</v>
      </c>
      <c r="S422" t="s">
        <v>33</v>
      </c>
      <c r="T422" t="str" cm="1">
        <f t="array" ref="T422:U422">TRIM(_xlfn.TEXTSPLIT(S422,"/"))</f>
        <v>theater</v>
      </c>
      <c r="U422" t="str">
        <v>plays</v>
      </c>
      <c r="V422" s="5"/>
    </row>
    <row r="423" spans="1:22" x14ac:dyDescent="0.3">
      <c r="A423">
        <v>421</v>
      </c>
      <c r="B423" t="s">
        <v>891</v>
      </c>
      <c r="C423" s="3" t="s">
        <v>892</v>
      </c>
      <c r="D423">
        <v>9400</v>
      </c>
      <c r="E423" t="str" cm="1">
        <f t="array" ref="E423">_xlfn.IFS(D423&lt;1000,"Less than 1000",D423&lt;=4999,"1000 to 4999",D423&lt;=9999,"5000 to 9999",D423&lt;=14999,"10000 to 14999",D423&lt;=19999,"15000 to 19999",D423&lt;=24999,"20000 to 24999",D423&lt;=29999,"25000 to 29999",D423&lt;=34999,"30000 to 34999",D423&lt;=39999,"35000 to 39999",D423&lt;=44999,"40000 to 44999",D423&lt;=49999,"45000 to 49999",TRUE,"Greater than or equal to 50000")</f>
        <v>5000 to 9999</v>
      </c>
      <c r="F423">
        <v>6015</v>
      </c>
      <c r="G423" s="7">
        <f t="shared" si="24"/>
        <v>63.989361702127653</v>
      </c>
      <c r="H423" t="s">
        <v>14</v>
      </c>
      <c r="I423">
        <v>118</v>
      </c>
      <c r="J423" s="5">
        <f t="shared" si="25"/>
        <v>50.974576271186443</v>
      </c>
      <c r="K423" s="4" t="s">
        <v>21</v>
      </c>
      <c r="L423" s="4" t="s">
        <v>22</v>
      </c>
      <c r="M423">
        <v>1498712400</v>
      </c>
      <c r="N423">
        <v>1501304400</v>
      </c>
      <c r="O423" s="11">
        <f t="shared" si="26"/>
        <v>42915.208333333328</v>
      </c>
      <c r="P423" s="11">
        <f t="shared" si="27"/>
        <v>42945.208333333328</v>
      </c>
      <c r="Q423" t="b">
        <v>0</v>
      </c>
      <c r="R423" t="b">
        <v>1</v>
      </c>
      <c r="S423" t="s">
        <v>65</v>
      </c>
      <c r="T423" t="str" cm="1">
        <f t="array" ref="T423:U423">TRIM(_xlfn.TEXTSPLIT(S423,"/"))</f>
        <v>technology</v>
      </c>
      <c r="U423" t="str">
        <v>wearables</v>
      </c>
      <c r="V423" s="5"/>
    </row>
    <row r="424" spans="1:22" ht="31.2" x14ac:dyDescent="0.3">
      <c r="A424">
        <v>422</v>
      </c>
      <c r="B424" t="s">
        <v>893</v>
      </c>
      <c r="C424" s="3" t="s">
        <v>894</v>
      </c>
      <c r="D424">
        <v>8700</v>
      </c>
      <c r="E424" t="str" cm="1">
        <f t="array" ref="E424">_xlfn.IFS(D424&lt;1000,"Less than 1000",D424&lt;=4999,"1000 to 4999",D424&lt;=9999,"5000 to 9999",D424&lt;=14999,"10000 to 14999",D424&lt;=19999,"15000 to 19999",D424&lt;=24999,"20000 to 24999",D424&lt;=29999,"25000 to 29999",D424&lt;=34999,"30000 to 34999",D424&lt;=39999,"35000 to 39999",D424&lt;=44999,"40000 to 44999",D424&lt;=49999,"45000 to 49999",TRUE,"Greater than or equal to 50000")</f>
        <v>5000 to 9999</v>
      </c>
      <c r="F424">
        <v>11075</v>
      </c>
      <c r="G424" s="7">
        <f t="shared" si="24"/>
        <v>127.29885057471265</v>
      </c>
      <c r="H424" t="s">
        <v>20</v>
      </c>
      <c r="I424">
        <v>205</v>
      </c>
      <c r="J424" s="5">
        <f t="shared" si="25"/>
        <v>54.024390243902438</v>
      </c>
      <c r="K424" s="4" t="s">
        <v>21</v>
      </c>
      <c r="L424" s="4" t="s">
        <v>22</v>
      </c>
      <c r="M424">
        <v>1271480400</v>
      </c>
      <c r="N424">
        <v>1273208400</v>
      </c>
      <c r="O424" s="11">
        <f t="shared" si="26"/>
        <v>40285.208333333336</v>
      </c>
      <c r="P424" s="11">
        <f t="shared" si="27"/>
        <v>40305.208333333336</v>
      </c>
      <c r="Q424" t="b">
        <v>0</v>
      </c>
      <c r="R424" t="b">
        <v>1</v>
      </c>
      <c r="S424" t="s">
        <v>33</v>
      </c>
      <c r="T424" t="str" cm="1">
        <f t="array" ref="T424:U424">TRIM(_xlfn.TEXTSPLIT(S424,"/"))</f>
        <v>theater</v>
      </c>
      <c r="U424" t="str">
        <v>plays</v>
      </c>
      <c r="V424" s="5"/>
    </row>
    <row r="425" spans="1:22" x14ac:dyDescent="0.3">
      <c r="A425">
        <v>423</v>
      </c>
      <c r="B425" t="s">
        <v>895</v>
      </c>
      <c r="C425" s="3" t="s">
        <v>896</v>
      </c>
      <c r="D425">
        <v>147800</v>
      </c>
      <c r="E425" t="str" cm="1">
        <f t="array" ref="E425">_xlfn.IFS(D425&lt;1000,"Less than 1000",D425&lt;=4999,"1000 to 4999",D425&lt;=9999,"5000 to 9999",D425&lt;=14999,"10000 to 14999",D425&lt;=19999,"15000 to 19999",D425&lt;=24999,"20000 to 24999",D425&lt;=29999,"25000 to 29999",D425&lt;=34999,"30000 to 34999",D425&lt;=39999,"35000 to 39999",D425&lt;=44999,"40000 to 44999",D425&lt;=49999,"45000 to 49999",TRUE,"Greater than or equal to 50000")</f>
        <v>Greater than or equal to 50000</v>
      </c>
      <c r="F425">
        <v>15723</v>
      </c>
      <c r="G425" s="7">
        <f t="shared" si="24"/>
        <v>10.638024357239512</v>
      </c>
      <c r="H425" t="s">
        <v>14</v>
      </c>
      <c r="I425">
        <v>162</v>
      </c>
      <c r="J425" s="5">
        <f t="shared" si="25"/>
        <v>97.055555555555557</v>
      </c>
      <c r="K425" s="4" t="s">
        <v>21</v>
      </c>
      <c r="L425" s="4" t="s">
        <v>22</v>
      </c>
      <c r="M425">
        <v>1316667600</v>
      </c>
      <c r="N425">
        <v>1316840400</v>
      </c>
      <c r="O425" s="11">
        <f t="shared" si="26"/>
        <v>40808.208333333336</v>
      </c>
      <c r="P425" s="11">
        <f t="shared" si="27"/>
        <v>40810.208333333336</v>
      </c>
      <c r="Q425" t="b">
        <v>0</v>
      </c>
      <c r="R425" t="b">
        <v>1</v>
      </c>
      <c r="S425" t="s">
        <v>17</v>
      </c>
      <c r="T425" t="str" cm="1">
        <f t="array" ref="T425:U425">TRIM(_xlfn.TEXTSPLIT(S425,"/"))</f>
        <v>food</v>
      </c>
      <c r="U425" t="str">
        <v>food trucks</v>
      </c>
      <c r="V425" s="5"/>
    </row>
    <row r="426" spans="1:22" x14ac:dyDescent="0.3">
      <c r="A426">
        <v>424</v>
      </c>
      <c r="B426" t="s">
        <v>897</v>
      </c>
      <c r="C426" s="3" t="s">
        <v>898</v>
      </c>
      <c r="D426">
        <v>5100</v>
      </c>
      <c r="E426" t="str" cm="1">
        <f t="array" ref="E426">_xlfn.IFS(D426&lt;1000,"Less than 1000",D426&lt;=4999,"1000 to 4999",D426&lt;=9999,"5000 to 9999",D426&lt;=14999,"10000 to 14999",D426&lt;=19999,"15000 to 19999",D426&lt;=24999,"20000 to 24999",D426&lt;=29999,"25000 to 29999",D426&lt;=34999,"30000 to 34999",D426&lt;=39999,"35000 to 39999",D426&lt;=44999,"40000 to 44999",D426&lt;=49999,"45000 to 49999",TRUE,"Greater than or equal to 50000")</f>
        <v>5000 to 9999</v>
      </c>
      <c r="F426">
        <v>2064</v>
      </c>
      <c r="G426" s="7">
        <f t="shared" si="24"/>
        <v>40.470588235294116</v>
      </c>
      <c r="H426" t="s">
        <v>14</v>
      </c>
      <c r="I426">
        <v>83</v>
      </c>
      <c r="J426" s="5">
        <f t="shared" si="25"/>
        <v>24.867469879518072</v>
      </c>
      <c r="K426" s="4" t="s">
        <v>21</v>
      </c>
      <c r="L426" s="4" t="s">
        <v>22</v>
      </c>
      <c r="M426">
        <v>1524027600</v>
      </c>
      <c r="N426">
        <v>1524546000</v>
      </c>
      <c r="O426" s="11">
        <f t="shared" si="26"/>
        <v>43208.208333333328</v>
      </c>
      <c r="P426" s="11">
        <f t="shared" si="27"/>
        <v>43214.208333333328</v>
      </c>
      <c r="Q426" t="b">
        <v>0</v>
      </c>
      <c r="R426" t="b">
        <v>0</v>
      </c>
      <c r="S426" t="s">
        <v>60</v>
      </c>
      <c r="T426" t="str" cm="1">
        <f t="array" ref="T426:U426">TRIM(_xlfn.TEXTSPLIT(S426,"/"))</f>
        <v>music</v>
      </c>
      <c r="U426" t="str">
        <v>indie rock</v>
      </c>
      <c r="V426" s="5"/>
    </row>
    <row r="427" spans="1:22" x14ac:dyDescent="0.3">
      <c r="A427">
        <v>425</v>
      </c>
      <c r="B427" t="s">
        <v>899</v>
      </c>
      <c r="C427" s="3" t="s">
        <v>900</v>
      </c>
      <c r="D427">
        <v>2700</v>
      </c>
      <c r="E427" t="str" cm="1">
        <f t="array" ref="E427">_xlfn.IFS(D427&lt;1000,"Less than 1000",D427&lt;=4999,"1000 to 4999",D427&lt;=9999,"5000 to 9999",D427&lt;=14999,"10000 to 14999",D427&lt;=19999,"15000 to 19999",D427&lt;=24999,"20000 to 24999",D427&lt;=29999,"25000 to 29999",D427&lt;=34999,"30000 to 34999",D427&lt;=39999,"35000 to 39999",D427&lt;=44999,"40000 to 44999",D427&lt;=49999,"45000 to 49999",TRUE,"Greater than or equal to 50000")</f>
        <v>1000 to 4999</v>
      </c>
      <c r="F427">
        <v>7767</v>
      </c>
      <c r="G427" s="7">
        <f t="shared" si="24"/>
        <v>287.66666666666663</v>
      </c>
      <c r="H427" t="s">
        <v>20</v>
      </c>
      <c r="I427">
        <v>92</v>
      </c>
      <c r="J427" s="5">
        <f t="shared" si="25"/>
        <v>84.423913043478265</v>
      </c>
      <c r="K427" s="4" t="s">
        <v>21</v>
      </c>
      <c r="L427" s="4" t="s">
        <v>22</v>
      </c>
      <c r="M427">
        <v>1438059600</v>
      </c>
      <c r="N427">
        <v>1438578000</v>
      </c>
      <c r="O427" s="11">
        <f t="shared" si="26"/>
        <v>42213.208333333328</v>
      </c>
      <c r="P427" s="11">
        <f t="shared" si="27"/>
        <v>42219.208333333328</v>
      </c>
      <c r="Q427" t="b">
        <v>0</v>
      </c>
      <c r="R427" t="b">
        <v>0</v>
      </c>
      <c r="S427" t="s">
        <v>122</v>
      </c>
      <c r="T427" t="str" cm="1">
        <f t="array" ref="T427:U427">TRIM(_xlfn.TEXTSPLIT(S427,"/"))</f>
        <v>photography</v>
      </c>
      <c r="U427" t="str">
        <v>photography books</v>
      </c>
      <c r="V427" s="5"/>
    </row>
    <row r="428" spans="1:22" x14ac:dyDescent="0.3">
      <c r="A428">
        <v>426</v>
      </c>
      <c r="B428" t="s">
        <v>901</v>
      </c>
      <c r="C428" s="3" t="s">
        <v>902</v>
      </c>
      <c r="D428">
        <v>1800</v>
      </c>
      <c r="E428" t="str" cm="1">
        <f t="array" ref="E428">_xlfn.IFS(D428&lt;1000,"Less than 1000",D428&lt;=4999,"1000 to 4999",D428&lt;=9999,"5000 to 9999",D428&lt;=14999,"10000 to 14999",D428&lt;=19999,"15000 to 19999",D428&lt;=24999,"20000 to 24999",D428&lt;=29999,"25000 to 29999",D428&lt;=34999,"30000 to 34999",D428&lt;=39999,"35000 to 39999",D428&lt;=44999,"40000 to 44999",D428&lt;=49999,"45000 to 49999",TRUE,"Greater than or equal to 50000")</f>
        <v>1000 to 4999</v>
      </c>
      <c r="F428">
        <v>10313</v>
      </c>
      <c r="G428" s="7">
        <f t="shared" si="24"/>
        <v>572.94444444444446</v>
      </c>
      <c r="H428" t="s">
        <v>20</v>
      </c>
      <c r="I428">
        <v>219</v>
      </c>
      <c r="J428" s="5">
        <f t="shared" si="25"/>
        <v>47.091324200913242</v>
      </c>
      <c r="K428" s="4" t="s">
        <v>21</v>
      </c>
      <c r="L428" s="4" t="s">
        <v>22</v>
      </c>
      <c r="M428">
        <v>1361944800</v>
      </c>
      <c r="N428">
        <v>1362549600</v>
      </c>
      <c r="O428" s="11">
        <f t="shared" si="26"/>
        <v>41332.25</v>
      </c>
      <c r="P428" s="11">
        <f t="shared" si="27"/>
        <v>41339.25</v>
      </c>
      <c r="Q428" t="b">
        <v>0</v>
      </c>
      <c r="R428" t="b">
        <v>0</v>
      </c>
      <c r="S428" t="s">
        <v>33</v>
      </c>
      <c r="T428" t="str" cm="1">
        <f t="array" ref="T428:U428">TRIM(_xlfn.TEXTSPLIT(S428,"/"))</f>
        <v>theater</v>
      </c>
      <c r="U428" t="str">
        <v>plays</v>
      </c>
      <c r="V428" s="5"/>
    </row>
    <row r="429" spans="1:22" x14ac:dyDescent="0.3">
      <c r="A429">
        <v>427</v>
      </c>
      <c r="B429" t="s">
        <v>903</v>
      </c>
      <c r="C429" s="3" t="s">
        <v>904</v>
      </c>
      <c r="D429">
        <v>174500</v>
      </c>
      <c r="E429" t="str" cm="1">
        <f t="array" ref="E429">_xlfn.IFS(D429&lt;1000,"Less than 1000",D429&lt;=4999,"1000 to 4999",D429&lt;=9999,"5000 to 9999",D429&lt;=14999,"10000 to 14999",D429&lt;=19999,"15000 to 19999",D429&lt;=24999,"20000 to 24999",D429&lt;=29999,"25000 to 29999",D429&lt;=34999,"30000 to 34999",D429&lt;=39999,"35000 to 39999",D429&lt;=44999,"40000 to 44999",D429&lt;=49999,"45000 to 49999",TRUE,"Greater than or equal to 50000")</f>
        <v>Greater than or equal to 50000</v>
      </c>
      <c r="F429">
        <v>197018</v>
      </c>
      <c r="G429" s="7">
        <f t="shared" si="24"/>
        <v>112.90429799426933</v>
      </c>
      <c r="H429" t="s">
        <v>20</v>
      </c>
      <c r="I429">
        <v>2526</v>
      </c>
      <c r="J429" s="5">
        <f t="shared" si="25"/>
        <v>77.996041171813147</v>
      </c>
      <c r="K429" s="4" t="s">
        <v>21</v>
      </c>
      <c r="L429" s="4" t="s">
        <v>22</v>
      </c>
      <c r="M429">
        <v>1410584400</v>
      </c>
      <c r="N429">
        <v>1413349200</v>
      </c>
      <c r="O429" s="11">
        <f t="shared" si="26"/>
        <v>41895.208333333336</v>
      </c>
      <c r="P429" s="11">
        <f t="shared" si="27"/>
        <v>41927.208333333336</v>
      </c>
      <c r="Q429" t="b">
        <v>0</v>
      </c>
      <c r="R429" t="b">
        <v>1</v>
      </c>
      <c r="S429" t="s">
        <v>33</v>
      </c>
      <c r="T429" t="str" cm="1">
        <f t="array" ref="T429:U429">TRIM(_xlfn.TEXTSPLIT(S429,"/"))</f>
        <v>theater</v>
      </c>
      <c r="U429" t="str">
        <v>plays</v>
      </c>
      <c r="V429" s="5"/>
    </row>
    <row r="430" spans="1:22" x14ac:dyDescent="0.3">
      <c r="A430">
        <v>428</v>
      </c>
      <c r="B430" t="s">
        <v>905</v>
      </c>
      <c r="C430" s="3" t="s">
        <v>906</v>
      </c>
      <c r="D430">
        <v>101400</v>
      </c>
      <c r="E430" t="str" cm="1">
        <f t="array" ref="E430">_xlfn.IFS(D430&lt;1000,"Less than 1000",D430&lt;=4999,"1000 to 4999",D430&lt;=9999,"5000 to 9999",D430&lt;=14999,"10000 to 14999",D430&lt;=19999,"15000 to 19999",D430&lt;=24999,"20000 to 24999",D430&lt;=29999,"25000 to 29999",D430&lt;=34999,"30000 to 34999",D430&lt;=39999,"35000 to 39999",D430&lt;=44999,"40000 to 44999",D430&lt;=49999,"45000 to 49999",TRUE,"Greater than or equal to 50000")</f>
        <v>Greater than or equal to 50000</v>
      </c>
      <c r="F430">
        <v>47037</v>
      </c>
      <c r="G430" s="7">
        <f t="shared" si="24"/>
        <v>46.387573964497044</v>
      </c>
      <c r="H430" t="s">
        <v>14</v>
      </c>
      <c r="I430">
        <v>747</v>
      </c>
      <c r="J430" s="5">
        <f t="shared" si="25"/>
        <v>62.967871485943775</v>
      </c>
      <c r="K430" s="4" t="s">
        <v>21</v>
      </c>
      <c r="L430" s="4" t="s">
        <v>22</v>
      </c>
      <c r="M430">
        <v>1297404000</v>
      </c>
      <c r="N430">
        <v>1298008800</v>
      </c>
      <c r="O430" s="11">
        <f t="shared" si="26"/>
        <v>40585.25</v>
      </c>
      <c r="P430" s="11">
        <f t="shared" si="27"/>
        <v>40592.25</v>
      </c>
      <c r="Q430" t="b">
        <v>0</v>
      </c>
      <c r="R430" t="b">
        <v>0</v>
      </c>
      <c r="S430" t="s">
        <v>71</v>
      </c>
      <c r="T430" t="str" cm="1">
        <f t="array" ref="T430:U430">TRIM(_xlfn.TEXTSPLIT(S430,"/"))</f>
        <v>film &amp; video</v>
      </c>
      <c r="U430" t="str">
        <v>animation</v>
      </c>
      <c r="V430" s="5"/>
    </row>
    <row r="431" spans="1:22" x14ac:dyDescent="0.3">
      <c r="A431">
        <v>429</v>
      </c>
      <c r="B431" t="s">
        <v>907</v>
      </c>
      <c r="C431" s="3" t="s">
        <v>908</v>
      </c>
      <c r="D431">
        <v>191000</v>
      </c>
      <c r="E431" t="str" cm="1">
        <f t="array" ref="E431">_xlfn.IFS(D431&lt;1000,"Less than 1000",D431&lt;=4999,"1000 to 4999",D431&lt;=9999,"5000 to 9999",D431&lt;=14999,"10000 to 14999",D431&lt;=19999,"15000 to 19999",D431&lt;=24999,"20000 to 24999",D431&lt;=29999,"25000 to 29999",D431&lt;=34999,"30000 to 34999",D431&lt;=39999,"35000 to 39999",D431&lt;=44999,"40000 to 44999",D431&lt;=49999,"45000 to 49999",TRUE,"Greater than or equal to 50000")</f>
        <v>Greater than or equal to 50000</v>
      </c>
      <c r="F431">
        <v>173191</v>
      </c>
      <c r="G431" s="7">
        <f t="shared" si="24"/>
        <v>90.675916230366497</v>
      </c>
      <c r="H431" t="s">
        <v>74</v>
      </c>
      <c r="I431">
        <v>2138</v>
      </c>
      <c r="J431" s="5">
        <f t="shared" si="25"/>
        <v>81.006080449017773</v>
      </c>
      <c r="K431" s="4" t="s">
        <v>21</v>
      </c>
      <c r="L431" s="4" t="s">
        <v>22</v>
      </c>
      <c r="M431">
        <v>1392012000</v>
      </c>
      <c r="N431">
        <v>1394427600</v>
      </c>
      <c r="O431" s="11">
        <f t="shared" si="26"/>
        <v>41680.25</v>
      </c>
      <c r="P431" s="11">
        <f t="shared" si="27"/>
        <v>41708.208333333336</v>
      </c>
      <c r="Q431" t="b">
        <v>0</v>
      </c>
      <c r="R431" t="b">
        <v>1</v>
      </c>
      <c r="S431" t="s">
        <v>122</v>
      </c>
      <c r="T431" t="str" cm="1">
        <f t="array" ref="T431:U431">TRIM(_xlfn.TEXTSPLIT(S431,"/"))</f>
        <v>photography</v>
      </c>
      <c r="U431" t="str">
        <v>photography books</v>
      </c>
      <c r="V431" s="5"/>
    </row>
    <row r="432" spans="1:22" ht="31.2" x14ac:dyDescent="0.3">
      <c r="A432">
        <v>430</v>
      </c>
      <c r="B432" t="s">
        <v>909</v>
      </c>
      <c r="C432" s="3" t="s">
        <v>910</v>
      </c>
      <c r="D432">
        <v>8100</v>
      </c>
      <c r="E432" t="str" cm="1">
        <f t="array" ref="E432">_xlfn.IFS(D432&lt;1000,"Less than 1000",D432&lt;=4999,"1000 to 4999",D432&lt;=9999,"5000 to 9999",D432&lt;=14999,"10000 to 14999",D432&lt;=19999,"15000 to 19999",D432&lt;=24999,"20000 to 24999",D432&lt;=29999,"25000 to 29999",D432&lt;=34999,"30000 to 34999",D432&lt;=39999,"35000 to 39999",D432&lt;=44999,"40000 to 44999",D432&lt;=49999,"45000 to 49999",TRUE,"Greater than or equal to 50000")</f>
        <v>5000 to 9999</v>
      </c>
      <c r="F432">
        <v>5487</v>
      </c>
      <c r="G432" s="7">
        <f t="shared" si="24"/>
        <v>67.740740740740748</v>
      </c>
      <c r="H432" t="s">
        <v>14</v>
      </c>
      <c r="I432">
        <v>84</v>
      </c>
      <c r="J432" s="5">
        <f t="shared" si="25"/>
        <v>65.321428571428569</v>
      </c>
      <c r="K432" s="4" t="s">
        <v>21</v>
      </c>
      <c r="L432" s="4" t="s">
        <v>22</v>
      </c>
      <c r="M432">
        <v>1569733200</v>
      </c>
      <c r="N432">
        <v>1572670800</v>
      </c>
      <c r="O432" s="11">
        <f t="shared" si="26"/>
        <v>43737.208333333328</v>
      </c>
      <c r="P432" s="11">
        <f t="shared" si="27"/>
        <v>43771.208333333328</v>
      </c>
      <c r="Q432" t="b">
        <v>0</v>
      </c>
      <c r="R432" t="b">
        <v>0</v>
      </c>
      <c r="S432" t="s">
        <v>33</v>
      </c>
      <c r="T432" t="str" cm="1">
        <f t="array" ref="T432:U432">TRIM(_xlfn.TEXTSPLIT(S432,"/"))</f>
        <v>theater</v>
      </c>
      <c r="U432" t="str">
        <v>plays</v>
      </c>
      <c r="V432" s="5"/>
    </row>
    <row r="433" spans="1:22" x14ac:dyDescent="0.3">
      <c r="A433">
        <v>431</v>
      </c>
      <c r="B433" t="s">
        <v>911</v>
      </c>
      <c r="C433" s="3" t="s">
        <v>912</v>
      </c>
      <c r="D433">
        <v>5100</v>
      </c>
      <c r="E433" t="str" cm="1">
        <f t="array" ref="E433">_xlfn.IFS(D433&lt;1000,"Less than 1000",D433&lt;=4999,"1000 to 4999",D433&lt;=9999,"5000 to 9999",D433&lt;=14999,"10000 to 14999",D433&lt;=19999,"15000 to 19999",D433&lt;=24999,"20000 to 24999",D433&lt;=29999,"25000 to 29999",D433&lt;=34999,"30000 to 34999",D433&lt;=39999,"35000 to 39999",D433&lt;=44999,"40000 to 44999",D433&lt;=49999,"45000 to 49999",TRUE,"Greater than or equal to 50000")</f>
        <v>5000 to 9999</v>
      </c>
      <c r="F433">
        <v>9817</v>
      </c>
      <c r="G433" s="7">
        <f t="shared" si="24"/>
        <v>192.49019607843135</v>
      </c>
      <c r="H433" t="s">
        <v>20</v>
      </c>
      <c r="I433">
        <v>94</v>
      </c>
      <c r="J433" s="5">
        <f t="shared" si="25"/>
        <v>104.43617021276596</v>
      </c>
      <c r="K433" s="4" t="s">
        <v>21</v>
      </c>
      <c r="L433" s="4" t="s">
        <v>22</v>
      </c>
      <c r="M433">
        <v>1529643600</v>
      </c>
      <c r="N433">
        <v>1531112400</v>
      </c>
      <c r="O433" s="11">
        <f t="shared" si="26"/>
        <v>43273.208333333328</v>
      </c>
      <c r="P433" s="11">
        <f t="shared" si="27"/>
        <v>43290.208333333328</v>
      </c>
      <c r="Q433" t="b">
        <v>1</v>
      </c>
      <c r="R433" t="b">
        <v>0</v>
      </c>
      <c r="S433" t="s">
        <v>33</v>
      </c>
      <c r="T433" t="str" cm="1">
        <f t="array" ref="T433:U433">TRIM(_xlfn.TEXTSPLIT(S433,"/"))</f>
        <v>theater</v>
      </c>
      <c r="U433" t="str">
        <v>plays</v>
      </c>
      <c r="V433" s="5"/>
    </row>
    <row r="434" spans="1:22" ht="31.2" x14ac:dyDescent="0.3">
      <c r="A434">
        <v>432</v>
      </c>
      <c r="B434" t="s">
        <v>913</v>
      </c>
      <c r="C434" s="3" t="s">
        <v>914</v>
      </c>
      <c r="D434">
        <v>7700</v>
      </c>
      <c r="E434" t="str" cm="1">
        <f t="array" ref="E434">_xlfn.IFS(D434&lt;1000,"Less than 1000",D434&lt;=4999,"1000 to 4999",D434&lt;=9999,"5000 to 9999",D434&lt;=14999,"10000 to 14999",D434&lt;=19999,"15000 to 19999",D434&lt;=24999,"20000 to 24999",D434&lt;=29999,"25000 to 29999",D434&lt;=34999,"30000 to 34999",D434&lt;=39999,"35000 to 39999",D434&lt;=44999,"40000 to 44999",D434&lt;=49999,"45000 to 49999",TRUE,"Greater than or equal to 50000")</f>
        <v>5000 to 9999</v>
      </c>
      <c r="F434">
        <v>6369</v>
      </c>
      <c r="G434" s="7">
        <f t="shared" si="24"/>
        <v>82.714285714285722</v>
      </c>
      <c r="H434" t="s">
        <v>14</v>
      </c>
      <c r="I434">
        <v>91</v>
      </c>
      <c r="J434" s="5">
        <f t="shared" si="25"/>
        <v>69.989010989010993</v>
      </c>
      <c r="K434" s="4" t="s">
        <v>21</v>
      </c>
      <c r="L434" s="4" t="s">
        <v>22</v>
      </c>
      <c r="M434">
        <v>1399006800</v>
      </c>
      <c r="N434">
        <v>1400734800</v>
      </c>
      <c r="O434" s="11">
        <f t="shared" si="26"/>
        <v>41761.208333333336</v>
      </c>
      <c r="P434" s="11">
        <f t="shared" si="27"/>
        <v>41781.208333333336</v>
      </c>
      <c r="Q434" t="b">
        <v>0</v>
      </c>
      <c r="R434" t="b">
        <v>0</v>
      </c>
      <c r="S434" t="s">
        <v>33</v>
      </c>
      <c r="T434" t="str" cm="1">
        <f t="array" ref="T434:U434">TRIM(_xlfn.TEXTSPLIT(S434,"/"))</f>
        <v>theater</v>
      </c>
      <c r="U434" t="str">
        <v>plays</v>
      </c>
      <c r="V434" s="5"/>
    </row>
    <row r="435" spans="1:22" x14ac:dyDescent="0.3">
      <c r="A435">
        <v>433</v>
      </c>
      <c r="B435" t="s">
        <v>915</v>
      </c>
      <c r="C435" s="3" t="s">
        <v>916</v>
      </c>
      <c r="D435">
        <v>121400</v>
      </c>
      <c r="E435" t="str" cm="1">
        <f t="array" ref="E435">_xlfn.IFS(D435&lt;1000,"Less than 1000",D435&lt;=4999,"1000 to 4999",D435&lt;=9999,"5000 to 9999",D435&lt;=14999,"10000 to 14999",D435&lt;=19999,"15000 to 19999",D435&lt;=24999,"20000 to 24999",D435&lt;=29999,"25000 to 29999",D435&lt;=34999,"30000 to 34999",D435&lt;=39999,"35000 to 39999",D435&lt;=44999,"40000 to 44999",D435&lt;=49999,"45000 to 49999",TRUE,"Greater than or equal to 50000")</f>
        <v>Greater than or equal to 50000</v>
      </c>
      <c r="F435">
        <v>65755</v>
      </c>
      <c r="G435" s="7">
        <f t="shared" si="24"/>
        <v>54.163920922570021</v>
      </c>
      <c r="H435" t="s">
        <v>14</v>
      </c>
      <c r="I435">
        <v>792</v>
      </c>
      <c r="J435" s="5">
        <f t="shared" si="25"/>
        <v>83.023989898989896</v>
      </c>
      <c r="K435" s="4" t="s">
        <v>21</v>
      </c>
      <c r="L435" s="4" t="s">
        <v>22</v>
      </c>
      <c r="M435">
        <v>1385359200</v>
      </c>
      <c r="N435">
        <v>1386741600</v>
      </c>
      <c r="O435" s="11">
        <f t="shared" si="26"/>
        <v>41603.25</v>
      </c>
      <c r="P435" s="11">
        <f t="shared" si="27"/>
        <v>41619.25</v>
      </c>
      <c r="Q435" t="b">
        <v>0</v>
      </c>
      <c r="R435" t="b">
        <v>1</v>
      </c>
      <c r="S435" t="s">
        <v>42</v>
      </c>
      <c r="T435" t="str" cm="1">
        <f t="array" ref="T435:U435">TRIM(_xlfn.TEXTSPLIT(S435,"/"))</f>
        <v>film &amp; video</v>
      </c>
      <c r="U435" t="str">
        <v>documentary</v>
      </c>
      <c r="V435" s="5"/>
    </row>
    <row r="436" spans="1:22" x14ac:dyDescent="0.3">
      <c r="A436">
        <v>434</v>
      </c>
      <c r="B436" t="s">
        <v>917</v>
      </c>
      <c r="C436" s="3" t="s">
        <v>918</v>
      </c>
      <c r="D436">
        <v>5400</v>
      </c>
      <c r="E436" t="str" cm="1">
        <f t="array" ref="E436">_xlfn.IFS(D436&lt;1000,"Less than 1000",D436&lt;=4999,"1000 to 4999",D436&lt;=9999,"5000 to 9999",D436&lt;=14999,"10000 to 14999",D436&lt;=19999,"15000 to 19999",D436&lt;=24999,"20000 to 24999",D436&lt;=29999,"25000 to 29999",D436&lt;=34999,"30000 to 34999",D436&lt;=39999,"35000 to 39999",D436&lt;=44999,"40000 to 44999",D436&lt;=49999,"45000 to 49999",TRUE,"Greater than or equal to 50000")</f>
        <v>5000 to 9999</v>
      </c>
      <c r="F436">
        <v>903</v>
      </c>
      <c r="G436" s="7">
        <f t="shared" si="24"/>
        <v>16.722222222222221</v>
      </c>
      <c r="H436" t="s">
        <v>74</v>
      </c>
      <c r="I436">
        <v>10</v>
      </c>
      <c r="J436" s="5">
        <f t="shared" si="25"/>
        <v>90.3</v>
      </c>
      <c r="K436" s="4" t="s">
        <v>15</v>
      </c>
      <c r="L436" s="4" t="s">
        <v>16</v>
      </c>
      <c r="M436">
        <v>1480572000</v>
      </c>
      <c r="N436">
        <v>1481781600</v>
      </c>
      <c r="O436" s="11">
        <f t="shared" si="26"/>
        <v>42705.25</v>
      </c>
      <c r="P436" s="11">
        <f t="shared" si="27"/>
        <v>42719.25</v>
      </c>
      <c r="Q436" t="b">
        <v>1</v>
      </c>
      <c r="R436" t="b">
        <v>0</v>
      </c>
      <c r="S436" t="s">
        <v>33</v>
      </c>
      <c r="T436" t="str" cm="1">
        <f t="array" ref="T436:U436">TRIM(_xlfn.TEXTSPLIT(S436,"/"))</f>
        <v>theater</v>
      </c>
      <c r="U436" t="str">
        <v>plays</v>
      </c>
      <c r="V436" s="5"/>
    </row>
    <row r="437" spans="1:22" x14ac:dyDescent="0.3">
      <c r="A437">
        <v>435</v>
      </c>
      <c r="B437" t="s">
        <v>919</v>
      </c>
      <c r="C437" s="3" t="s">
        <v>920</v>
      </c>
      <c r="D437">
        <v>152400</v>
      </c>
      <c r="E437" t="str" cm="1">
        <f t="array" ref="E437">_xlfn.IFS(D437&lt;1000,"Less than 1000",D437&lt;=4999,"1000 to 4999",D437&lt;=9999,"5000 to 9999",D437&lt;=14999,"10000 to 14999",D437&lt;=19999,"15000 to 19999",D437&lt;=24999,"20000 to 24999",D437&lt;=29999,"25000 to 29999",D437&lt;=34999,"30000 to 34999",D437&lt;=39999,"35000 to 39999",D437&lt;=44999,"40000 to 44999",D437&lt;=49999,"45000 to 49999",TRUE,"Greater than or equal to 50000")</f>
        <v>Greater than or equal to 50000</v>
      </c>
      <c r="F437">
        <v>178120</v>
      </c>
      <c r="G437" s="7">
        <f t="shared" si="24"/>
        <v>116.87664041994749</v>
      </c>
      <c r="H437" t="s">
        <v>20</v>
      </c>
      <c r="I437">
        <v>1713</v>
      </c>
      <c r="J437" s="5">
        <f t="shared" si="25"/>
        <v>103.98131932282546</v>
      </c>
      <c r="K437" s="4" t="s">
        <v>107</v>
      </c>
      <c r="L437" s="4" t="s">
        <v>108</v>
      </c>
      <c r="M437">
        <v>1418623200</v>
      </c>
      <c r="N437">
        <v>1419660000</v>
      </c>
      <c r="O437" s="11">
        <f t="shared" si="26"/>
        <v>41988.25</v>
      </c>
      <c r="P437" s="11">
        <f t="shared" si="27"/>
        <v>42000.25</v>
      </c>
      <c r="Q437" t="b">
        <v>0</v>
      </c>
      <c r="R437" t="b">
        <v>1</v>
      </c>
      <c r="S437" t="s">
        <v>33</v>
      </c>
      <c r="T437" t="str" cm="1">
        <f t="array" ref="T437:U437">TRIM(_xlfn.TEXTSPLIT(S437,"/"))</f>
        <v>theater</v>
      </c>
      <c r="U437" t="str">
        <v>plays</v>
      </c>
      <c r="V437" s="5"/>
    </row>
    <row r="438" spans="1:22" x14ac:dyDescent="0.3">
      <c r="A438">
        <v>436</v>
      </c>
      <c r="B438" t="s">
        <v>921</v>
      </c>
      <c r="C438" s="3" t="s">
        <v>922</v>
      </c>
      <c r="D438">
        <v>1300</v>
      </c>
      <c r="E438" t="str" cm="1">
        <f t="array" ref="E438">_xlfn.IFS(D438&lt;1000,"Less than 1000",D438&lt;=4999,"1000 to 4999",D438&lt;=9999,"5000 to 9999",D438&lt;=14999,"10000 to 14999",D438&lt;=19999,"15000 to 19999",D438&lt;=24999,"20000 to 24999",D438&lt;=29999,"25000 to 29999",D438&lt;=34999,"30000 to 34999",D438&lt;=39999,"35000 to 39999",D438&lt;=44999,"40000 to 44999",D438&lt;=49999,"45000 to 49999",TRUE,"Greater than or equal to 50000")</f>
        <v>1000 to 4999</v>
      </c>
      <c r="F438">
        <v>13678</v>
      </c>
      <c r="G438" s="7">
        <f t="shared" si="24"/>
        <v>1052.1538461538462</v>
      </c>
      <c r="H438" t="s">
        <v>20</v>
      </c>
      <c r="I438">
        <v>249</v>
      </c>
      <c r="J438" s="5">
        <f t="shared" si="25"/>
        <v>54.931726907630519</v>
      </c>
      <c r="K438" s="4" t="s">
        <v>21</v>
      </c>
      <c r="L438" s="4" t="s">
        <v>22</v>
      </c>
      <c r="M438">
        <v>1555736400</v>
      </c>
      <c r="N438">
        <v>1555822800</v>
      </c>
      <c r="O438" s="11">
        <f t="shared" si="26"/>
        <v>43575.208333333328</v>
      </c>
      <c r="P438" s="11">
        <f t="shared" si="27"/>
        <v>43576.208333333328</v>
      </c>
      <c r="Q438" t="b">
        <v>0</v>
      </c>
      <c r="R438" t="b">
        <v>0</v>
      </c>
      <c r="S438" t="s">
        <v>159</v>
      </c>
      <c r="T438" t="str" cm="1">
        <f t="array" ref="T438:U438">TRIM(_xlfn.TEXTSPLIT(S438,"/"))</f>
        <v>music</v>
      </c>
      <c r="U438" t="str">
        <v>jazz</v>
      </c>
      <c r="V438" s="5"/>
    </row>
    <row r="439" spans="1:22" x14ac:dyDescent="0.3">
      <c r="A439">
        <v>437</v>
      </c>
      <c r="B439" t="s">
        <v>923</v>
      </c>
      <c r="C439" s="3" t="s">
        <v>924</v>
      </c>
      <c r="D439">
        <v>8100</v>
      </c>
      <c r="E439" t="str" cm="1">
        <f t="array" ref="E439">_xlfn.IFS(D439&lt;1000,"Less than 1000",D439&lt;=4999,"1000 to 4999",D439&lt;=9999,"5000 to 9999",D439&lt;=14999,"10000 to 14999",D439&lt;=19999,"15000 to 19999",D439&lt;=24999,"20000 to 24999",D439&lt;=29999,"25000 to 29999",D439&lt;=34999,"30000 to 34999",D439&lt;=39999,"35000 to 39999",D439&lt;=44999,"40000 to 44999",D439&lt;=49999,"45000 to 49999",TRUE,"Greater than or equal to 50000")</f>
        <v>5000 to 9999</v>
      </c>
      <c r="F439">
        <v>9969</v>
      </c>
      <c r="G439" s="7">
        <f t="shared" si="24"/>
        <v>123.07407407407408</v>
      </c>
      <c r="H439" t="s">
        <v>20</v>
      </c>
      <c r="I439">
        <v>192</v>
      </c>
      <c r="J439" s="5">
        <f t="shared" si="25"/>
        <v>51.921875</v>
      </c>
      <c r="K439" s="4" t="s">
        <v>21</v>
      </c>
      <c r="L439" s="4" t="s">
        <v>22</v>
      </c>
      <c r="M439">
        <v>1442120400</v>
      </c>
      <c r="N439">
        <v>1442379600</v>
      </c>
      <c r="O439" s="11">
        <f t="shared" si="26"/>
        <v>42260.208333333328</v>
      </c>
      <c r="P439" s="11">
        <f t="shared" si="27"/>
        <v>42263.208333333328</v>
      </c>
      <c r="Q439" t="b">
        <v>0</v>
      </c>
      <c r="R439" t="b">
        <v>1</v>
      </c>
      <c r="S439" t="s">
        <v>71</v>
      </c>
      <c r="T439" t="str" cm="1">
        <f t="array" ref="T439:U439">TRIM(_xlfn.TEXTSPLIT(S439,"/"))</f>
        <v>film &amp; video</v>
      </c>
      <c r="U439" t="str">
        <v>animation</v>
      </c>
      <c r="V439" s="5"/>
    </row>
    <row r="440" spans="1:22" ht="31.2" x14ac:dyDescent="0.3">
      <c r="A440">
        <v>438</v>
      </c>
      <c r="B440" t="s">
        <v>925</v>
      </c>
      <c r="C440" s="3" t="s">
        <v>926</v>
      </c>
      <c r="D440">
        <v>8300</v>
      </c>
      <c r="E440" t="str" cm="1">
        <f t="array" ref="E440">_xlfn.IFS(D440&lt;1000,"Less than 1000",D440&lt;=4999,"1000 to 4999",D440&lt;=9999,"5000 to 9999",D440&lt;=14999,"10000 to 14999",D440&lt;=19999,"15000 to 19999",D440&lt;=24999,"20000 to 24999",D440&lt;=29999,"25000 to 29999",D440&lt;=34999,"30000 to 34999",D440&lt;=39999,"35000 to 39999",D440&lt;=44999,"40000 to 44999",D440&lt;=49999,"45000 to 49999",TRUE,"Greater than or equal to 50000")</f>
        <v>5000 to 9999</v>
      </c>
      <c r="F440">
        <v>14827</v>
      </c>
      <c r="G440" s="7">
        <f t="shared" si="24"/>
        <v>178.63855421686748</v>
      </c>
      <c r="H440" t="s">
        <v>20</v>
      </c>
      <c r="I440">
        <v>247</v>
      </c>
      <c r="J440" s="5">
        <f t="shared" si="25"/>
        <v>60.02834008097166</v>
      </c>
      <c r="K440" s="4" t="s">
        <v>21</v>
      </c>
      <c r="L440" s="4" t="s">
        <v>22</v>
      </c>
      <c r="M440">
        <v>1362376800</v>
      </c>
      <c r="N440">
        <v>1364965200</v>
      </c>
      <c r="O440" s="11">
        <f t="shared" si="26"/>
        <v>41337.25</v>
      </c>
      <c r="P440" s="11">
        <f t="shared" si="27"/>
        <v>41367.208333333336</v>
      </c>
      <c r="Q440" t="b">
        <v>0</v>
      </c>
      <c r="R440" t="b">
        <v>0</v>
      </c>
      <c r="S440" t="s">
        <v>33</v>
      </c>
      <c r="T440" t="str" cm="1">
        <f t="array" ref="T440:U440">TRIM(_xlfn.TEXTSPLIT(S440,"/"))</f>
        <v>theater</v>
      </c>
      <c r="U440" t="str">
        <v>plays</v>
      </c>
      <c r="V440" s="5"/>
    </row>
    <row r="441" spans="1:22" x14ac:dyDescent="0.3">
      <c r="A441">
        <v>439</v>
      </c>
      <c r="B441" t="s">
        <v>927</v>
      </c>
      <c r="C441" s="3" t="s">
        <v>928</v>
      </c>
      <c r="D441">
        <v>28400</v>
      </c>
      <c r="E441" t="str" cm="1">
        <f t="array" ref="E441">_xlfn.IFS(D441&lt;1000,"Less than 1000",D441&lt;=4999,"1000 to 4999",D441&lt;=9999,"5000 to 9999",D441&lt;=14999,"10000 to 14999",D441&lt;=19999,"15000 to 19999",D441&lt;=24999,"20000 to 24999",D441&lt;=29999,"25000 to 29999",D441&lt;=34999,"30000 to 34999",D441&lt;=39999,"35000 to 39999",D441&lt;=44999,"40000 to 44999",D441&lt;=49999,"45000 to 49999",TRUE,"Greater than or equal to 50000")</f>
        <v>25000 to 29999</v>
      </c>
      <c r="F441">
        <v>100900</v>
      </c>
      <c r="G441" s="7">
        <f t="shared" si="24"/>
        <v>355.28169014084506</v>
      </c>
      <c r="H441" t="s">
        <v>20</v>
      </c>
      <c r="I441">
        <v>2293</v>
      </c>
      <c r="J441" s="5">
        <f t="shared" si="25"/>
        <v>44.003488879197555</v>
      </c>
      <c r="K441" s="4" t="s">
        <v>21</v>
      </c>
      <c r="L441" s="4" t="s">
        <v>22</v>
      </c>
      <c r="M441">
        <v>1478408400</v>
      </c>
      <c r="N441">
        <v>1479016800</v>
      </c>
      <c r="O441" s="11">
        <f t="shared" si="26"/>
        <v>42680.208333333328</v>
      </c>
      <c r="P441" s="11">
        <f t="shared" si="27"/>
        <v>42687.25</v>
      </c>
      <c r="Q441" t="b">
        <v>0</v>
      </c>
      <c r="R441" t="b">
        <v>0</v>
      </c>
      <c r="S441" t="s">
        <v>474</v>
      </c>
      <c r="T441" t="str" cm="1">
        <f t="array" ref="T441:U441">TRIM(_xlfn.TEXTSPLIT(S441,"/"))</f>
        <v>film &amp; video</v>
      </c>
      <c r="U441" t="str">
        <v>science fiction</v>
      </c>
      <c r="V441" s="5"/>
    </row>
    <row r="442" spans="1:22" x14ac:dyDescent="0.3">
      <c r="A442">
        <v>440</v>
      </c>
      <c r="B442" t="s">
        <v>929</v>
      </c>
      <c r="C442" s="3" t="s">
        <v>930</v>
      </c>
      <c r="D442">
        <v>102500</v>
      </c>
      <c r="E442" t="str" cm="1">
        <f t="array" ref="E442">_xlfn.IFS(D442&lt;1000,"Less than 1000",D442&lt;=4999,"1000 to 4999",D442&lt;=9999,"5000 to 9999",D442&lt;=14999,"10000 to 14999",D442&lt;=19999,"15000 to 19999",D442&lt;=24999,"20000 to 24999",D442&lt;=29999,"25000 to 29999",D442&lt;=34999,"30000 to 34999",D442&lt;=39999,"35000 to 39999",D442&lt;=44999,"40000 to 44999",D442&lt;=49999,"45000 to 49999",TRUE,"Greater than or equal to 50000")</f>
        <v>Greater than or equal to 50000</v>
      </c>
      <c r="F442">
        <v>165954</v>
      </c>
      <c r="G442" s="7">
        <f t="shared" si="24"/>
        <v>161.90634146341463</v>
      </c>
      <c r="H442" t="s">
        <v>20</v>
      </c>
      <c r="I442">
        <v>3131</v>
      </c>
      <c r="J442" s="5">
        <f t="shared" si="25"/>
        <v>53.003513254551258</v>
      </c>
      <c r="K442" s="4" t="s">
        <v>21</v>
      </c>
      <c r="L442" s="4" t="s">
        <v>22</v>
      </c>
      <c r="M442">
        <v>1498798800</v>
      </c>
      <c r="N442">
        <v>1499662800</v>
      </c>
      <c r="O442" s="11">
        <f t="shared" si="26"/>
        <v>42916.208333333328</v>
      </c>
      <c r="P442" s="11">
        <f t="shared" si="27"/>
        <v>42926.208333333328</v>
      </c>
      <c r="Q442" t="b">
        <v>0</v>
      </c>
      <c r="R442" t="b">
        <v>0</v>
      </c>
      <c r="S442" t="s">
        <v>269</v>
      </c>
      <c r="T442" t="str" cm="1">
        <f t="array" ref="T442:U442">TRIM(_xlfn.TEXTSPLIT(S442,"/"))</f>
        <v>film &amp; video</v>
      </c>
      <c r="U442" t="str">
        <v>television</v>
      </c>
      <c r="V442" s="5"/>
    </row>
    <row r="443" spans="1:22" x14ac:dyDescent="0.3">
      <c r="A443">
        <v>441</v>
      </c>
      <c r="B443" t="s">
        <v>931</v>
      </c>
      <c r="C443" s="3" t="s">
        <v>932</v>
      </c>
      <c r="D443">
        <v>7000</v>
      </c>
      <c r="E443" t="str" cm="1">
        <f t="array" ref="E443">_xlfn.IFS(D443&lt;1000,"Less than 1000",D443&lt;=4999,"1000 to 4999",D443&lt;=9999,"5000 to 9999",D443&lt;=14999,"10000 to 14999",D443&lt;=19999,"15000 to 19999",D443&lt;=24999,"20000 to 24999",D443&lt;=29999,"25000 to 29999",D443&lt;=34999,"30000 to 34999",D443&lt;=39999,"35000 to 39999",D443&lt;=44999,"40000 to 44999",D443&lt;=49999,"45000 to 49999",TRUE,"Greater than or equal to 50000")</f>
        <v>5000 to 9999</v>
      </c>
      <c r="F443">
        <v>1744</v>
      </c>
      <c r="G443" s="7">
        <f t="shared" si="24"/>
        <v>24.914285714285715</v>
      </c>
      <c r="H443" t="s">
        <v>14</v>
      </c>
      <c r="I443">
        <v>32</v>
      </c>
      <c r="J443" s="5">
        <f t="shared" si="25"/>
        <v>54.5</v>
      </c>
      <c r="K443" s="4" t="s">
        <v>21</v>
      </c>
      <c r="L443" s="4" t="s">
        <v>22</v>
      </c>
      <c r="M443">
        <v>1335416400</v>
      </c>
      <c r="N443">
        <v>1337835600</v>
      </c>
      <c r="O443" s="11">
        <f t="shared" si="26"/>
        <v>41025.208333333336</v>
      </c>
      <c r="P443" s="11">
        <f t="shared" si="27"/>
        <v>41053.208333333336</v>
      </c>
      <c r="Q443" t="b">
        <v>0</v>
      </c>
      <c r="R443" t="b">
        <v>0</v>
      </c>
      <c r="S443" t="s">
        <v>65</v>
      </c>
      <c r="T443" t="str" cm="1">
        <f t="array" ref="T443:U443">TRIM(_xlfn.TEXTSPLIT(S443,"/"))</f>
        <v>technology</v>
      </c>
      <c r="U443" t="str">
        <v>wearables</v>
      </c>
      <c r="V443" s="5"/>
    </row>
    <row r="444" spans="1:22" x14ac:dyDescent="0.3">
      <c r="A444">
        <v>442</v>
      </c>
      <c r="B444" t="s">
        <v>933</v>
      </c>
      <c r="C444" s="3" t="s">
        <v>934</v>
      </c>
      <c r="D444">
        <v>5400</v>
      </c>
      <c r="E444" t="str" cm="1">
        <f t="array" ref="E444">_xlfn.IFS(D444&lt;1000,"Less than 1000",D444&lt;=4999,"1000 to 4999",D444&lt;=9999,"5000 to 9999",D444&lt;=14999,"10000 to 14999",D444&lt;=19999,"15000 to 19999",D444&lt;=24999,"20000 to 24999",D444&lt;=29999,"25000 to 29999",D444&lt;=34999,"30000 to 34999",D444&lt;=39999,"35000 to 39999",D444&lt;=44999,"40000 to 44999",D444&lt;=49999,"45000 to 49999",TRUE,"Greater than or equal to 50000")</f>
        <v>5000 to 9999</v>
      </c>
      <c r="F444">
        <v>10731</v>
      </c>
      <c r="G444" s="7">
        <f t="shared" si="24"/>
        <v>198.72222222222223</v>
      </c>
      <c r="H444" t="s">
        <v>20</v>
      </c>
      <c r="I444">
        <v>143</v>
      </c>
      <c r="J444" s="5">
        <f t="shared" si="25"/>
        <v>75.04195804195804</v>
      </c>
      <c r="K444" s="4" t="s">
        <v>107</v>
      </c>
      <c r="L444" s="4" t="s">
        <v>108</v>
      </c>
      <c r="M444">
        <v>1504328400</v>
      </c>
      <c r="N444">
        <v>1505710800</v>
      </c>
      <c r="O444" s="11">
        <f t="shared" si="26"/>
        <v>42980.208333333328</v>
      </c>
      <c r="P444" s="11">
        <f t="shared" si="27"/>
        <v>42996.208333333328</v>
      </c>
      <c r="Q444" t="b">
        <v>0</v>
      </c>
      <c r="R444" t="b">
        <v>0</v>
      </c>
      <c r="S444" t="s">
        <v>33</v>
      </c>
      <c r="T444" t="str" cm="1">
        <f t="array" ref="T444:U444">TRIM(_xlfn.TEXTSPLIT(S444,"/"))</f>
        <v>theater</v>
      </c>
      <c r="U444" t="str">
        <v>plays</v>
      </c>
      <c r="V444" s="5"/>
    </row>
    <row r="445" spans="1:22" x14ac:dyDescent="0.3">
      <c r="A445">
        <v>443</v>
      </c>
      <c r="B445" t="s">
        <v>935</v>
      </c>
      <c r="C445" s="3" t="s">
        <v>936</v>
      </c>
      <c r="D445">
        <v>9300</v>
      </c>
      <c r="E445" t="str" cm="1">
        <f t="array" ref="E445">_xlfn.IFS(D445&lt;1000,"Less than 1000",D445&lt;=4999,"1000 to 4999",D445&lt;=9999,"5000 to 9999",D445&lt;=14999,"10000 to 14999",D445&lt;=19999,"15000 to 19999",D445&lt;=24999,"20000 to 24999",D445&lt;=29999,"25000 to 29999",D445&lt;=34999,"30000 to 34999",D445&lt;=39999,"35000 to 39999",D445&lt;=44999,"40000 to 44999",D445&lt;=49999,"45000 to 49999",TRUE,"Greater than or equal to 50000")</f>
        <v>5000 to 9999</v>
      </c>
      <c r="F445">
        <v>3232</v>
      </c>
      <c r="G445" s="7">
        <f t="shared" si="24"/>
        <v>34.752688172043008</v>
      </c>
      <c r="H445" t="s">
        <v>74</v>
      </c>
      <c r="I445">
        <v>90</v>
      </c>
      <c r="J445" s="5">
        <f t="shared" si="25"/>
        <v>35.911111111111111</v>
      </c>
      <c r="K445" s="4" t="s">
        <v>21</v>
      </c>
      <c r="L445" s="4" t="s">
        <v>22</v>
      </c>
      <c r="M445">
        <v>1285822800</v>
      </c>
      <c r="N445">
        <v>1287464400</v>
      </c>
      <c r="O445" s="11">
        <f t="shared" si="26"/>
        <v>40451.208333333336</v>
      </c>
      <c r="P445" s="11">
        <f t="shared" si="27"/>
        <v>40470.208333333336</v>
      </c>
      <c r="Q445" t="b">
        <v>0</v>
      </c>
      <c r="R445" t="b">
        <v>0</v>
      </c>
      <c r="S445" t="s">
        <v>33</v>
      </c>
      <c r="T445" t="str" cm="1">
        <f t="array" ref="T445:U445">TRIM(_xlfn.TEXTSPLIT(S445,"/"))</f>
        <v>theater</v>
      </c>
      <c r="U445" t="str">
        <v>plays</v>
      </c>
      <c r="V445" s="5"/>
    </row>
    <row r="446" spans="1:22" x14ac:dyDescent="0.3">
      <c r="A446">
        <v>444</v>
      </c>
      <c r="B446" t="s">
        <v>748</v>
      </c>
      <c r="C446" s="3" t="s">
        <v>937</v>
      </c>
      <c r="D446">
        <v>6200</v>
      </c>
      <c r="E446" t="str" cm="1">
        <f t="array" ref="E446">_xlfn.IFS(D446&lt;1000,"Less than 1000",D446&lt;=4999,"1000 to 4999",D446&lt;=9999,"5000 to 9999",D446&lt;=14999,"10000 to 14999",D446&lt;=19999,"15000 to 19999",D446&lt;=24999,"20000 to 24999",D446&lt;=29999,"25000 to 29999",D446&lt;=34999,"30000 to 34999",D446&lt;=39999,"35000 to 39999",D446&lt;=44999,"40000 to 44999",D446&lt;=49999,"45000 to 49999",TRUE,"Greater than or equal to 50000")</f>
        <v>5000 to 9999</v>
      </c>
      <c r="F446">
        <v>10938</v>
      </c>
      <c r="G446" s="7">
        <f t="shared" si="24"/>
        <v>176.41935483870967</v>
      </c>
      <c r="H446" t="s">
        <v>20</v>
      </c>
      <c r="I446">
        <v>296</v>
      </c>
      <c r="J446" s="5">
        <f t="shared" si="25"/>
        <v>36.952702702702702</v>
      </c>
      <c r="K446" s="4" t="s">
        <v>21</v>
      </c>
      <c r="L446" s="4" t="s">
        <v>22</v>
      </c>
      <c r="M446">
        <v>1311483600</v>
      </c>
      <c r="N446">
        <v>1311656400</v>
      </c>
      <c r="O446" s="11">
        <f t="shared" si="26"/>
        <v>40748.208333333336</v>
      </c>
      <c r="P446" s="11">
        <f t="shared" si="27"/>
        <v>40750.208333333336</v>
      </c>
      <c r="Q446" t="b">
        <v>0</v>
      </c>
      <c r="R446" t="b">
        <v>1</v>
      </c>
      <c r="S446" t="s">
        <v>60</v>
      </c>
      <c r="T446" t="str" cm="1">
        <f t="array" ref="T446:U446">TRIM(_xlfn.TEXTSPLIT(S446,"/"))</f>
        <v>music</v>
      </c>
      <c r="U446" t="str">
        <v>indie rock</v>
      </c>
      <c r="V446" s="5"/>
    </row>
    <row r="447" spans="1:22" ht="31.2" x14ac:dyDescent="0.3">
      <c r="A447">
        <v>445</v>
      </c>
      <c r="B447" t="s">
        <v>938</v>
      </c>
      <c r="C447" s="3" t="s">
        <v>939</v>
      </c>
      <c r="D447">
        <v>2100</v>
      </c>
      <c r="E447" t="str" cm="1">
        <f t="array" ref="E447">_xlfn.IFS(D447&lt;1000,"Less than 1000",D447&lt;=4999,"1000 to 4999",D447&lt;=9999,"5000 to 9999",D447&lt;=14999,"10000 to 14999",D447&lt;=19999,"15000 to 19999",D447&lt;=24999,"20000 to 24999",D447&lt;=29999,"25000 to 29999",D447&lt;=34999,"30000 to 34999",D447&lt;=39999,"35000 to 39999",D447&lt;=44999,"40000 to 44999",D447&lt;=49999,"45000 to 49999",TRUE,"Greater than or equal to 50000")</f>
        <v>1000 to 4999</v>
      </c>
      <c r="F447">
        <v>10739</v>
      </c>
      <c r="G447" s="7">
        <f t="shared" si="24"/>
        <v>511.38095238095235</v>
      </c>
      <c r="H447" t="s">
        <v>20</v>
      </c>
      <c r="I447">
        <v>170</v>
      </c>
      <c r="J447" s="5">
        <f t="shared" si="25"/>
        <v>63.170588235294119</v>
      </c>
      <c r="K447" s="4" t="s">
        <v>21</v>
      </c>
      <c r="L447" s="4" t="s">
        <v>22</v>
      </c>
      <c r="M447">
        <v>1291356000</v>
      </c>
      <c r="N447">
        <v>1293170400</v>
      </c>
      <c r="O447" s="11">
        <f t="shared" si="26"/>
        <v>40515.25</v>
      </c>
      <c r="P447" s="11">
        <f t="shared" si="27"/>
        <v>40536.25</v>
      </c>
      <c r="Q447" t="b">
        <v>0</v>
      </c>
      <c r="R447" t="b">
        <v>1</v>
      </c>
      <c r="S447" t="s">
        <v>33</v>
      </c>
      <c r="T447" t="str" cm="1">
        <f t="array" ref="T447:U447">TRIM(_xlfn.TEXTSPLIT(S447,"/"))</f>
        <v>theater</v>
      </c>
      <c r="U447" t="str">
        <v>plays</v>
      </c>
      <c r="V447" s="5"/>
    </row>
    <row r="448" spans="1:22" x14ac:dyDescent="0.3">
      <c r="A448">
        <v>446</v>
      </c>
      <c r="B448" t="s">
        <v>940</v>
      </c>
      <c r="C448" s="3" t="s">
        <v>941</v>
      </c>
      <c r="D448">
        <v>6800</v>
      </c>
      <c r="E448" t="str" cm="1">
        <f t="array" ref="E448">_xlfn.IFS(D448&lt;1000,"Less than 1000",D448&lt;=4999,"1000 to 4999",D448&lt;=9999,"5000 to 9999",D448&lt;=14999,"10000 to 14999",D448&lt;=19999,"15000 to 19999",D448&lt;=24999,"20000 to 24999",D448&lt;=29999,"25000 to 29999",D448&lt;=34999,"30000 to 34999",D448&lt;=39999,"35000 to 39999",D448&lt;=44999,"40000 to 44999",D448&lt;=49999,"45000 to 49999",TRUE,"Greater than or equal to 50000")</f>
        <v>5000 to 9999</v>
      </c>
      <c r="F448">
        <v>5579</v>
      </c>
      <c r="G448" s="7">
        <f t="shared" si="24"/>
        <v>82.044117647058826</v>
      </c>
      <c r="H448" t="s">
        <v>14</v>
      </c>
      <c r="I448">
        <v>186</v>
      </c>
      <c r="J448" s="5">
        <f t="shared" si="25"/>
        <v>29.99462365591398</v>
      </c>
      <c r="K448" s="4" t="s">
        <v>21</v>
      </c>
      <c r="L448" s="4" t="s">
        <v>22</v>
      </c>
      <c r="M448">
        <v>1355810400</v>
      </c>
      <c r="N448">
        <v>1355983200</v>
      </c>
      <c r="O448" s="11">
        <f t="shared" si="26"/>
        <v>41261.25</v>
      </c>
      <c r="P448" s="11">
        <f t="shared" si="27"/>
        <v>41263.25</v>
      </c>
      <c r="Q448" t="b">
        <v>0</v>
      </c>
      <c r="R448" t="b">
        <v>0</v>
      </c>
      <c r="S448" t="s">
        <v>65</v>
      </c>
      <c r="T448" t="str" cm="1">
        <f t="array" ref="T448:U448">TRIM(_xlfn.TEXTSPLIT(S448,"/"))</f>
        <v>technology</v>
      </c>
      <c r="U448" t="str">
        <v>wearables</v>
      </c>
      <c r="V448" s="5"/>
    </row>
    <row r="449" spans="1:22" ht="31.2" x14ac:dyDescent="0.3">
      <c r="A449">
        <v>447</v>
      </c>
      <c r="B449" t="s">
        <v>942</v>
      </c>
      <c r="C449" s="3" t="s">
        <v>943</v>
      </c>
      <c r="D449">
        <v>155200</v>
      </c>
      <c r="E449" t="str" cm="1">
        <f t="array" ref="E449">_xlfn.IFS(D449&lt;1000,"Less than 1000",D449&lt;=4999,"1000 to 4999",D449&lt;=9999,"5000 to 9999",D449&lt;=14999,"10000 to 14999",D449&lt;=19999,"15000 to 19999",D449&lt;=24999,"20000 to 24999",D449&lt;=29999,"25000 to 29999",D449&lt;=34999,"30000 to 34999",D449&lt;=39999,"35000 to 39999",D449&lt;=44999,"40000 to 44999",D449&lt;=49999,"45000 to 49999",TRUE,"Greater than or equal to 50000")</f>
        <v>Greater than or equal to 50000</v>
      </c>
      <c r="F449">
        <v>37754</v>
      </c>
      <c r="G449" s="7">
        <f t="shared" si="24"/>
        <v>24.326030927835053</v>
      </c>
      <c r="H449" t="s">
        <v>74</v>
      </c>
      <c r="I449">
        <v>439</v>
      </c>
      <c r="J449" s="5">
        <f t="shared" si="25"/>
        <v>86</v>
      </c>
      <c r="K449" s="4" t="s">
        <v>40</v>
      </c>
      <c r="L449" s="4" t="s">
        <v>41</v>
      </c>
      <c r="M449">
        <v>1513663200</v>
      </c>
      <c r="N449">
        <v>1515045600</v>
      </c>
      <c r="O449" s="11">
        <f t="shared" si="26"/>
        <v>43088.25</v>
      </c>
      <c r="P449" s="11">
        <f t="shared" si="27"/>
        <v>43104.25</v>
      </c>
      <c r="Q449" t="b">
        <v>0</v>
      </c>
      <c r="R449" t="b">
        <v>0</v>
      </c>
      <c r="S449" t="s">
        <v>269</v>
      </c>
      <c r="T449" t="str" cm="1">
        <f t="array" ref="T449:U449">TRIM(_xlfn.TEXTSPLIT(S449,"/"))</f>
        <v>film &amp; video</v>
      </c>
      <c r="U449" t="str">
        <v>television</v>
      </c>
      <c r="V449" s="5"/>
    </row>
    <row r="450" spans="1:22" x14ac:dyDescent="0.3">
      <c r="A450">
        <v>448</v>
      </c>
      <c r="B450" t="s">
        <v>944</v>
      </c>
      <c r="C450" s="3" t="s">
        <v>945</v>
      </c>
      <c r="D450">
        <v>89900</v>
      </c>
      <c r="E450" t="str" cm="1">
        <f t="array" ref="E450">_xlfn.IFS(D450&lt;1000,"Less than 1000",D450&lt;=4999,"1000 to 4999",D450&lt;=9999,"5000 to 9999",D450&lt;=14999,"10000 to 14999",D450&lt;=19999,"15000 to 19999",D450&lt;=24999,"20000 to 24999",D450&lt;=29999,"25000 to 29999",D450&lt;=34999,"30000 to 34999",D450&lt;=39999,"35000 to 39999",D450&lt;=44999,"40000 to 44999",D450&lt;=49999,"45000 to 49999",TRUE,"Greater than or equal to 50000")</f>
        <v>Greater than or equal to 50000</v>
      </c>
      <c r="F450">
        <v>45384</v>
      </c>
      <c r="G450" s="7">
        <f t="shared" si="24"/>
        <v>50.482758620689658</v>
      </c>
      <c r="H450" t="s">
        <v>14</v>
      </c>
      <c r="I450">
        <v>605</v>
      </c>
      <c r="J450" s="5">
        <f t="shared" si="25"/>
        <v>75.014876033057845</v>
      </c>
      <c r="K450" s="4" t="s">
        <v>21</v>
      </c>
      <c r="L450" s="4" t="s">
        <v>22</v>
      </c>
      <c r="M450">
        <v>1365915600</v>
      </c>
      <c r="N450">
        <v>1366088400</v>
      </c>
      <c r="O450" s="11">
        <f t="shared" si="26"/>
        <v>41378.208333333336</v>
      </c>
      <c r="P450" s="11">
        <f t="shared" si="27"/>
        <v>41380.208333333336</v>
      </c>
      <c r="Q450" t="b">
        <v>0</v>
      </c>
      <c r="R450" t="b">
        <v>1</v>
      </c>
      <c r="S450" t="s">
        <v>89</v>
      </c>
      <c r="T450" t="str" cm="1">
        <f t="array" ref="T450:U450">TRIM(_xlfn.TEXTSPLIT(S450,"/"))</f>
        <v>games</v>
      </c>
      <c r="U450" t="str">
        <v>video games</v>
      </c>
      <c r="V450" s="5"/>
    </row>
    <row r="451" spans="1:22" x14ac:dyDescent="0.3">
      <c r="A451">
        <v>449</v>
      </c>
      <c r="B451" t="s">
        <v>946</v>
      </c>
      <c r="C451" s="3" t="s">
        <v>947</v>
      </c>
      <c r="D451">
        <v>900</v>
      </c>
      <c r="E451" t="str" cm="1">
        <f t="array" ref="E451">_xlfn.IFS(D451&lt;1000,"Less than 1000",D451&lt;=4999,"1000 to 4999",D451&lt;=9999,"5000 to 9999",D451&lt;=14999,"10000 to 14999",D451&lt;=19999,"15000 to 19999",D451&lt;=24999,"20000 to 24999",D451&lt;=29999,"25000 to 29999",D451&lt;=34999,"30000 to 34999",D451&lt;=39999,"35000 to 39999",D451&lt;=44999,"40000 to 44999",D451&lt;=49999,"45000 to 49999",TRUE,"Greater than or equal to 50000")</f>
        <v>Less than 1000</v>
      </c>
      <c r="F451">
        <v>8703</v>
      </c>
      <c r="G451" s="7">
        <f t="shared" ref="G451:G514" si="28">(F451/D451)*100</f>
        <v>967</v>
      </c>
      <c r="H451" t="s">
        <v>20</v>
      </c>
      <c r="I451">
        <v>86</v>
      </c>
      <c r="J451" s="5">
        <f t="shared" ref="J451:J514" si="29">F451/I451</f>
        <v>101.19767441860465</v>
      </c>
      <c r="K451" s="4" t="s">
        <v>36</v>
      </c>
      <c r="L451" s="4" t="s">
        <v>37</v>
      </c>
      <c r="M451">
        <v>1551852000</v>
      </c>
      <c r="N451">
        <v>1553317200</v>
      </c>
      <c r="O451" s="11">
        <f t="shared" ref="O451:O514" si="30">(((M451/60)/60)/24)+DATE(1970,1,1)</f>
        <v>43530.25</v>
      </c>
      <c r="P451" s="11">
        <f t="shared" ref="P451:P514" si="31">(((N451/60)/60)/24)+DATE(1970,1,1)</f>
        <v>43547.208333333328</v>
      </c>
      <c r="Q451" t="b">
        <v>0</v>
      </c>
      <c r="R451" t="b">
        <v>0</v>
      </c>
      <c r="S451" t="s">
        <v>89</v>
      </c>
      <c r="T451" t="str" cm="1">
        <f t="array" ref="T451:U451">TRIM(_xlfn.TEXTSPLIT(S451,"/"))</f>
        <v>games</v>
      </c>
      <c r="U451" t="str">
        <v>video games</v>
      </c>
      <c r="V451" s="5"/>
    </row>
    <row r="452" spans="1:22" x14ac:dyDescent="0.3">
      <c r="A452">
        <v>450</v>
      </c>
      <c r="B452" t="s">
        <v>948</v>
      </c>
      <c r="C452" s="3" t="s">
        <v>949</v>
      </c>
      <c r="D452">
        <v>100</v>
      </c>
      <c r="E452" t="str" cm="1">
        <f t="array" ref="E452">_xlfn.IFS(D452&lt;1000,"Less than 1000",D452&lt;=4999,"1000 to 4999",D452&lt;=9999,"5000 to 9999",D452&lt;=14999,"10000 to 14999",D452&lt;=19999,"15000 to 19999",D452&lt;=24999,"20000 to 24999",D452&lt;=29999,"25000 to 29999",D452&lt;=34999,"30000 to 34999",D452&lt;=39999,"35000 to 39999",D452&lt;=44999,"40000 to 44999",D452&lt;=49999,"45000 to 49999",TRUE,"Greater than or equal to 50000")</f>
        <v>Less than 1000</v>
      </c>
      <c r="F452">
        <v>4</v>
      </c>
      <c r="G452" s="7">
        <f t="shared" si="28"/>
        <v>4</v>
      </c>
      <c r="H452" t="s">
        <v>14</v>
      </c>
      <c r="I452">
        <v>1</v>
      </c>
      <c r="J452" s="5">
        <f t="shared" si="29"/>
        <v>4</v>
      </c>
      <c r="K452" s="4" t="s">
        <v>15</v>
      </c>
      <c r="L452" s="4" t="s">
        <v>16</v>
      </c>
      <c r="M452">
        <v>1540098000</v>
      </c>
      <c r="N452">
        <v>1542088800</v>
      </c>
      <c r="O452" s="11">
        <f t="shared" si="30"/>
        <v>43394.208333333328</v>
      </c>
      <c r="P452" s="11">
        <f t="shared" si="31"/>
        <v>43417.25</v>
      </c>
      <c r="Q452" t="b">
        <v>0</v>
      </c>
      <c r="R452" t="b">
        <v>0</v>
      </c>
      <c r="S452" t="s">
        <v>71</v>
      </c>
      <c r="T452" t="str" cm="1">
        <f t="array" ref="T452:U452">TRIM(_xlfn.TEXTSPLIT(S452,"/"))</f>
        <v>film &amp; video</v>
      </c>
      <c r="U452" t="str">
        <v>animation</v>
      </c>
      <c r="V452" s="5"/>
    </row>
    <row r="453" spans="1:22" x14ac:dyDescent="0.3">
      <c r="A453">
        <v>451</v>
      </c>
      <c r="B453" t="s">
        <v>950</v>
      </c>
      <c r="C453" s="3" t="s">
        <v>951</v>
      </c>
      <c r="D453">
        <v>148400</v>
      </c>
      <c r="E453" t="str" cm="1">
        <f t="array" ref="E453">_xlfn.IFS(D453&lt;1000,"Less than 1000",D453&lt;=4999,"1000 to 4999",D453&lt;=9999,"5000 to 9999",D453&lt;=14999,"10000 to 14999",D453&lt;=19999,"15000 to 19999",D453&lt;=24999,"20000 to 24999",D453&lt;=29999,"25000 to 29999",D453&lt;=34999,"30000 to 34999",D453&lt;=39999,"35000 to 39999",D453&lt;=44999,"40000 to 44999",D453&lt;=49999,"45000 to 49999",TRUE,"Greater than or equal to 50000")</f>
        <v>Greater than or equal to 50000</v>
      </c>
      <c r="F453">
        <v>182302</v>
      </c>
      <c r="G453" s="7">
        <f t="shared" si="28"/>
        <v>122.84501347708894</v>
      </c>
      <c r="H453" t="s">
        <v>20</v>
      </c>
      <c r="I453">
        <v>6286</v>
      </c>
      <c r="J453" s="5">
        <f t="shared" si="29"/>
        <v>29.001272669424118</v>
      </c>
      <c r="K453" s="4" t="s">
        <v>21</v>
      </c>
      <c r="L453" s="4" t="s">
        <v>22</v>
      </c>
      <c r="M453">
        <v>1500440400</v>
      </c>
      <c r="N453">
        <v>1503118800</v>
      </c>
      <c r="O453" s="11">
        <f t="shared" si="30"/>
        <v>42935.208333333328</v>
      </c>
      <c r="P453" s="11">
        <f t="shared" si="31"/>
        <v>42966.208333333328</v>
      </c>
      <c r="Q453" t="b">
        <v>0</v>
      </c>
      <c r="R453" t="b">
        <v>0</v>
      </c>
      <c r="S453" t="s">
        <v>23</v>
      </c>
      <c r="T453" t="str" cm="1">
        <f t="array" ref="T453:U453">TRIM(_xlfn.TEXTSPLIT(S453,"/"))</f>
        <v>music</v>
      </c>
      <c r="U453" t="str">
        <v>rock</v>
      </c>
      <c r="V453" s="5"/>
    </row>
    <row r="454" spans="1:22" ht="31.2" x14ac:dyDescent="0.3">
      <c r="A454">
        <v>452</v>
      </c>
      <c r="B454" t="s">
        <v>952</v>
      </c>
      <c r="C454" s="3" t="s">
        <v>953</v>
      </c>
      <c r="D454">
        <v>4800</v>
      </c>
      <c r="E454" t="str" cm="1">
        <f t="array" ref="E454">_xlfn.IFS(D454&lt;1000,"Less than 1000",D454&lt;=4999,"1000 to 4999",D454&lt;=9999,"5000 to 9999",D454&lt;=14999,"10000 to 14999",D454&lt;=19999,"15000 to 19999",D454&lt;=24999,"20000 to 24999",D454&lt;=29999,"25000 to 29999",D454&lt;=34999,"30000 to 34999",D454&lt;=39999,"35000 to 39999",D454&lt;=44999,"40000 to 44999",D454&lt;=49999,"45000 to 49999",TRUE,"Greater than or equal to 50000")</f>
        <v>1000 to 4999</v>
      </c>
      <c r="F454">
        <v>3045</v>
      </c>
      <c r="G454" s="7">
        <f t="shared" si="28"/>
        <v>63.4375</v>
      </c>
      <c r="H454" t="s">
        <v>14</v>
      </c>
      <c r="I454">
        <v>31</v>
      </c>
      <c r="J454" s="5">
        <f t="shared" si="29"/>
        <v>98.225806451612897</v>
      </c>
      <c r="K454" s="4" t="s">
        <v>21</v>
      </c>
      <c r="L454" s="4" t="s">
        <v>22</v>
      </c>
      <c r="M454">
        <v>1278392400</v>
      </c>
      <c r="N454">
        <v>1278478800</v>
      </c>
      <c r="O454" s="11">
        <f t="shared" si="30"/>
        <v>40365.208333333336</v>
      </c>
      <c r="P454" s="11">
        <f t="shared" si="31"/>
        <v>40366.208333333336</v>
      </c>
      <c r="Q454" t="b">
        <v>0</v>
      </c>
      <c r="R454" t="b">
        <v>0</v>
      </c>
      <c r="S454" t="s">
        <v>53</v>
      </c>
      <c r="T454" t="str" cm="1">
        <f t="array" ref="T454:U454">TRIM(_xlfn.TEXTSPLIT(S454,"/"))</f>
        <v>film &amp; video</v>
      </c>
      <c r="U454" t="str">
        <v>drama</v>
      </c>
      <c r="V454" s="5"/>
    </row>
    <row r="455" spans="1:22" ht="31.2" x14ac:dyDescent="0.3">
      <c r="A455">
        <v>453</v>
      </c>
      <c r="B455" t="s">
        <v>954</v>
      </c>
      <c r="C455" s="3" t="s">
        <v>955</v>
      </c>
      <c r="D455">
        <v>182400</v>
      </c>
      <c r="E455" t="str" cm="1">
        <f t="array" ref="E455">_xlfn.IFS(D455&lt;1000,"Less than 1000",D455&lt;=4999,"1000 to 4999",D455&lt;=9999,"5000 to 9999",D455&lt;=14999,"10000 to 14999",D455&lt;=19999,"15000 to 19999",D455&lt;=24999,"20000 to 24999",D455&lt;=29999,"25000 to 29999",D455&lt;=34999,"30000 to 34999",D455&lt;=39999,"35000 to 39999",D455&lt;=44999,"40000 to 44999",D455&lt;=49999,"45000 to 49999",TRUE,"Greater than or equal to 50000")</f>
        <v>Greater than or equal to 50000</v>
      </c>
      <c r="F455">
        <v>102749</v>
      </c>
      <c r="G455" s="7">
        <f t="shared" si="28"/>
        <v>56.331688596491226</v>
      </c>
      <c r="H455" t="s">
        <v>14</v>
      </c>
      <c r="I455">
        <v>1181</v>
      </c>
      <c r="J455" s="5">
        <f t="shared" si="29"/>
        <v>87.001693480101608</v>
      </c>
      <c r="K455" s="4" t="s">
        <v>21</v>
      </c>
      <c r="L455" s="4" t="s">
        <v>22</v>
      </c>
      <c r="M455">
        <v>1480572000</v>
      </c>
      <c r="N455">
        <v>1484114400</v>
      </c>
      <c r="O455" s="11">
        <f t="shared" si="30"/>
        <v>42705.25</v>
      </c>
      <c r="P455" s="11">
        <f t="shared" si="31"/>
        <v>42746.25</v>
      </c>
      <c r="Q455" t="b">
        <v>0</v>
      </c>
      <c r="R455" t="b">
        <v>0</v>
      </c>
      <c r="S455" t="s">
        <v>474</v>
      </c>
      <c r="T455" t="str" cm="1">
        <f t="array" ref="T455:U455">TRIM(_xlfn.TEXTSPLIT(S455,"/"))</f>
        <v>film &amp; video</v>
      </c>
      <c r="U455" t="str">
        <v>science fiction</v>
      </c>
      <c r="V455" s="5"/>
    </row>
    <row r="456" spans="1:22" x14ac:dyDescent="0.3">
      <c r="A456">
        <v>454</v>
      </c>
      <c r="B456" t="s">
        <v>956</v>
      </c>
      <c r="C456" s="3" t="s">
        <v>957</v>
      </c>
      <c r="D456">
        <v>4000</v>
      </c>
      <c r="E456" t="str" cm="1">
        <f t="array" ref="E456">_xlfn.IFS(D456&lt;1000,"Less than 1000",D456&lt;=4999,"1000 to 4999",D456&lt;=9999,"5000 to 9999",D456&lt;=14999,"10000 to 14999",D456&lt;=19999,"15000 to 19999",D456&lt;=24999,"20000 to 24999",D456&lt;=29999,"25000 to 29999",D456&lt;=34999,"30000 to 34999",D456&lt;=39999,"35000 to 39999",D456&lt;=44999,"40000 to 44999",D456&lt;=49999,"45000 to 49999",TRUE,"Greater than or equal to 50000")</f>
        <v>1000 to 4999</v>
      </c>
      <c r="F456">
        <v>1763</v>
      </c>
      <c r="G456" s="7">
        <f t="shared" si="28"/>
        <v>44.074999999999996</v>
      </c>
      <c r="H456" t="s">
        <v>14</v>
      </c>
      <c r="I456">
        <v>39</v>
      </c>
      <c r="J456" s="5">
        <f t="shared" si="29"/>
        <v>45.205128205128204</v>
      </c>
      <c r="K456" s="4" t="s">
        <v>21</v>
      </c>
      <c r="L456" s="4" t="s">
        <v>22</v>
      </c>
      <c r="M456">
        <v>1382331600</v>
      </c>
      <c r="N456">
        <v>1385445600</v>
      </c>
      <c r="O456" s="11">
        <f t="shared" si="30"/>
        <v>41568.208333333336</v>
      </c>
      <c r="P456" s="11">
        <f t="shared" si="31"/>
        <v>41604.25</v>
      </c>
      <c r="Q456" t="b">
        <v>0</v>
      </c>
      <c r="R456" t="b">
        <v>1</v>
      </c>
      <c r="S456" t="s">
        <v>53</v>
      </c>
      <c r="T456" t="str" cm="1">
        <f t="array" ref="T456:U456">TRIM(_xlfn.TEXTSPLIT(S456,"/"))</f>
        <v>film &amp; video</v>
      </c>
      <c r="U456" t="str">
        <v>drama</v>
      </c>
      <c r="V456" s="5"/>
    </row>
    <row r="457" spans="1:22" x14ac:dyDescent="0.3">
      <c r="A457">
        <v>455</v>
      </c>
      <c r="B457" t="s">
        <v>958</v>
      </c>
      <c r="C457" s="3" t="s">
        <v>959</v>
      </c>
      <c r="D457">
        <v>116500</v>
      </c>
      <c r="E457" t="str" cm="1">
        <f t="array" ref="E457">_xlfn.IFS(D457&lt;1000,"Less than 1000",D457&lt;=4999,"1000 to 4999",D457&lt;=9999,"5000 to 9999",D457&lt;=14999,"10000 to 14999",D457&lt;=19999,"15000 to 19999",D457&lt;=24999,"20000 to 24999",D457&lt;=29999,"25000 to 29999",D457&lt;=34999,"30000 to 34999",D457&lt;=39999,"35000 to 39999",D457&lt;=44999,"40000 to 44999",D457&lt;=49999,"45000 to 49999",TRUE,"Greater than or equal to 50000")</f>
        <v>Greater than or equal to 50000</v>
      </c>
      <c r="F457">
        <v>137904</v>
      </c>
      <c r="G457" s="7">
        <f t="shared" si="28"/>
        <v>118.37253218884121</v>
      </c>
      <c r="H457" t="s">
        <v>20</v>
      </c>
      <c r="I457">
        <v>3727</v>
      </c>
      <c r="J457" s="5">
        <f t="shared" si="29"/>
        <v>37.001341561577675</v>
      </c>
      <c r="K457" s="4" t="s">
        <v>21</v>
      </c>
      <c r="L457" s="4" t="s">
        <v>22</v>
      </c>
      <c r="M457">
        <v>1316754000</v>
      </c>
      <c r="N457">
        <v>1318741200</v>
      </c>
      <c r="O457" s="11">
        <f t="shared" si="30"/>
        <v>40809.208333333336</v>
      </c>
      <c r="P457" s="11">
        <f t="shared" si="31"/>
        <v>40832.208333333336</v>
      </c>
      <c r="Q457" t="b">
        <v>0</v>
      </c>
      <c r="R457" t="b">
        <v>0</v>
      </c>
      <c r="S457" t="s">
        <v>33</v>
      </c>
      <c r="T457" t="str" cm="1">
        <f t="array" ref="T457:U457">TRIM(_xlfn.TEXTSPLIT(S457,"/"))</f>
        <v>theater</v>
      </c>
      <c r="U457" t="str">
        <v>plays</v>
      </c>
      <c r="V457" s="5"/>
    </row>
    <row r="458" spans="1:22" ht="31.2" x14ac:dyDescent="0.3">
      <c r="A458">
        <v>456</v>
      </c>
      <c r="B458" t="s">
        <v>960</v>
      </c>
      <c r="C458" s="3" t="s">
        <v>961</v>
      </c>
      <c r="D458">
        <v>146400</v>
      </c>
      <c r="E458" t="str" cm="1">
        <f t="array" ref="E458">_xlfn.IFS(D458&lt;1000,"Less than 1000",D458&lt;=4999,"1000 to 4999",D458&lt;=9999,"5000 to 9999",D458&lt;=14999,"10000 to 14999",D458&lt;=19999,"15000 to 19999",D458&lt;=24999,"20000 to 24999",D458&lt;=29999,"25000 to 29999",D458&lt;=34999,"30000 to 34999",D458&lt;=39999,"35000 to 39999",D458&lt;=44999,"40000 to 44999",D458&lt;=49999,"45000 to 49999",TRUE,"Greater than or equal to 50000")</f>
        <v>Greater than or equal to 50000</v>
      </c>
      <c r="F458">
        <v>152438</v>
      </c>
      <c r="G458" s="7">
        <f t="shared" si="28"/>
        <v>104.1243169398907</v>
      </c>
      <c r="H458" t="s">
        <v>20</v>
      </c>
      <c r="I458">
        <v>1605</v>
      </c>
      <c r="J458" s="5">
        <f t="shared" si="29"/>
        <v>94.976947040498445</v>
      </c>
      <c r="K458" s="4" t="s">
        <v>21</v>
      </c>
      <c r="L458" s="4" t="s">
        <v>22</v>
      </c>
      <c r="M458">
        <v>1518242400</v>
      </c>
      <c r="N458">
        <v>1518242400</v>
      </c>
      <c r="O458" s="11">
        <f t="shared" si="30"/>
        <v>43141.25</v>
      </c>
      <c r="P458" s="11">
        <f t="shared" si="31"/>
        <v>43141.25</v>
      </c>
      <c r="Q458" t="b">
        <v>0</v>
      </c>
      <c r="R458" t="b">
        <v>1</v>
      </c>
      <c r="S458" t="s">
        <v>60</v>
      </c>
      <c r="T458" t="str" cm="1">
        <f t="array" ref="T458:U458">TRIM(_xlfn.TEXTSPLIT(S458,"/"))</f>
        <v>music</v>
      </c>
      <c r="U458" t="str">
        <v>indie rock</v>
      </c>
      <c r="V458" s="5"/>
    </row>
    <row r="459" spans="1:22" x14ac:dyDescent="0.3">
      <c r="A459">
        <v>457</v>
      </c>
      <c r="B459" t="s">
        <v>962</v>
      </c>
      <c r="C459" s="3" t="s">
        <v>963</v>
      </c>
      <c r="D459">
        <v>5000</v>
      </c>
      <c r="E459" t="str" cm="1">
        <f t="array" ref="E459">_xlfn.IFS(D459&lt;1000,"Less than 1000",D459&lt;=4999,"1000 to 4999",D459&lt;=9999,"5000 to 9999",D459&lt;=14999,"10000 to 14999",D459&lt;=19999,"15000 to 19999",D459&lt;=24999,"20000 to 24999",D459&lt;=29999,"25000 to 29999",D459&lt;=34999,"30000 to 34999",D459&lt;=39999,"35000 to 39999",D459&lt;=44999,"40000 to 44999",D459&lt;=49999,"45000 to 49999",TRUE,"Greater than or equal to 50000")</f>
        <v>5000 to 9999</v>
      </c>
      <c r="F459">
        <v>1332</v>
      </c>
      <c r="G459" s="7">
        <f t="shared" si="28"/>
        <v>26.640000000000004</v>
      </c>
      <c r="H459" t="s">
        <v>14</v>
      </c>
      <c r="I459">
        <v>46</v>
      </c>
      <c r="J459" s="5">
        <f t="shared" si="29"/>
        <v>28.956521739130434</v>
      </c>
      <c r="K459" s="4" t="s">
        <v>21</v>
      </c>
      <c r="L459" s="4" t="s">
        <v>22</v>
      </c>
      <c r="M459">
        <v>1476421200</v>
      </c>
      <c r="N459">
        <v>1476594000</v>
      </c>
      <c r="O459" s="11">
        <f t="shared" si="30"/>
        <v>42657.208333333328</v>
      </c>
      <c r="P459" s="11">
        <f t="shared" si="31"/>
        <v>42659.208333333328</v>
      </c>
      <c r="Q459" t="b">
        <v>0</v>
      </c>
      <c r="R459" t="b">
        <v>0</v>
      </c>
      <c r="S459" t="s">
        <v>33</v>
      </c>
      <c r="T459" t="str" cm="1">
        <f t="array" ref="T459:U459">TRIM(_xlfn.TEXTSPLIT(S459,"/"))</f>
        <v>theater</v>
      </c>
      <c r="U459" t="str">
        <v>plays</v>
      </c>
      <c r="V459" s="5"/>
    </row>
    <row r="460" spans="1:22" x14ac:dyDescent="0.3">
      <c r="A460">
        <v>458</v>
      </c>
      <c r="B460" t="s">
        <v>964</v>
      </c>
      <c r="C460" s="3" t="s">
        <v>965</v>
      </c>
      <c r="D460">
        <v>33800</v>
      </c>
      <c r="E460" t="str" cm="1">
        <f t="array" ref="E460">_xlfn.IFS(D460&lt;1000,"Less than 1000",D460&lt;=4999,"1000 to 4999",D460&lt;=9999,"5000 to 9999",D460&lt;=14999,"10000 to 14999",D460&lt;=19999,"15000 to 19999",D460&lt;=24999,"20000 to 24999",D460&lt;=29999,"25000 to 29999",D460&lt;=34999,"30000 to 34999",D460&lt;=39999,"35000 to 39999",D460&lt;=44999,"40000 to 44999",D460&lt;=49999,"45000 to 49999",TRUE,"Greater than or equal to 50000")</f>
        <v>30000 to 34999</v>
      </c>
      <c r="F460">
        <v>118706</v>
      </c>
      <c r="G460" s="7">
        <f t="shared" si="28"/>
        <v>351.20118343195264</v>
      </c>
      <c r="H460" t="s">
        <v>20</v>
      </c>
      <c r="I460">
        <v>2120</v>
      </c>
      <c r="J460" s="5">
        <f t="shared" si="29"/>
        <v>55.993396226415094</v>
      </c>
      <c r="K460" s="4" t="s">
        <v>21</v>
      </c>
      <c r="L460" s="4" t="s">
        <v>22</v>
      </c>
      <c r="M460">
        <v>1269752400</v>
      </c>
      <c r="N460">
        <v>1273554000</v>
      </c>
      <c r="O460" s="11">
        <f t="shared" si="30"/>
        <v>40265.208333333336</v>
      </c>
      <c r="P460" s="11">
        <f t="shared" si="31"/>
        <v>40309.208333333336</v>
      </c>
      <c r="Q460" t="b">
        <v>0</v>
      </c>
      <c r="R460" t="b">
        <v>0</v>
      </c>
      <c r="S460" t="s">
        <v>33</v>
      </c>
      <c r="T460" t="str" cm="1">
        <f t="array" ref="T460:U460">TRIM(_xlfn.TEXTSPLIT(S460,"/"))</f>
        <v>theater</v>
      </c>
      <c r="U460" t="str">
        <v>plays</v>
      </c>
      <c r="V460" s="5"/>
    </row>
    <row r="461" spans="1:22" x14ac:dyDescent="0.3">
      <c r="A461">
        <v>459</v>
      </c>
      <c r="B461" t="s">
        <v>966</v>
      </c>
      <c r="C461" s="3" t="s">
        <v>967</v>
      </c>
      <c r="D461">
        <v>6300</v>
      </c>
      <c r="E461" t="str" cm="1">
        <f t="array" ref="E461">_xlfn.IFS(D461&lt;1000,"Less than 1000",D461&lt;=4999,"1000 to 4999",D461&lt;=9999,"5000 to 9999",D461&lt;=14999,"10000 to 14999",D461&lt;=19999,"15000 to 19999",D461&lt;=24999,"20000 to 24999",D461&lt;=29999,"25000 to 29999",D461&lt;=34999,"30000 to 34999",D461&lt;=39999,"35000 to 39999",D461&lt;=44999,"40000 to 44999",D461&lt;=49999,"45000 to 49999",TRUE,"Greater than or equal to 50000")</f>
        <v>5000 to 9999</v>
      </c>
      <c r="F461">
        <v>5674</v>
      </c>
      <c r="G461" s="7">
        <f t="shared" si="28"/>
        <v>90.063492063492063</v>
      </c>
      <c r="H461" t="s">
        <v>14</v>
      </c>
      <c r="I461">
        <v>105</v>
      </c>
      <c r="J461" s="5">
        <f t="shared" si="29"/>
        <v>54.038095238095238</v>
      </c>
      <c r="K461" s="4" t="s">
        <v>21</v>
      </c>
      <c r="L461" s="4" t="s">
        <v>22</v>
      </c>
      <c r="M461">
        <v>1419746400</v>
      </c>
      <c r="N461">
        <v>1421906400</v>
      </c>
      <c r="O461" s="11">
        <f t="shared" si="30"/>
        <v>42001.25</v>
      </c>
      <c r="P461" s="11">
        <f t="shared" si="31"/>
        <v>42026.25</v>
      </c>
      <c r="Q461" t="b">
        <v>0</v>
      </c>
      <c r="R461" t="b">
        <v>0</v>
      </c>
      <c r="S461" t="s">
        <v>42</v>
      </c>
      <c r="T461" t="str" cm="1">
        <f t="array" ref="T461:U461">TRIM(_xlfn.TEXTSPLIT(S461,"/"))</f>
        <v>film &amp; video</v>
      </c>
      <c r="U461" t="str">
        <v>documentary</v>
      </c>
      <c r="V461" s="5"/>
    </row>
    <row r="462" spans="1:22" x14ac:dyDescent="0.3">
      <c r="A462">
        <v>460</v>
      </c>
      <c r="B462" t="s">
        <v>968</v>
      </c>
      <c r="C462" s="3" t="s">
        <v>969</v>
      </c>
      <c r="D462">
        <v>2400</v>
      </c>
      <c r="E462" t="str" cm="1">
        <f t="array" ref="E462">_xlfn.IFS(D462&lt;1000,"Less than 1000",D462&lt;=4999,"1000 to 4999",D462&lt;=9999,"5000 to 9999",D462&lt;=14999,"10000 to 14999",D462&lt;=19999,"15000 to 19999",D462&lt;=24999,"20000 to 24999",D462&lt;=29999,"25000 to 29999",D462&lt;=34999,"30000 to 34999",D462&lt;=39999,"35000 to 39999",D462&lt;=44999,"40000 to 44999",D462&lt;=49999,"45000 to 49999",TRUE,"Greater than or equal to 50000")</f>
        <v>1000 to 4999</v>
      </c>
      <c r="F462">
        <v>4119</v>
      </c>
      <c r="G462" s="7">
        <f t="shared" si="28"/>
        <v>171.625</v>
      </c>
      <c r="H462" t="s">
        <v>20</v>
      </c>
      <c r="I462">
        <v>50</v>
      </c>
      <c r="J462" s="5">
        <f t="shared" si="29"/>
        <v>82.38</v>
      </c>
      <c r="K462" s="4" t="s">
        <v>21</v>
      </c>
      <c r="L462" s="4" t="s">
        <v>22</v>
      </c>
      <c r="M462">
        <v>1281330000</v>
      </c>
      <c r="N462">
        <v>1281589200</v>
      </c>
      <c r="O462" s="11">
        <f t="shared" si="30"/>
        <v>40399.208333333336</v>
      </c>
      <c r="P462" s="11">
        <f t="shared" si="31"/>
        <v>40402.208333333336</v>
      </c>
      <c r="Q462" t="b">
        <v>0</v>
      </c>
      <c r="R462" t="b">
        <v>0</v>
      </c>
      <c r="S462" t="s">
        <v>33</v>
      </c>
      <c r="T462" t="str" cm="1">
        <f t="array" ref="T462:U462">TRIM(_xlfn.TEXTSPLIT(S462,"/"))</f>
        <v>theater</v>
      </c>
      <c r="U462" t="str">
        <v>plays</v>
      </c>
      <c r="V462" s="5"/>
    </row>
    <row r="463" spans="1:22" x14ac:dyDescent="0.3">
      <c r="A463">
        <v>461</v>
      </c>
      <c r="B463" t="s">
        <v>970</v>
      </c>
      <c r="C463" s="3" t="s">
        <v>971</v>
      </c>
      <c r="D463">
        <v>98800</v>
      </c>
      <c r="E463" t="str" cm="1">
        <f t="array" ref="E463">_xlfn.IFS(D463&lt;1000,"Less than 1000",D463&lt;=4999,"1000 to 4999",D463&lt;=9999,"5000 to 9999",D463&lt;=14999,"10000 to 14999",D463&lt;=19999,"15000 to 19999",D463&lt;=24999,"20000 to 24999",D463&lt;=29999,"25000 to 29999",D463&lt;=34999,"30000 to 34999",D463&lt;=39999,"35000 to 39999",D463&lt;=44999,"40000 to 44999",D463&lt;=49999,"45000 to 49999",TRUE,"Greater than or equal to 50000")</f>
        <v>Greater than or equal to 50000</v>
      </c>
      <c r="F463">
        <v>139354</v>
      </c>
      <c r="G463" s="7">
        <f t="shared" si="28"/>
        <v>141.04655870445345</v>
      </c>
      <c r="H463" t="s">
        <v>20</v>
      </c>
      <c r="I463">
        <v>2080</v>
      </c>
      <c r="J463" s="5">
        <f t="shared" si="29"/>
        <v>66.997115384615384</v>
      </c>
      <c r="K463" s="4" t="s">
        <v>21</v>
      </c>
      <c r="L463" s="4" t="s">
        <v>22</v>
      </c>
      <c r="M463">
        <v>1398661200</v>
      </c>
      <c r="N463">
        <v>1400389200</v>
      </c>
      <c r="O463" s="11">
        <f t="shared" si="30"/>
        <v>41757.208333333336</v>
      </c>
      <c r="P463" s="11">
        <f t="shared" si="31"/>
        <v>41777.208333333336</v>
      </c>
      <c r="Q463" t="b">
        <v>0</v>
      </c>
      <c r="R463" t="b">
        <v>0</v>
      </c>
      <c r="S463" t="s">
        <v>53</v>
      </c>
      <c r="T463" t="str" cm="1">
        <f t="array" ref="T463:U463">TRIM(_xlfn.TEXTSPLIT(S463,"/"))</f>
        <v>film &amp; video</v>
      </c>
      <c r="U463" t="str">
        <v>drama</v>
      </c>
      <c r="V463" s="5"/>
    </row>
    <row r="464" spans="1:22" x14ac:dyDescent="0.3">
      <c r="A464">
        <v>462</v>
      </c>
      <c r="B464" t="s">
        <v>972</v>
      </c>
      <c r="C464" s="3" t="s">
        <v>973</v>
      </c>
      <c r="D464">
        <v>188800</v>
      </c>
      <c r="E464" t="str" cm="1">
        <f t="array" ref="E464">_xlfn.IFS(D464&lt;1000,"Less than 1000",D464&lt;=4999,"1000 to 4999",D464&lt;=9999,"5000 to 9999",D464&lt;=14999,"10000 to 14999",D464&lt;=19999,"15000 to 19999",D464&lt;=24999,"20000 to 24999",D464&lt;=29999,"25000 to 29999",D464&lt;=34999,"30000 to 34999",D464&lt;=39999,"35000 to 39999",D464&lt;=44999,"40000 to 44999",D464&lt;=49999,"45000 to 49999",TRUE,"Greater than or equal to 50000")</f>
        <v>Greater than or equal to 50000</v>
      </c>
      <c r="F464">
        <v>57734</v>
      </c>
      <c r="G464" s="7">
        <f t="shared" si="28"/>
        <v>30.57944915254237</v>
      </c>
      <c r="H464" t="s">
        <v>14</v>
      </c>
      <c r="I464">
        <v>535</v>
      </c>
      <c r="J464" s="5">
        <f t="shared" si="29"/>
        <v>107.91401869158878</v>
      </c>
      <c r="K464" s="4" t="s">
        <v>21</v>
      </c>
      <c r="L464" s="4" t="s">
        <v>22</v>
      </c>
      <c r="M464">
        <v>1359525600</v>
      </c>
      <c r="N464">
        <v>1362808800</v>
      </c>
      <c r="O464" s="11">
        <f t="shared" si="30"/>
        <v>41304.25</v>
      </c>
      <c r="P464" s="11">
        <f t="shared" si="31"/>
        <v>41342.25</v>
      </c>
      <c r="Q464" t="b">
        <v>0</v>
      </c>
      <c r="R464" t="b">
        <v>0</v>
      </c>
      <c r="S464" t="s">
        <v>292</v>
      </c>
      <c r="T464" t="str" cm="1">
        <f t="array" ref="T464:U464">TRIM(_xlfn.TEXTSPLIT(S464,"/"))</f>
        <v>games</v>
      </c>
      <c r="U464" t="str">
        <v>mobile games</v>
      </c>
      <c r="V464" s="5"/>
    </row>
    <row r="465" spans="1:22" ht="31.2" x14ac:dyDescent="0.3">
      <c r="A465">
        <v>463</v>
      </c>
      <c r="B465" t="s">
        <v>974</v>
      </c>
      <c r="C465" s="3" t="s">
        <v>975</v>
      </c>
      <c r="D465">
        <v>134300</v>
      </c>
      <c r="E465" t="str" cm="1">
        <f t="array" ref="E465">_xlfn.IFS(D465&lt;1000,"Less than 1000",D465&lt;=4999,"1000 to 4999",D465&lt;=9999,"5000 to 9999",D465&lt;=14999,"10000 to 14999",D465&lt;=19999,"15000 to 19999",D465&lt;=24999,"20000 to 24999",D465&lt;=29999,"25000 to 29999",D465&lt;=34999,"30000 to 34999",D465&lt;=39999,"35000 to 39999",D465&lt;=44999,"40000 to 44999",D465&lt;=49999,"45000 to 49999",TRUE,"Greater than or equal to 50000")</f>
        <v>Greater than or equal to 50000</v>
      </c>
      <c r="F465">
        <v>145265</v>
      </c>
      <c r="G465" s="7">
        <f t="shared" si="28"/>
        <v>108.16455696202532</v>
      </c>
      <c r="H465" t="s">
        <v>20</v>
      </c>
      <c r="I465">
        <v>2105</v>
      </c>
      <c r="J465" s="5">
        <f t="shared" si="29"/>
        <v>69.009501187648453</v>
      </c>
      <c r="K465" s="4" t="s">
        <v>21</v>
      </c>
      <c r="L465" s="4" t="s">
        <v>22</v>
      </c>
      <c r="M465">
        <v>1388469600</v>
      </c>
      <c r="N465">
        <v>1388815200</v>
      </c>
      <c r="O465" s="11">
        <f t="shared" si="30"/>
        <v>41639.25</v>
      </c>
      <c r="P465" s="11">
        <f t="shared" si="31"/>
        <v>41643.25</v>
      </c>
      <c r="Q465" t="b">
        <v>0</v>
      </c>
      <c r="R465" t="b">
        <v>0</v>
      </c>
      <c r="S465" t="s">
        <v>71</v>
      </c>
      <c r="T465" t="str" cm="1">
        <f t="array" ref="T465:U465">TRIM(_xlfn.TEXTSPLIT(S465,"/"))</f>
        <v>film &amp; video</v>
      </c>
      <c r="U465" t="str">
        <v>animation</v>
      </c>
      <c r="V465" s="5"/>
    </row>
    <row r="466" spans="1:22" x14ac:dyDescent="0.3">
      <c r="A466">
        <v>464</v>
      </c>
      <c r="B466" t="s">
        <v>976</v>
      </c>
      <c r="C466" s="3" t="s">
        <v>977</v>
      </c>
      <c r="D466">
        <v>71200</v>
      </c>
      <c r="E466" t="str" cm="1">
        <f t="array" ref="E466">_xlfn.IFS(D466&lt;1000,"Less than 1000",D466&lt;=4999,"1000 to 4999",D466&lt;=9999,"5000 to 9999",D466&lt;=14999,"10000 to 14999",D466&lt;=19999,"15000 to 19999",D466&lt;=24999,"20000 to 24999",D466&lt;=29999,"25000 to 29999",D466&lt;=34999,"30000 to 34999",D466&lt;=39999,"35000 to 39999",D466&lt;=44999,"40000 to 44999",D466&lt;=49999,"45000 to 49999",TRUE,"Greater than or equal to 50000")</f>
        <v>Greater than or equal to 50000</v>
      </c>
      <c r="F466">
        <v>95020</v>
      </c>
      <c r="G466" s="7">
        <f t="shared" si="28"/>
        <v>133.45505617977528</v>
      </c>
      <c r="H466" t="s">
        <v>20</v>
      </c>
      <c r="I466">
        <v>2436</v>
      </c>
      <c r="J466" s="5">
        <f t="shared" si="29"/>
        <v>39.006568144499177</v>
      </c>
      <c r="K466" s="4" t="s">
        <v>21</v>
      </c>
      <c r="L466" s="4" t="s">
        <v>22</v>
      </c>
      <c r="M466">
        <v>1518328800</v>
      </c>
      <c r="N466">
        <v>1519538400</v>
      </c>
      <c r="O466" s="11">
        <f t="shared" si="30"/>
        <v>43142.25</v>
      </c>
      <c r="P466" s="11">
        <f t="shared" si="31"/>
        <v>43156.25</v>
      </c>
      <c r="Q466" t="b">
        <v>0</v>
      </c>
      <c r="R466" t="b">
        <v>0</v>
      </c>
      <c r="S466" t="s">
        <v>33</v>
      </c>
      <c r="T466" t="str" cm="1">
        <f t="array" ref="T466:U466">TRIM(_xlfn.TEXTSPLIT(S466,"/"))</f>
        <v>theater</v>
      </c>
      <c r="U466" t="str">
        <v>plays</v>
      </c>
      <c r="V466" s="5"/>
    </row>
    <row r="467" spans="1:22" x14ac:dyDescent="0.3">
      <c r="A467">
        <v>465</v>
      </c>
      <c r="B467" t="s">
        <v>978</v>
      </c>
      <c r="C467" s="3" t="s">
        <v>979</v>
      </c>
      <c r="D467">
        <v>4700</v>
      </c>
      <c r="E467" t="str" cm="1">
        <f t="array" ref="E467">_xlfn.IFS(D467&lt;1000,"Less than 1000",D467&lt;=4999,"1000 to 4999",D467&lt;=9999,"5000 to 9999",D467&lt;=14999,"10000 to 14999",D467&lt;=19999,"15000 to 19999",D467&lt;=24999,"20000 to 24999",D467&lt;=29999,"25000 to 29999",D467&lt;=34999,"30000 to 34999",D467&lt;=39999,"35000 to 39999",D467&lt;=44999,"40000 to 44999",D467&lt;=49999,"45000 to 49999",TRUE,"Greater than or equal to 50000")</f>
        <v>1000 to 4999</v>
      </c>
      <c r="F467">
        <v>8829</v>
      </c>
      <c r="G467" s="7">
        <f t="shared" si="28"/>
        <v>187.85106382978722</v>
      </c>
      <c r="H467" t="s">
        <v>20</v>
      </c>
      <c r="I467">
        <v>80</v>
      </c>
      <c r="J467" s="5">
        <f t="shared" si="29"/>
        <v>110.3625</v>
      </c>
      <c r="K467" s="4" t="s">
        <v>21</v>
      </c>
      <c r="L467" s="4" t="s">
        <v>22</v>
      </c>
      <c r="M467">
        <v>1517032800</v>
      </c>
      <c r="N467">
        <v>1517810400</v>
      </c>
      <c r="O467" s="11">
        <f t="shared" si="30"/>
        <v>43127.25</v>
      </c>
      <c r="P467" s="11">
        <f t="shared" si="31"/>
        <v>43136.25</v>
      </c>
      <c r="Q467" t="b">
        <v>0</v>
      </c>
      <c r="R467" t="b">
        <v>0</v>
      </c>
      <c r="S467" t="s">
        <v>206</v>
      </c>
      <c r="T467" t="str" cm="1">
        <f t="array" ref="T467:U467">TRIM(_xlfn.TEXTSPLIT(S467,"/"))</f>
        <v>publishing</v>
      </c>
      <c r="U467" t="str">
        <v>translations</v>
      </c>
      <c r="V467" s="5"/>
    </row>
    <row r="468" spans="1:22" x14ac:dyDescent="0.3">
      <c r="A468">
        <v>466</v>
      </c>
      <c r="B468" t="s">
        <v>980</v>
      </c>
      <c r="C468" s="3" t="s">
        <v>981</v>
      </c>
      <c r="D468">
        <v>1200</v>
      </c>
      <c r="E468" t="str" cm="1">
        <f t="array" ref="E468">_xlfn.IFS(D468&lt;1000,"Less than 1000",D468&lt;=4999,"1000 to 4999",D468&lt;=9999,"5000 to 9999",D468&lt;=14999,"10000 to 14999",D468&lt;=19999,"15000 to 19999",D468&lt;=24999,"20000 to 24999",D468&lt;=29999,"25000 to 29999",D468&lt;=34999,"30000 to 34999",D468&lt;=39999,"35000 to 39999",D468&lt;=44999,"40000 to 44999",D468&lt;=49999,"45000 to 49999",TRUE,"Greater than or equal to 50000")</f>
        <v>1000 to 4999</v>
      </c>
      <c r="F468">
        <v>3984</v>
      </c>
      <c r="G468" s="7">
        <f t="shared" si="28"/>
        <v>332</v>
      </c>
      <c r="H468" t="s">
        <v>20</v>
      </c>
      <c r="I468">
        <v>42</v>
      </c>
      <c r="J468" s="5">
        <f t="shared" si="29"/>
        <v>94.857142857142861</v>
      </c>
      <c r="K468" s="4" t="s">
        <v>21</v>
      </c>
      <c r="L468" s="4" t="s">
        <v>22</v>
      </c>
      <c r="M468">
        <v>1368594000</v>
      </c>
      <c r="N468">
        <v>1370581200</v>
      </c>
      <c r="O468" s="11">
        <f t="shared" si="30"/>
        <v>41409.208333333336</v>
      </c>
      <c r="P468" s="11">
        <f t="shared" si="31"/>
        <v>41432.208333333336</v>
      </c>
      <c r="Q468" t="b">
        <v>0</v>
      </c>
      <c r="R468" t="b">
        <v>1</v>
      </c>
      <c r="S468" t="s">
        <v>65</v>
      </c>
      <c r="T468" t="str" cm="1">
        <f t="array" ref="T468:U468">TRIM(_xlfn.TEXTSPLIT(S468,"/"))</f>
        <v>technology</v>
      </c>
      <c r="U468" t="str">
        <v>wearables</v>
      </c>
      <c r="V468" s="5"/>
    </row>
    <row r="469" spans="1:22" ht="31.2" x14ac:dyDescent="0.3">
      <c r="A469">
        <v>467</v>
      </c>
      <c r="B469" t="s">
        <v>982</v>
      </c>
      <c r="C469" s="3" t="s">
        <v>983</v>
      </c>
      <c r="D469">
        <v>1400</v>
      </c>
      <c r="E469" t="str" cm="1">
        <f t="array" ref="E469">_xlfn.IFS(D469&lt;1000,"Less than 1000",D469&lt;=4999,"1000 to 4999",D469&lt;=9999,"5000 to 9999",D469&lt;=14999,"10000 to 14999",D469&lt;=19999,"15000 to 19999",D469&lt;=24999,"20000 to 24999",D469&lt;=29999,"25000 to 29999",D469&lt;=34999,"30000 to 34999",D469&lt;=39999,"35000 to 39999",D469&lt;=44999,"40000 to 44999",D469&lt;=49999,"45000 to 49999",TRUE,"Greater than or equal to 50000")</f>
        <v>1000 to 4999</v>
      </c>
      <c r="F469">
        <v>8053</v>
      </c>
      <c r="G469" s="7">
        <f t="shared" si="28"/>
        <v>575.21428571428578</v>
      </c>
      <c r="H469" t="s">
        <v>20</v>
      </c>
      <c r="I469">
        <v>139</v>
      </c>
      <c r="J469" s="5">
        <f t="shared" si="29"/>
        <v>57.935251798561154</v>
      </c>
      <c r="K469" s="4" t="s">
        <v>15</v>
      </c>
      <c r="L469" s="4" t="s">
        <v>16</v>
      </c>
      <c r="M469">
        <v>1448258400</v>
      </c>
      <c r="N469">
        <v>1448863200</v>
      </c>
      <c r="O469" s="11">
        <f t="shared" si="30"/>
        <v>42331.25</v>
      </c>
      <c r="P469" s="11">
        <f t="shared" si="31"/>
        <v>42338.25</v>
      </c>
      <c r="Q469" t="b">
        <v>0</v>
      </c>
      <c r="R469" t="b">
        <v>1</v>
      </c>
      <c r="S469" t="s">
        <v>28</v>
      </c>
      <c r="T469" t="str" cm="1">
        <f t="array" ref="T469:U469">TRIM(_xlfn.TEXTSPLIT(S469,"/"))</f>
        <v>technology</v>
      </c>
      <c r="U469" t="str">
        <v>web</v>
      </c>
      <c r="V469" s="5"/>
    </row>
    <row r="470" spans="1:22" x14ac:dyDescent="0.3">
      <c r="A470">
        <v>468</v>
      </c>
      <c r="B470" t="s">
        <v>984</v>
      </c>
      <c r="C470" s="3" t="s">
        <v>985</v>
      </c>
      <c r="D470">
        <v>4000</v>
      </c>
      <c r="E470" t="str" cm="1">
        <f t="array" ref="E470">_xlfn.IFS(D470&lt;1000,"Less than 1000",D470&lt;=4999,"1000 to 4999",D470&lt;=9999,"5000 to 9999",D470&lt;=14999,"10000 to 14999",D470&lt;=19999,"15000 to 19999",D470&lt;=24999,"20000 to 24999",D470&lt;=29999,"25000 to 29999",D470&lt;=34999,"30000 to 34999",D470&lt;=39999,"35000 to 39999",D470&lt;=44999,"40000 to 44999",D470&lt;=49999,"45000 to 49999",TRUE,"Greater than or equal to 50000")</f>
        <v>1000 to 4999</v>
      </c>
      <c r="F470">
        <v>1620</v>
      </c>
      <c r="G470" s="7">
        <f t="shared" si="28"/>
        <v>40.5</v>
      </c>
      <c r="H470" t="s">
        <v>14</v>
      </c>
      <c r="I470">
        <v>16</v>
      </c>
      <c r="J470" s="5">
        <f t="shared" si="29"/>
        <v>101.25</v>
      </c>
      <c r="K470" s="4" t="s">
        <v>21</v>
      </c>
      <c r="L470" s="4" t="s">
        <v>22</v>
      </c>
      <c r="M470">
        <v>1555218000</v>
      </c>
      <c r="N470">
        <v>1556600400</v>
      </c>
      <c r="O470" s="11">
        <f t="shared" si="30"/>
        <v>43569.208333333328</v>
      </c>
      <c r="P470" s="11">
        <f t="shared" si="31"/>
        <v>43585.208333333328</v>
      </c>
      <c r="Q470" t="b">
        <v>0</v>
      </c>
      <c r="R470" t="b">
        <v>0</v>
      </c>
      <c r="S470" t="s">
        <v>33</v>
      </c>
      <c r="T470" t="str" cm="1">
        <f t="array" ref="T470:U470">TRIM(_xlfn.TEXTSPLIT(S470,"/"))</f>
        <v>theater</v>
      </c>
      <c r="U470" t="str">
        <v>plays</v>
      </c>
      <c r="V470" s="5"/>
    </row>
    <row r="471" spans="1:22" x14ac:dyDescent="0.3">
      <c r="A471">
        <v>469</v>
      </c>
      <c r="B471" t="s">
        <v>986</v>
      </c>
      <c r="C471" s="3" t="s">
        <v>987</v>
      </c>
      <c r="D471">
        <v>5600</v>
      </c>
      <c r="E471" t="str" cm="1">
        <f t="array" ref="E471">_xlfn.IFS(D471&lt;1000,"Less than 1000",D471&lt;=4999,"1000 to 4999",D471&lt;=9999,"5000 to 9999",D471&lt;=14999,"10000 to 14999",D471&lt;=19999,"15000 to 19999",D471&lt;=24999,"20000 to 24999",D471&lt;=29999,"25000 to 29999",D471&lt;=34999,"30000 to 34999",D471&lt;=39999,"35000 to 39999",D471&lt;=44999,"40000 to 44999",D471&lt;=49999,"45000 to 49999",TRUE,"Greater than or equal to 50000")</f>
        <v>5000 to 9999</v>
      </c>
      <c r="F471">
        <v>10328</v>
      </c>
      <c r="G471" s="7">
        <f t="shared" si="28"/>
        <v>184.42857142857144</v>
      </c>
      <c r="H471" t="s">
        <v>20</v>
      </c>
      <c r="I471">
        <v>159</v>
      </c>
      <c r="J471" s="5">
        <f t="shared" si="29"/>
        <v>64.95597484276729</v>
      </c>
      <c r="K471" s="4" t="s">
        <v>21</v>
      </c>
      <c r="L471" s="4" t="s">
        <v>22</v>
      </c>
      <c r="M471">
        <v>1431925200</v>
      </c>
      <c r="N471">
        <v>1432098000</v>
      </c>
      <c r="O471" s="11">
        <f t="shared" si="30"/>
        <v>42142.208333333328</v>
      </c>
      <c r="P471" s="11">
        <f t="shared" si="31"/>
        <v>42144.208333333328</v>
      </c>
      <c r="Q471" t="b">
        <v>0</v>
      </c>
      <c r="R471" t="b">
        <v>0</v>
      </c>
      <c r="S471" t="s">
        <v>53</v>
      </c>
      <c r="T471" t="str" cm="1">
        <f t="array" ref="T471:U471">TRIM(_xlfn.TEXTSPLIT(S471,"/"))</f>
        <v>film &amp; video</v>
      </c>
      <c r="U471" t="str">
        <v>drama</v>
      </c>
      <c r="V471" s="5"/>
    </row>
    <row r="472" spans="1:22" x14ac:dyDescent="0.3">
      <c r="A472">
        <v>470</v>
      </c>
      <c r="B472" t="s">
        <v>988</v>
      </c>
      <c r="C472" s="3" t="s">
        <v>989</v>
      </c>
      <c r="D472">
        <v>3600</v>
      </c>
      <c r="E472" t="str" cm="1">
        <f t="array" ref="E472">_xlfn.IFS(D472&lt;1000,"Less than 1000",D472&lt;=4999,"1000 to 4999",D472&lt;=9999,"5000 to 9999",D472&lt;=14999,"10000 to 14999",D472&lt;=19999,"15000 to 19999",D472&lt;=24999,"20000 to 24999",D472&lt;=29999,"25000 to 29999",D472&lt;=34999,"30000 to 34999",D472&lt;=39999,"35000 to 39999",D472&lt;=44999,"40000 to 44999",D472&lt;=49999,"45000 to 49999",TRUE,"Greater than or equal to 50000")</f>
        <v>1000 to 4999</v>
      </c>
      <c r="F472">
        <v>10289</v>
      </c>
      <c r="G472" s="7">
        <f t="shared" si="28"/>
        <v>285.80555555555554</v>
      </c>
      <c r="H472" t="s">
        <v>20</v>
      </c>
      <c r="I472">
        <v>381</v>
      </c>
      <c r="J472" s="5">
        <f t="shared" si="29"/>
        <v>27.00524934383202</v>
      </c>
      <c r="K472" s="4" t="s">
        <v>21</v>
      </c>
      <c r="L472" s="4" t="s">
        <v>22</v>
      </c>
      <c r="M472">
        <v>1481522400</v>
      </c>
      <c r="N472">
        <v>1482127200</v>
      </c>
      <c r="O472" s="11">
        <f t="shared" si="30"/>
        <v>42716.25</v>
      </c>
      <c r="P472" s="11">
        <f t="shared" si="31"/>
        <v>42723.25</v>
      </c>
      <c r="Q472" t="b">
        <v>0</v>
      </c>
      <c r="R472" t="b">
        <v>0</v>
      </c>
      <c r="S472" t="s">
        <v>65</v>
      </c>
      <c r="T472" t="str" cm="1">
        <f t="array" ref="T472:U472">TRIM(_xlfn.TEXTSPLIT(S472,"/"))</f>
        <v>technology</v>
      </c>
      <c r="U472" t="str">
        <v>wearables</v>
      </c>
      <c r="V472" s="5"/>
    </row>
    <row r="473" spans="1:22" x14ac:dyDescent="0.3">
      <c r="A473">
        <v>471</v>
      </c>
      <c r="B473" t="s">
        <v>446</v>
      </c>
      <c r="C473" s="3" t="s">
        <v>990</v>
      </c>
      <c r="D473">
        <v>3100</v>
      </c>
      <c r="E473" t="str" cm="1">
        <f t="array" ref="E473">_xlfn.IFS(D473&lt;1000,"Less than 1000",D473&lt;=4999,"1000 to 4999",D473&lt;=9999,"5000 to 9999",D473&lt;=14999,"10000 to 14999",D473&lt;=19999,"15000 to 19999",D473&lt;=24999,"20000 to 24999",D473&lt;=29999,"25000 to 29999",D473&lt;=34999,"30000 to 34999",D473&lt;=39999,"35000 to 39999",D473&lt;=44999,"40000 to 44999",D473&lt;=49999,"45000 to 49999",TRUE,"Greater than or equal to 50000")</f>
        <v>1000 to 4999</v>
      </c>
      <c r="F473">
        <v>9889</v>
      </c>
      <c r="G473" s="7">
        <f t="shared" si="28"/>
        <v>319</v>
      </c>
      <c r="H473" t="s">
        <v>20</v>
      </c>
      <c r="I473">
        <v>194</v>
      </c>
      <c r="J473" s="5">
        <f t="shared" si="29"/>
        <v>50.97422680412371</v>
      </c>
      <c r="K473" s="4" t="s">
        <v>40</v>
      </c>
      <c r="L473" s="4" t="s">
        <v>41</v>
      </c>
      <c r="M473">
        <v>1335934800</v>
      </c>
      <c r="N473">
        <v>1335934800</v>
      </c>
      <c r="O473" s="11">
        <f t="shared" si="30"/>
        <v>41031.208333333336</v>
      </c>
      <c r="P473" s="11">
        <f t="shared" si="31"/>
        <v>41031.208333333336</v>
      </c>
      <c r="Q473" t="b">
        <v>0</v>
      </c>
      <c r="R473" t="b">
        <v>1</v>
      </c>
      <c r="S473" t="s">
        <v>17</v>
      </c>
      <c r="T473" t="str" cm="1">
        <f t="array" ref="T473:U473">TRIM(_xlfn.TEXTSPLIT(S473,"/"))</f>
        <v>food</v>
      </c>
      <c r="U473" t="str">
        <v>food trucks</v>
      </c>
      <c r="V473" s="5"/>
    </row>
    <row r="474" spans="1:22" ht="31.2" x14ac:dyDescent="0.3">
      <c r="A474">
        <v>472</v>
      </c>
      <c r="B474" t="s">
        <v>991</v>
      </c>
      <c r="C474" s="3" t="s">
        <v>992</v>
      </c>
      <c r="D474">
        <v>153800</v>
      </c>
      <c r="E474" t="str" cm="1">
        <f t="array" ref="E474">_xlfn.IFS(D474&lt;1000,"Less than 1000",D474&lt;=4999,"1000 to 4999",D474&lt;=9999,"5000 to 9999",D474&lt;=14999,"10000 to 14999",D474&lt;=19999,"15000 to 19999",D474&lt;=24999,"20000 to 24999",D474&lt;=29999,"25000 to 29999",D474&lt;=34999,"30000 to 34999",D474&lt;=39999,"35000 to 39999",D474&lt;=44999,"40000 to 44999",D474&lt;=49999,"45000 to 49999",TRUE,"Greater than or equal to 50000")</f>
        <v>Greater than or equal to 50000</v>
      </c>
      <c r="F474">
        <v>60342</v>
      </c>
      <c r="G474" s="7">
        <f t="shared" si="28"/>
        <v>39.234070221066318</v>
      </c>
      <c r="H474" t="s">
        <v>14</v>
      </c>
      <c r="I474">
        <v>575</v>
      </c>
      <c r="J474" s="5">
        <f t="shared" si="29"/>
        <v>104.94260869565217</v>
      </c>
      <c r="K474" s="4" t="s">
        <v>21</v>
      </c>
      <c r="L474" s="4" t="s">
        <v>22</v>
      </c>
      <c r="M474">
        <v>1552280400</v>
      </c>
      <c r="N474">
        <v>1556946000</v>
      </c>
      <c r="O474" s="11">
        <f t="shared" si="30"/>
        <v>43535.208333333328</v>
      </c>
      <c r="P474" s="11">
        <f t="shared" si="31"/>
        <v>43589.208333333328</v>
      </c>
      <c r="Q474" t="b">
        <v>0</v>
      </c>
      <c r="R474" t="b">
        <v>0</v>
      </c>
      <c r="S474" t="s">
        <v>23</v>
      </c>
      <c r="T474" t="str" cm="1">
        <f t="array" ref="T474:U474">TRIM(_xlfn.TEXTSPLIT(S474,"/"))</f>
        <v>music</v>
      </c>
      <c r="U474" t="str">
        <v>rock</v>
      </c>
      <c r="V474" s="5"/>
    </row>
    <row r="475" spans="1:22" x14ac:dyDescent="0.3">
      <c r="A475">
        <v>473</v>
      </c>
      <c r="B475" t="s">
        <v>993</v>
      </c>
      <c r="C475" s="3" t="s">
        <v>994</v>
      </c>
      <c r="D475">
        <v>5000</v>
      </c>
      <c r="E475" t="str" cm="1">
        <f t="array" ref="E475">_xlfn.IFS(D475&lt;1000,"Less than 1000",D475&lt;=4999,"1000 to 4999",D475&lt;=9999,"5000 to 9999",D475&lt;=14999,"10000 to 14999",D475&lt;=19999,"15000 to 19999",D475&lt;=24999,"20000 to 24999",D475&lt;=29999,"25000 to 29999",D475&lt;=34999,"30000 to 34999",D475&lt;=39999,"35000 to 39999",D475&lt;=44999,"40000 to 44999",D475&lt;=49999,"45000 to 49999",TRUE,"Greater than or equal to 50000")</f>
        <v>5000 to 9999</v>
      </c>
      <c r="F475">
        <v>8907</v>
      </c>
      <c r="G475" s="7">
        <f t="shared" si="28"/>
        <v>178.14000000000001</v>
      </c>
      <c r="H475" t="s">
        <v>20</v>
      </c>
      <c r="I475">
        <v>106</v>
      </c>
      <c r="J475" s="5">
        <f t="shared" si="29"/>
        <v>84.028301886792448</v>
      </c>
      <c r="K475" s="4" t="s">
        <v>21</v>
      </c>
      <c r="L475" s="4" t="s">
        <v>22</v>
      </c>
      <c r="M475">
        <v>1529989200</v>
      </c>
      <c r="N475">
        <v>1530075600</v>
      </c>
      <c r="O475" s="11">
        <f t="shared" si="30"/>
        <v>43277.208333333328</v>
      </c>
      <c r="P475" s="11">
        <f t="shared" si="31"/>
        <v>43278.208333333328</v>
      </c>
      <c r="Q475" t="b">
        <v>0</v>
      </c>
      <c r="R475" t="b">
        <v>0</v>
      </c>
      <c r="S475" t="s">
        <v>50</v>
      </c>
      <c r="T475" t="str" cm="1">
        <f t="array" ref="T475:U475">TRIM(_xlfn.TEXTSPLIT(S475,"/"))</f>
        <v>music</v>
      </c>
      <c r="U475" t="str">
        <v>electric music</v>
      </c>
      <c r="V475" s="5"/>
    </row>
    <row r="476" spans="1:22" x14ac:dyDescent="0.3">
      <c r="A476">
        <v>474</v>
      </c>
      <c r="B476" t="s">
        <v>995</v>
      </c>
      <c r="C476" s="3" t="s">
        <v>996</v>
      </c>
      <c r="D476">
        <v>4000</v>
      </c>
      <c r="E476" t="str" cm="1">
        <f t="array" ref="E476">_xlfn.IFS(D476&lt;1000,"Less than 1000",D476&lt;=4999,"1000 to 4999",D476&lt;=9999,"5000 to 9999",D476&lt;=14999,"10000 to 14999",D476&lt;=19999,"15000 to 19999",D476&lt;=24999,"20000 to 24999",D476&lt;=29999,"25000 to 29999",D476&lt;=34999,"30000 to 34999",D476&lt;=39999,"35000 to 39999",D476&lt;=44999,"40000 to 44999",D476&lt;=49999,"45000 to 49999",TRUE,"Greater than or equal to 50000")</f>
        <v>1000 to 4999</v>
      </c>
      <c r="F476">
        <v>14606</v>
      </c>
      <c r="G476" s="7">
        <f t="shared" si="28"/>
        <v>365.15</v>
      </c>
      <c r="H476" t="s">
        <v>20</v>
      </c>
      <c r="I476">
        <v>142</v>
      </c>
      <c r="J476" s="5">
        <f t="shared" si="29"/>
        <v>102.85915492957747</v>
      </c>
      <c r="K476" s="4" t="s">
        <v>21</v>
      </c>
      <c r="L476" s="4" t="s">
        <v>22</v>
      </c>
      <c r="M476">
        <v>1418709600</v>
      </c>
      <c r="N476">
        <v>1418796000</v>
      </c>
      <c r="O476" s="11">
        <f t="shared" si="30"/>
        <v>41989.25</v>
      </c>
      <c r="P476" s="11">
        <f t="shared" si="31"/>
        <v>41990.25</v>
      </c>
      <c r="Q476" t="b">
        <v>0</v>
      </c>
      <c r="R476" t="b">
        <v>0</v>
      </c>
      <c r="S476" t="s">
        <v>269</v>
      </c>
      <c r="T476" t="str" cm="1">
        <f t="array" ref="T476:U476">TRIM(_xlfn.TEXTSPLIT(S476,"/"))</f>
        <v>film &amp; video</v>
      </c>
      <c r="U476" t="str">
        <v>television</v>
      </c>
      <c r="V476" s="5"/>
    </row>
    <row r="477" spans="1:22" ht="31.2" x14ac:dyDescent="0.3">
      <c r="A477">
        <v>475</v>
      </c>
      <c r="B477" t="s">
        <v>997</v>
      </c>
      <c r="C477" s="3" t="s">
        <v>998</v>
      </c>
      <c r="D477">
        <v>7400</v>
      </c>
      <c r="E477" t="str" cm="1">
        <f t="array" ref="E477">_xlfn.IFS(D477&lt;1000,"Less than 1000",D477&lt;=4999,"1000 to 4999",D477&lt;=9999,"5000 to 9999",D477&lt;=14999,"10000 to 14999",D477&lt;=19999,"15000 to 19999",D477&lt;=24999,"20000 to 24999",D477&lt;=29999,"25000 to 29999",D477&lt;=34999,"30000 to 34999",D477&lt;=39999,"35000 to 39999",D477&lt;=44999,"40000 to 44999",D477&lt;=49999,"45000 to 49999",TRUE,"Greater than or equal to 50000")</f>
        <v>5000 to 9999</v>
      </c>
      <c r="F477">
        <v>8432</v>
      </c>
      <c r="G477" s="7">
        <f t="shared" si="28"/>
        <v>113.94594594594594</v>
      </c>
      <c r="H477" t="s">
        <v>20</v>
      </c>
      <c r="I477">
        <v>211</v>
      </c>
      <c r="J477" s="5">
        <f t="shared" si="29"/>
        <v>39.962085308056871</v>
      </c>
      <c r="K477" s="4" t="s">
        <v>21</v>
      </c>
      <c r="L477" s="4" t="s">
        <v>22</v>
      </c>
      <c r="M477">
        <v>1372136400</v>
      </c>
      <c r="N477">
        <v>1372482000</v>
      </c>
      <c r="O477" s="11">
        <f t="shared" si="30"/>
        <v>41450.208333333336</v>
      </c>
      <c r="P477" s="11">
        <f t="shared" si="31"/>
        <v>41454.208333333336</v>
      </c>
      <c r="Q477" t="b">
        <v>0</v>
      </c>
      <c r="R477" t="b">
        <v>1</v>
      </c>
      <c r="S477" t="s">
        <v>206</v>
      </c>
      <c r="T477" t="str" cm="1">
        <f t="array" ref="T477:U477">TRIM(_xlfn.TEXTSPLIT(S477,"/"))</f>
        <v>publishing</v>
      </c>
      <c r="U477" t="str">
        <v>translations</v>
      </c>
      <c r="V477" s="5"/>
    </row>
    <row r="478" spans="1:22" ht="31.2" x14ac:dyDescent="0.3">
      <c r="A478">
        <v>476</v>
      </c>
      <c r="B478" t="s">
        <v>999</v>
      </c>
      <c r="C478" s="3" t="s">
        <v>1000</v>
      </c>
      <c r="D478">
        <v>191500</v>
      </c>
      <c r="E478" t="str" cm="1">
        <f t="array" ref="E478">_xlfn.IFS(D478&lt;1000,"Less than 1000",D478&lt;=4999,"1000 to 4999",D478&lt;=9999,"5000 to 9999",D478&lt;=14999,"10000 to 14999",D478&lt;=19999,"15000 to 19999",D478&lt;=24999,"20000 to 24999",D478&lt;=29999,"25000 to 29999",D478&lt;=34999,"30000 to 34999",D478&lt;=39999,"35000 to 39999",D478&lt;=44999,"40000 to 44999",D478&lt;=49999,"45000 to 49999",TRUE,"Greater than or equal to 50000")</f>
        <v>Greater than or equal to 50000</v>
      </c>
      <c r="F478">
        <v>57122</v>
      </c>
      <c r="G478" s="7">
        <f t="shared" si="28"/>
        <v>29.828720626631856</v>
      </c>
      <c r="H478" t="s">
        <v>14</v>
      </c>
      <c r="I478">
        <v>1120</v>
      </c>
      <c r="J478" s="5">
        <f t="shared" si="29"/>
        <v>51.001785714285717</v>
      </c>
      <c r="K478" s="4" t="s">
        <v>21</v>
      </c>
      <c r="L478" s="4" t="s">
        <v>22</v>
      </c>
      <c r="M478">
        <v>1533877200</v>
      </c>
      <c r="N478">
        <v>1534395600</v>
      </c>
      <c r="O478" s="11">
        <f t="shared" si="30"/>
        <v>43322.208333333328</v>
      </c>
      <c r="P478" s="11">
        <f t="shared" si="31"/>
        <v>43328.208333333328</v>
      </c>
      <c r="Q478" t="b">
        <v>0</v>
      </c>
      <c r="R478" t="b">
        <v>0</v>
      </c>
      <c r="S478" t="s">
        <v>119</v>
      </c>
      <c r="T478" t="str" cm="1">
        <f t="array" ref="T478:U478">TRIM(_xlfn.TEXTSPLIT(S478,"/"))</f>
        <v>publishing</v>
      </c>
      <c r="U478" t="str">
        <v>fiction</v>
      </c>
      <c r="V478" s="5"/>
    </row>
    <row r="479" spans="1:22" x14ac:dyDescent="0.3">
      <c r="A479">
        <v>477</v>
      </c>
      <c r="B479" t="s">
        <v>1001</v>
      </c>
      <c r="C479" s="3" t="s">
        <v>1002</v>
      </c>
      <c r="D479">
        <v>8500</v>
      </c>
      <c r="E479" t="str" cm="1">
        <f t="array" ref="E479">_xlfn.IFS(D479&lt;1000,"Less than 1000",D479&lt;=4999,"1000 to 4999",D479&lt;=9999,"5000 to 9999",D479&lt;=14999,"10000 to 14999",D479&lt;=19999,"15000 to 19999",D479&lt;=24999,"20000 to 24999",D479&lt;=29999,"25000 to 29999",D479&lt;=34999,"30000 to 34999",D479&lt;=39999,"35000 to 39999",D479&lt;=44999,"40000 to 44999",D479&lt;=49999,"45000 to 49999",TRUE,"Greater than or equal to 50000")</f>
        <v>5000 to 9999</v>
      </c>
      <c r="F479">
        <v>4613</v>
      </c>
      <c r="G479" s="7">
        <f t="shared" si="28"/>
        <v>54.270588235294113</v>
      </c>
      <c r="H479" t="s">
        <v>14</v>
      </c>
      <c r="I479">
        <v>113</v>
      </c>
      <c r="J479" s="5">
        <f t="shared" si="29"/>
        <v>40.823008849557525</v>
      </c>
      <c r="K479" s="4" t="s">
        <v>21</v>
      </c>
      <c r="L479" s="4" t="s">
        <v>22</v>
      </c>
      <c r="M479">
        <v>1309064400</v>
      </c>
      <c r="N479">
        <v>1311397200</v>
      </c>
      <c r="O479" s="11">
        <f t="shared" si="30"/>
        <v>40720.208333333336</v>
      </c>
      <c r="P479" s="11">
        <f t="shared" si="31"/>
        <v>40747.208333333336</v>
      </c>
      <c r="Q479" t="b">
        <v>0</v>
      </c>
      <c r="R479" t="b">
        <v>0</v>
      </c>
      <c r="S479" t="s">
        <v>474</v>
      </c>
      <c r="T479" t="str" cm="1">
        <f t="array" ref="T479:U479">TRIM(_xlfn.TEXTSPLIT(S479,"/"))</f>
        <v>film &amp; video</v>
      </c>
      <c r="U479" t="str">
        <v>science fiction</v>
      </c>
      <c r="V479" s="5"/>
    </row>
    <row r="480" spans="1:22" x14ac:dyDescent="0.3">
      <c r="A480">
        <v>478</v>
      </c>
      <c r="B480" t="s">
        <v>1003</v>
      </c>
      <c r="C480" s="3" t="s">
        <v>1004</v>
      </c>
      <c r="D480">
        <v>68800</v>
      </c>
      <c r="E480" t="str" cm="1">
        <f t="array" ref="E480">_xlfn.IFS(D480&lt;1000,"Less than 1000",D480&lt;=4999,"1000 to 4999",D480&lt;=9999,"5000 to 9999",D480&lt;=14999,"10000 to 14999",D480&lt;=19999,"15000 to 19999",D480&lt;=24999,"20000 to 24999",D480&lt;=29999,"25000 to 29999",D480&lt;=34999,"30000 to 34999",D480&lt;=39999,"35000 to 39999",D480&lt;=44999,"40000 to 44999",D480&lt;=49999,"45000 to 49999",TRUE,"Greater than or equal to 50000")</f>
        <v>Greater than or equal to 50000</v>
      </c>
      <c r="F480">
        <v>162603</v>
      </c>
      <c r="G480" s="7">
        <f t="shared" si="28"/>
        <v>236.34156976744185</v>
      </c>
      <c r="H480" t="s">
        <v>20</v>
      </c>
      <c r="I480">
        <v>2756</v>
      </c>
      <c r="J480" s="5">
        <f t="shared" si="29"/>
        <v>58.999637155297535</v>
      </c>
      <c r="K480" s="4" t="s">
        <v>21</v>
      </c>
      <c r="L480" s="4" t="s">
        <v>22</v>
      </c>
      <c r="M480">
        <v>1425877200</v>
      </c>
      <c r="N480">
        <v>1426914000</v>
      </c>
      <c r="O480" s="11">
        <f t="shared" si="30"/>
        <v>42072.208333333328</v>
      </c>
      <c r="P480" s="11">
        <f t="shared" si="31"/>
        <v>42084.208333333328</v>
      </c>
      <c r="Q480" t="b">
        <v>0</v>
      </c>
      <c r="R480" t="b">
        <v>0</v>
      </c>
      <c r="S480" t="s">
        <v>65</v>
      </c>
      <c r="T480" t="str" cm="1">
        <f t="array" ref="T480:U480">TRIM(_xlfn.TEXTSPLIT(S480,"/"))</f>
        <v>technology</v>
      </c>
      <c r="U480" t="str">
        <v>wearables</v>
      </c>
      <c r="V480" s="5"/>
    </row>
    <row r="481" spans="1:22" x14ac:dyDescent="0.3">
      <c r="A481">
        <v>479</v>
      </c>
      <c r="B481" t="s">
        <v>1005</v>
      </c>
      <c r="C481" s="3" t="s">
        <v>1006</v>
      </c>
      <c r="D481">
        <v>2400</v>
      </c>
      <c r="E481" t="str" cm="1">
        <f t="array" ref="E481">_xlfn.IFS(D481&lt;1000,"Less than 1000",D481&lt;=4999,"1000 to 4999",D481&lt;=9999,"5000 to 9999",D481&lt;=14999,"10000 to 14999",D481&lt;=19999,"15000 to 19999",D481&lt;=24999,"20000 to 24999",D481&lt;=29999,"25000 to 29999",D481&lt;=34999,"30000 to 34999",D481&lt;=39999,"35000 to 39999",D481&lt;=44999,"40000 to 44999",D481&lt;=49999,"45000 to 49999",TRUE,"Greater than or equal to 50000")</f>
        <v>1000 to 4999</v>
      </c>
      <c r="F481">
        <v>12310</v>
      </c>
      <c r="G481" s="7">
        <f t="shared" si="28"/>
        <v>512.91666666666663</v>
      </c>
      <c r="H481" t="s">
        <v>20</v>
      </c>
      <c r="I481">
        <v>173</v>
      </c>
      <c r="J481" s="5">
        <f t="shared" si="29"/>
        <v>71.156069364161851</v>
      </c>
      <c r="K481" s="4" t="s">
        <v>40</v>
      </c>
      <c r="L481" s="4" t="s">
        <v>41</v>
      </c>
      <c r="M481">
        <v>1501304400</v>
      </c>
      <c r="N481">
        <v>1501477200</v>
      </c>
      <c r="O481" s="11">
        <f t="shared" si="30"/>
        <v>42945.208333333328</v>
      </c>
      <c r="P481" s="11">
        <f t="shared" si="31"/>
        <v>42947.208333333328</v>
      </c>
      <c r="Q481" t="b">
        <v>0</v>
      </c>
      <c r="R481" t="b">
        <v>0</v>
      </c>
      <c r="S481" t="s">
        <v>17</v>
      </c>
      <c r="T481" t="str" cm="1">
        <f t="array" ref="T481:U481">TRIM(_xlfn.TEXTSPLIT(S481,"/"))</f>
        <v>food</v>
      </c>
      <c r="U481" t="str">
        <v>food trucks</v>
      </c>
      <c r="V481" s="5"/>
    </row>
    <row r="482" spans="1:22" x14ac:dyDescent="0.3">
      <c r="A482">
        <v>480</v>
      </c>
      <c r="B482" t="s">
        <v>1007</v>
      </c>
      <c r="C482" s="3" t="s">
        <v>1008</v>
      </c>
      <c r="D482">
        <v>8600</v>
      </c>
      <c r="E482" t="str" cm="1">
        <f t="array" ref="E482">_xlfn.IFS(D482&lt;1000,"Less than 1000",D482&lt;=4999,"1000 to 4999",D482&lt;=9999,"5000 to 9999",D482&lt;=14999,"10000 to 14999",D482&lt;=19999,"15000 to 19999",D482&lt;=24999,"20000 to 24999",D482&lt;=29999,"25000 to 29999",D482&lt;=34999,"30000 to 34999",D482&lt;=39999,"35000 to 39999",D482&lt;=44999,"40000 to 44999",D482&lt;=49999,"45000 to 49999",TRUE,"Greater than or equal to 50000")</f>
        <v>5000 to 9999</v>
      </c>
      <c r="F482">
        <v>8656</v>
      </c>
      <c r="G482" s="7">
        <f t="shared" si="28"/>
        <v>100.65116279069768</v>
      </c>
      <c r="H482" t="s">
        <v>20</v>
      </c>
      <c r="I482">
        <v>87</v>
      </c>
      <c r="J482" s="5">
        <f t="shared" si="29"/>
        <v>99.494252873563212</v>
      </c>
      <c r="K482" s="4" t="s">
        <v>21</v>
      </c>
      <c r="L482" s="4" t="s">
        <v>22</v>
      </c>
      <c r="M482">
        <v>1268287200</v>
      </c>
      <c r="N482">
        <v>1269061200</v>
      </c>
      <c r="O482" s="11">
        <f t="shared" si="30"/>
        <v>40248.25</v>
      </c>
      <c r="P482" s="11">
        <f t="shared" si="31"/>
        <v>40257.208333333336</v>
      </c>
      <c r="Q482" t="b">
        <v>0</v>
      </c>
      <c r="R482" t="b">
        <v>1</v>
      </c>
      <c r="S482" t="s">
        <v>122</v>
      </c>
      <c r="T482" t="str" cm="1">
        <f t="array" ref="T482:U482">TRIM(_xlfn.TEXTSPLIT(S482,"/"))</f>
        <v>photography</v>
      </c>
      <c r="U482" t="str">
        <v>photography books</v>
      </c>
      <c r="V482" s="5"/>
    </row>
    <row r="483" spans="1:22" ht="31.2" x14ac:dyDescent="0.3">
      <c r="A483">
        <v>481</v>
      </c>
      <c r="B483" t="s">
        <v>1009</v>
      </c>
      <c r="C483" s="3" t="s">
        <v>1010</v>
      </c>
      <c r="D483">
        <v>196600</v>
      </c>
      <c r="E483" t="str" cm="1">
        <f t="array" ref="E483">_xlfn.IFS(D483&lt;1000,"Less than 1000",D483&lt;=4999,"1000 to 4999",D483&lt;=9999,"5000 to 9999",D483&lt;=14999,"10000 to 14999",D483&lt;=19999,"15000 to 19999",D483&lt;=24999,"20000 to 24999",D483&lt;=29999,"25000 to 29999",D483&lt;=34999,"30000 to 34999",D483&lt;=39999,"35000 to 39999",D483&lt;=44999,"40000 to 44999",D483&lt;=49999,"45000 to 49999",TRUE,"Greater than or equal to 50000")</f>
        <v>Greater than or equal to 50000</v>
      </c>
      <c r="F483">
        <v>159931</v>
      </c>
      <c r="G483" s="7">
        <f t="shared" si="28"/>
        <v>81.348423194303152</v>
      </c>
      <c r="H483" t="s">
        <v>14</v>
      </c>
      <c r="I483">
        <v>1538</v>
      </c>
      <c r="J483" s="5">
        <f t="shared" si="29"/>
        <v>103.98634590377114</v>
      </c>
      <c r="K483" s="4" t="s">
        <v>21</v>
      </c>
      <c r="L483" s="4" t="s">
        <v>22</v>
      </c>
      <c r="M483">
        <v>1412139600</v>
      </c>
      <c r="N483">
        <v>1415772000</v>
      </c>
      <c r="O483" s="11">
        <f t="shared" si="30"/>
        <v>41913.208333333336</v>
      </c>
      <c r="P483" s="11">
        <f t="shared" si="31"/>
        <v>41955.25</v>
      </c>
      <c r="Q483" t="b">
        <v>0</v>
      </c>
      <c r="R483" t="b">
        <v>1</v>
      </c>
      <c r="S483" t="s">
        <v>33</v>
      </c>
      <c r="T483" t="str" cm="1">
        <f t="array" ref="T483:U483">TRIM(_xlfn.TEXTSPLIT(S483,"/"))</f>
        <v>theater</v>
      </c>
      <c r="U483" t="str">
        <v>plays</v>
      </c>
      <c r="V483" s="5"/>
    </row>
    <row r="484" spans="1:22" ht="31.2" x14ac:dyDescent="0.3">
      <c r="A484">
        <v>482</v>
      </c>
      <c r="B484" t="s">
        <v>1011</v>
      </c>
      <c r="C484" s="3" t="s">
        <v>1012</v>
      </c>
      <c r="D484">
        <v>4200</v>
      </c>
      <c r="E484" t="str" cm="1">
        <f t="array" ref="E484">_xlfn.IFS(D484&lt;1000,"Less than 1000",D484&lt;=4999,"1000 to 4999",D484&lt;=9999,"5000 to 9999",D484&lt;=14999,"10000 to 14999",D484&lt;=19999,"15000 to 19999",D484&lt;=24999,"20000 to 24999",D484&lt;=29999,"25000 to 29999",D484&lt;=34999,"30000 to 34999",D484&lt;=39999,"35000 to 39999",D484&lt;=44999,"40000 to 44999",D484&lt;=49999,"45000 to 49999",TRUE,"Greater than or equal to 50000")</f>
        <v>1000 to 4999</v>
      </c>
      <c r="F484">
        <v>689</v>
      </c>
      <c r="G484" s="7">
        <f t="shared" si="28"/>
        <v>16.404761904761905</v>
      </c>
      <c r="H484" t="s">
        <v>14</v>
      </c>
      <c r="I484">
        <v>9</v>
      </c>
      <c r="J484" s="5">
        <f t="shared" si="29"/>
        <v>76.555555555555557</v>
      </c>
      <c r="K484" s="4" t="s">
        <v>21</v>
      </c>
      <c r="L484" s="4" t="s">
        <v>22</v>
      </c>
      <c r="M484">
        <v>1330063200</v>
      </c>
      <c r="N484">
        <v>1331013600</v>
      </c>
      <c r="O484" s="11">
        <f t="shared" si="30"/>
        <v>40963.25</v>
      </c>
      <c r="P484" s="11">
        <f t="shared" si="31"/>
        <v>40974.25</v>
      </c>
      <c r="Q484" t="b">
        <v>0</v>
      </c>
      <c r="R484" t="b">
        <v>1</v>
      </c>
      <c r="S484" t="s">
        <v>119</v>
      </c>
      <c r="T484" t="str" cm="1">
        <f t="array" ref="T484:U484">TRIM(_xlfn.TEXTSPLIT(S484,"/"))</f>
        <v>publishing</v>
      </c>
      <c r="U484" t="str">
        <v>fiction</v>
      </c>
      <c r="V484" s="5"/>
    </row>
    <row r="485" spans="1:22" x14ac:dyDescent="0.3">
      <c r="A485">
        <v>483</v>
      </c>
      <c r="B485" t="s">
        <v>1013</v>
      </c>
      <c r="C485" s="3" t="s">
        <v>1014</v>
      </c>
      <c r="D485">
        <v>91400</v>
      </c>
      <c r="E485" t="str" cm="1">
        <f t="array" ref="E485">_xlfn.IFS(D485&lt;1000,"Less than 1000",D485&lt;=4999,"1000 to 4999",D485&lt;=9999,"5000 to 9999",D485&lt;=14999,"10000 to 14999",D485&lt;=19999,"15000 to 19999",D485&lt;=24999,"20000 to 24999",D485&lt;=29999,"25000 to 29999",D485&lt;=34999,"30000 to 34999",D485&lt;=39999,"35000 to 39999",D485&lt;=44999,"40000 to 44999",D485&lt;=49999,"45000 to 49999",TRUE,"Greater than or equal to 50000")</f>
        <v>Greater than or equal to 50000</v>
      </c>
      <c r="F485">
        <v>48236</v>
      </c>
      <c r="G485" s="7">
        <f t="shared" si="28"/>
        <v>52.774617067833695</v>
      </c>
      <c r="H485" t="s">
        <v>14</v>
      </c>
      <c r="I485">
        <v>554</v>
      </c>
      <c r="J485" s="5">
        <f t="shared" si="29"/>
        <v>87.068592057761734</v>
      </c>
      <c r="K485" s="4" t="s">
        <v>21</v>
      </c>
      <c r="L485" s="4" t="s">
        <v>22</v>
      </c>
      <c r="M485">
        <v>1576130400</v>
      </c>
      <c r="N485">
        <v>1576735200</v>
      </c>
      <c r="O485" s="11">
        <f t="shared" si="30"/>
        <v>43811.25</v>
      </c>
      <c r="P485" s="11">
        <f t="shared" si="31"/>
        <v>43818.25</v>
      </c>
      <c r="Q485" t="b">
        <v>0</v>
      </c>
      <c r="R485" t="b">
        <v>0</v>
      </c>
      <c r="S485" t="s">
        <v>33</v>
      </c>
      <c r="T485" t="str" cm="1">
        <f t="array" ref="T485:U485">TRIM(_xlfn.TEXTSPLIT(S485,"/"))</f>
        <v>theater</v>
      </c>
      <c r="U485" t="str">
        <v>plays</v>
      </c>
      <c r="V485" s="5"/>
    </row>
    <row r="486" spans="1:22" x14ac:dyDescent="0.3">
      <c r="A486">
        <v>484</v>
      </c>
      <c r="B486" t="s">
        <v>1015</v>
      </c>
      <c r="C486" s="3" t="s">
        <v>1016</v>
      </c>
      <c r="D486">
        <v>29600</v>
      </c>
      <c r="E486" t="str" cm="1">
        <f t="array" ref="E486">_xlfn.IFS(D486&lt;1000,"Less than 1000",D486&lt;=4999,"1000 to 4999",D486&lt;=9999,"5000 to 9999",D486&lt;=14999,"10000 to 14999",D486&lt;=19999,"15000 to 19999",D486&lt;=24999,"20000 to 24999",D486&lt;=29999,"25000 to 29999",D486&lt;=34999,"30000 to 34999",D486&lt;=39999,"35000 to 39999",D486&lt;=44999,"40000 to 44999",D486&lt;=49999,"45000 to 49999",TRUE,"Greater than or equal to 50000")</f>
        <v>25000 to 29999</v>
      </c>
      <c r="F486">
        <v>77021</v>
      </c>
      <c r="G486" s="7">
        <f t="shared" si="28"/>
        <v>260.20608108108109</v>
      </c>
      <c r="H486" t="s">
        <v>20</v>
      </c>
      <c r="I486">
        <v>1572</v>
      </c>
      <c r="J486" s="5">
        <f t="shared" si="29"/>
        <v>48.99554707379135</v>
      </c>
      <c r="K486" s="4" t="s">
        <v>40</v>
      </c>
      <c r="L486" s="4" t="s">
        <v>41</v>
      </c>
      <c r="M486">
        <v>1407128400</v>
      </c>
      <c r="N486">
        <v>1411362000</v>
      </c>
      <c r="O486" s="11">
        <f t="shared" si="30"/>
        <v>41855.208333333336</v>
      </c>
      <c r="P486" s="11">
        <f t="shared" si="31"/>
        <v>41904.208333333336</v>
      </c>
      <c r="Q486" t="b">
        <v>0</v>
      </c>
      <c r="R486" t="b">
        <v>1</v>
      </c>
      <c r="S486" t="s">
        <v>17</v>
      </c>
      <c r="T486" t="str" cm="1">
        <f t="array" ref="T486:U486">TRIM(_xlfn.TEXTSPLIT(S486,"/"))</f>
        <v>food</v>
      </c>
      <c r="U486" t="str">
        <v>food trucks</v>
      </c>
      <c r="V486" s="5"/>
    </row>
    <row r="487" spans="1:22" ht="31.2" x14ac:dyDescent="0.3">
      <c r="A487">
        <v>485</v>
      </c>
      <c r="B487" t="s">
        <v>1017</v>
      </c>
      <c r="C487" s="3" t="s">
        <v>1018</v>
      </c>
      <c r="D487">
        <v>90600</v>
      </c>
      <c r="E487" t="str" cm="1">
        <f t="array" ref="E487">_xlfn.IFS(D487&lt;1000,"Less than 1000",D487&lt;=4999,"1000 to 4999",D487&lt;=9999,"5000 to 9999",D487&lt;=14999,"10000 to 14999",D487&lt;=19999,"15000 to 19999",D487&lt;=24999,"20000 to 24999",D487&lt;=29999,"25000 to 29999",D487&lt;=34999,"30000 to 34999",D487&lt;=39999,"35000 to 39999",D487&lt;=44999,"40000 to 44999",D487&lt;=49999,"45000 to 49999",TRUE,"Greater than or equal to 50000")</f>
        <v>Greater than or equal to 50000</v>
      </c>
      <c r="F487">
        <v>27844</v>
      </c>
      <c r="G487" s="7">
        <f t="shared" si="28"/>
        <v>30.73289183222958</v>
      </c>
      <c r="H487" t="s">
        <v>14</v>
      </c>
      <c r="I487">
        <v>648</v>
      </c>
      <c r="J487" s="5">
        <f t="shared" si="29"/>
        <v>42.969135802469133</v>
      </c>
      <c r="K487" s="4" t="s">
        <v>40</v>
      </c>
      <c r="L487" s="4" t="s">
        <v>41</v>
      </c>
      <c r="M487">
        <v>1560142800</v>
      </c>
      <c r="N487">
        <v>1563685200</v>
      </c>
      <c r="O487" s="11">
        <f t="shared" si="30"/>
        <v>43626.208333333328</v>
      </c>
      <c r="P487" s="11">
        <f t="shared" si="31"/>
        <v>43667.208333333328</v>
      </c>
      <c r="Q487" t="b">
        <v>0</v>
      </c>
      <c r="R487" t="b">
        <v>0</v>
      </c>
      <c r="S487" t="s">
        <v>33</v>
      </c>
      <c r="T487" t="str" cm="1">
        <f t="array" ref="T487:U487">TRIM(_xlfn.TEXTSPLIT(S487,"/"))</f>
        <v>theater</v>
      </c>
      <c r="U487" t="str">
        <v>plays</v>
      </c>
      <c r="V487" s="5"/>
    </row>
    <row r="488" spans="1:22" ht="31.2" x14ac:dyDescent="0.3">
      <c r="A488">
        <v>486</v>
      </c>
      <c r="B488" t="s">
        <v>1019</v>
      </c>
      <c r="C488" s="3" t="s">
        <v>1020</v>
      </c>
      <c r="D488">
        <v>5200</v>
      </c>
      <c r="E488" t="str" cm="1">
        <f t="array" ref="E488">_xlfn.IFS(D488&lt;1000,"Less than 1000",D488&lt;=4999,"1000 to 4999",D488&lt;=9999,"5000 to 9999",D488&lt;=14999,"10000 to 14999",D488&lt;=19999,"15000 to 19999",D488&lt;=24999,"20000 to 24999",D488&lt;=29999,"25000 to 29999",D488&lt;=34999,"30000 to 34999",D488&lt;=39999,"35000 to 39999",D488&lt;=44999,"40000 to 44999",D488&lt;=49999,"45000 to 49999",TRUE,"Greater than or equal to 50000")</f>
        <v>5000 to 9999</v>
      </c>
      <c r="F488">
        <v>702</v>
      </c>
      <c r="G488" s="7">
        <f t="shared" si="28"/>
        <v>13.5</v>
      </c>
      <c r="H488" t="s">
        <v>14</v>
      </c>
      <c r="I488">
        <v>21</v>
      </c>
      <c r="J488" s="5">
        <f t="shared" si="29"/>
        <v>33.428571428571431</v>
      </c>
      <c r="K488" s="4" t="s">
        <v>40</v>
      </c>
      <c r="L488" s="4" t="s">
        <v>41</v>
      </c>
      <c r="M488">
        <v>1520575200</v>
      </c>
      <c r="N488">
        <v>1521867600</v>
      </c>
      <c r="O488" s="11">
        <f t="shared" si="30"/>
        <v>43168.25</v>
      </c>
      <c r="P488" s="11">
        <f t="shared" si="31"/>
        <v>43183.208333333328</v>
      </c>
      <c r="Q488" t="b">
        <v>0</v>
      </c>
      <c r="R488" t="b">
        <v>1</v>
      </c>
      <c r="S488" t="s">
        <v>206</v>
      </c>
      <c r="T488" t="str" cm="1">
        <f t="array" ref="T488:U488">TRIM(_xlfn.TEXTSPLIT(S488,"/"))</f>
        <v>publishing</v>
      </c>
      <c r="U488" t="str">
        <v>translations</v>
      </c>
      <c r="V488" s="5"/>
    </row>
    <row r="489" spans="1:22" x14ac:dyDescent="0.3">
      <c r="A489">
        <v>487</v>
      </c>
      <c r="B489" t="s">
        <v>1021</v>
      </c>
      <c r="C489" s="3" t="s">
        <v>1022</v>
      </c>
      <c r="D489">
        <v>110300</v>
      </c>
      <c r="E489" t="str" cm="1">
        <f t="array" ref="E489">_xlfn.IFS(D489&lt;1000,"Less than 1000",D489&lt;=4999,"1000 to 4999",D489&lt;=9999,"5000 to 9999",D489&lt;=14999,"10000 to 14999",D489&lt;=19999,"15000 to 19999",D489&lt;=24999,"20000 to 24999",D489&lt;=29999,"25000 to 29999",D489&lt;=34999,"30000 to 34999",D489&lt;=39999,"35000 to 39999",D489&lt;=44999,"40000 to 44999",D489&lt;=49999,"45000 to 49999",TRUE,"Greater than or equal to 50000")</f>
        <v>Greater than or equal to 50000</v>
      </c>
      <c r="F489">
        <v>197024</v>
      </c>
      <c r="G489" s="7">
        <f t="shared" si="28"/>
        <v>178.62556663644605</v>
      </c>
      <c r="H489" t="s">
        <v>20</v>
      </c>
      <c r="I489">
        <v>2346</v>
      </c>
      <c r="J489" s="5">
        <f t="shared" si="29"/>
        <v>83.982949701619773</v>
      </c>
      <c r="K489" s="4" t="s">
        <v>21</v>
      </c>
      <c r="L489" s="4" t="s">
        <v>22</v>
      </c>
      <c r="M489">
        <v>1492664400</v>
      </c>
      <c r="N489">
        <v>1495515600</v>
      </c>
      <c r="O489" s="11">
        <f t="shared" si="30"/>
        <v>42845.208333333328</v>
      </c>
      <c r="P489" s="11">
        <f t="shared" si="31"/>
        <v>42878.208333333328</v>
      </c>
      <c r="Q489" t="b">
        <v>0</v>
      </c>
      <c r="R489" t="b">
        <v>0</v>
      </c>
      <c r="S489" t="s">
        <v>33</v>
      </c>
      <c r="T489" t="str" cm="1">
        <f t="array" ref="T489:U489">TRIM(_xlfn.TEXTSPLIT(S489,"/"))</f>
        <v>theater</v>
      </c>
      <c r="U489" t="str">
        <v>plays</v>
      </c>
      <c r="V489" s="5"/>
    </row>
    <row r="490" spans="1:22" x14ac:dyDescent="0.3">
      <c r="A490">
        <v>488</v>
      </c>
      <c r="B490" t="s">
        <v>1023</v>
      </c>
      <c r="C490" s="3" t="s">
        <v>1024</v>
      </c>
      <c r="D490">
        <v>5300</v>
      </c>
      <c r="E490" t="str" cm="1">
        <f t="array" ref="E490">_xlfn.IFS(D490&lt;1000,"Less than 1000",D490&lt;=4999,"1000 to 4999",D490&lt;=9999,"5000 to 9999",D490&lt;=14999,"10000 to 14999",D490&lt;=19999,"15000 to 19999",D490&lt;=24999,"20000 to 24999",D490&lt;=29999,"25000 to 29999",D490&lt;=34999,"30000 to 34999",D490&lt;=39999,"35000 to 39999",D490&lt;=44999,"40000 to 44999",D490&lt;=49999,"45000 to 49999",TRUE,"Greater than or equal to 50000")</f>
        <v>5000 to 9999</v>
      </c>
      <c r="F490">
        <v>11663</v>
      </c>
      <c r="G490" s="7">
        <f t="shared" si="28"/>
        <v>220.0566037735849</v>
      </c>
      <c r="H490" t="s">
        <v>20</v>
      </c>
      <c r="I490">
        <v>115</v>
      </c>
      <c r="J490" s="5">
        <f t="shared" si="29"/>
        <v>101.41739130434783</v>
      </c>
      <c r="K490" s="4" t="s">
        <v>21</v>
      </c>
      <c r="L490" s="4" t="s">
        <v>22</v>
      </c>
      <c r="M490">
        <v>1454479200</v>
      </c>
      <c r="N490">
        <v>1455948000</v>
      </c>
      <c r="O490" s="11">
        <f t="shared" si="30"/>
        <v>42403.25</v>
      </c>
      <c r="P490" s="11">
        <f t="shared" si="31"/>
        <v>42420.25</v>
      </c>
      <c r="Q490" t="b">
        <v>0</v>
      </c>
      <c r="R490" t="b">
        <v>0</v>
      </c>
      <c r="S490" t="s">
        <v>33</v>
      </c>
      <c r="T490" t="str" cm="1">
        <f t="array" ref="T490:U490">TRIM(_xlfn.TEXTSPLIT(S490,"/"))</f>
        <v>theater</v>
      </c>
      <c r="U490" t="str">
        <v>plays</v>
      </c>
      <c r="V490" s="5"/>
    </row>
    <row r="491" spans="1:22" x14ac:dyDescent="0.3">
      <c r="A491">
        <v>489</v>
      </c>
      <c r="B491" t="s">
        <v>1025</v>
      </c>
      <c r="C491" s="3" t="s">
        <v>1026</v>
      </c>
      <c r="D491">
        <v>9200</v>
      </c>
      <c r="E491" t="str" cm="1">
        <f t="array" ref="E491">_xlfn.IFS(D491&lt;1000,"Less than 1000",D491&lt;=4999,"1000 to 4999",D491&lt;=9999,"5000 to 9999",D491&lt;=14999,"10000 to 14999",D491&lt;=19999,"15000 to 19999",D491&lt;=24999,"20000 to 24999",D491&lt;=29999,"25000 to 29999",D491&lt;=34999,"30000 to 34999",D491&lt;=39999,"35000 to 39999",D491&lt;=44999,"40000 to 44999",D491&lt;=49999,"45000 to 49999",TRUE,"Greater than or equal to 50000")</f>
        <v>5000 to 9999</v>
      </c>
      <c r="F491">
        <v>9339</v>
      </c>
      <c r="G491" s="7">
        <f t="shared" si="28"/>
        <v>101.5108695652174</v>
      </c>
      <c r="H491" t="s">
        <v>20</v>
      </c>
      <c r="I491">
        <v>85</v>
      </c>
      <c r="J491" s="5">
        <f t="shared" si="29"/>
        <v>109.87058823529412</v>
      </c>
      <c r="K491" s="4" t="s">
        <v>107</v>
      </c>
      <c r="L491" s="4" t="s">
        <v>108</v>
      </c>
      <c r="M491">
        <v>1281934800</v>
      </c>
      <c r="N491">
        <v>1282366800</v>
      </c>
      <c r="O491" s="11">
        <f t="shared" si="30"/>
        <v>40406.208333333336</v>
      </c>
      <c r="P491" s="11">
        <f t="shared" si="31"/>
        <v>40411.208333333336</v>
      </c>
      <c r="Q491" t="b">
        <v>0</v>
      </c>
      <c r="R491" t="b">
        <v>0</v>
      </c>
      <c r="S491" t="s">
        <v>65</v>
      </c>
      <c r="T491" t="str" cm="1">
        <f t="array" ref="T491:U491">TRIM(_xlfn.TEXTSPLIT(S491,"/"))</f>
        <v>technology</v>
      </c>
      <c r="U491" t="str">
        <v>wearables</v>
      </c>
      <c r="V491" s="5"/>
    </row>
    <row r="492" spans="1:22" ht="31.2" x14ac:dyDescent="0.3">
      <c r="A492">
        <v>490</v>
      </c>
      <c r="B492" t="s">
        <v>1027</v>
      </c>
      <c r="C492" s="3" t="s">
        <v>1028</v>
      </c>
      <c r="D492">
        <v>2400</v>
      </c>
      <c r="E492" t="str" cm="1">
        <f t="array" ref="E492">_xlfn.IFS(D492&lt;1000,"Less than 1000",D492&lt;=4999,"1000 to 4999",D492&lt;=9999,"5000 to 9999",D492&lt;=14999,"10000 to 14999",D492&lt;=19999,"15000 to 19999",D492&lt;=24999,"20000 to 24999",D492&lt;=29999,"25000 to 29999",D492&lt;=34999,"30000 to 34999",D492&lt;=39999,"35000 to 39999",D492&lt;=44999,"40000 to 44999",D492&lt;=49999,"45000 to 49999",TRUE,"Greater than or equal to 50000")</f>
        <v>1000 to 4999</v>
      </c>
      <c r="F492">
        <v>4596</v>
      </c>
      <c r="G492" s="7">
        <f t="shared" si="28"/>
        <v>191.5</v>
      </c>
      <c r="H492" t="s">
        <v>20</v>
      </c>
      <c r="I492">
        <v>144</v>
      </c>
      <c r="J492" s="5">
        <f t="shared" si="29"/>
        <v>31.916666666666668</v>
      </c>
      <c r="K492" s="4" t="s">
        <v>21</v>
      </c>
      <c r="L492" s="4" t="s">
        <v>22</v>
      </c>
      <c r="M492">
        <v>1573970400</v>
      </c>
      <c r="N492">
        <v>1574575200</v>
      </c>
      <c r="O492" s="11">
        <f t="shared" si="30"/>
        <v>43786.25</v>
      </c>
      <c r="P492" s="11">
        <f t="shared" si="31"/>
        <v>43793.25</v>
      </c>
      <c r="Q492" t="b">
        <v>0</v>
      </c>
      <c r="R492" t="b">
        <v>0</v>
      </c>
      <c r="S492" t="s">
        <v>1029</v>
      </c>
      <c r="T492" t="str" cm="1">
        <f t="array" ref="T492:U492">TRIM(_xlfn.TEXTSPLIT(S492,"/"))</f>
        <v>journalism</v>
      </c>
      <c r="U492" t="str">
        <v>audio</v>
      </c>
      <c r="V492" s="5"/>
    </row>
    <row r="493" spans="1:22" ht="31.2" x14ac:dyDescent="0.3">
      <c r="A493">
        <v>491</v>
      </c>
      <c r="B493" t="s">
        <v>1030</v>
      </c>
      <c r="C493" s="3" t="s">
        <v>1031</v>
      </c>
      <c r="D493">
        <v>56800</v>
      </c>
      <c r="E493" t="str" cm="1">
        <f t="array" ref="E493">_xlfn.IFS(D493&lt;1000,"Less than 1000",D493&lt;=4999,"1000 to 4999",D493&lt;=9999,"5000 to 9999",D493&lt;=14999,"10000 to 14999",D493&lt;=19999,"15000 to 19999",D493&lt;=24999,"20000 to 24999",D493&lt;=29999,"25000 to 29999",D493&lt;=34999,"30000 to 34999",D493&lt;=39999,"35000 to 39999",D493&lt;=44999,"40000 to 44999",D493&lt;=49999,"45000 to 49999",TRUE,"Greater than or equal to 50000")</f>
        <v>Greater than or equal to 50000</v>
      </c>
      <c r="F493">
        <v>173437</v>
      </c>
      <c r="G493" s="7">
        <f t="shared" si="28"/>
        <v>305.34683098591546</v>
      </c>
      <c r="H493" t="s">
        <v>20</v>
      </c>
      <c r="I493">
        <v>2443</v>
      </c>
      <c r="J493" s="5">
        <f t="shared" si="29"/>
        <v>70.993450675399103</v>
      </c>
      <c r="K493" s="4" t="s">
        <v>21</v>
      </c>
      <c r="L493" s="4" t="s">
        <v>22</v>
      </c>
      <c r="M493">
        <v>1372654800</v>
      </c>
      <c r="N493">
        <v>1374901200</v>
      </c>
      <c r="O493" s="11">
        <f t="shared" si="30"/>
        <v>41456.208333333336</v>
      </c>
      <c r="P493" s="11">
        <f t="shared" si="31"/>
        <v>41482.208333333336</v>
      </c>
      <c r="Q493" t="b">
        <v>0</v>
      </c>
      <c r="R493" t="b">
        <v>1</v>
      </c>
      <c r="S493" t="s">
        <v>17</v>
      </c>
      <c r="T493" t="str" cm="1">
        <f t="array" ref="T493:U493">TRIM(_xlfn.TEXTSPLIT(S493,"/"))</f>
        <v>food</v>
      </c>
      <c r="U493" t="str">
        <v>food trucks</v>
      </c>
      <c r="V493" s="5"/>
    </row>
    <row r="494" spans="1:22" x14ac:dyDescent="0.3">
      <c r="A494">
        <v>492</v>
      </c>
      <c r="B494" t="s">
        <v>1032</v>
      </c>
      <c r="C494" s="3" t="s">
        <v>1033</v>
      </c>
      <c r="D494">
        <v>191000</v>
      </c>
      <c r="E494" t="str" cm="1">
        <f t="array" ref="E494">_xlfn.IFS(D494&lt;1000,"Less than 1000",D494&lt;=4999,"1000 to 4999",D494&lt;=9999,"5000 to 9999",D494&lt;=14999,"10000 to 14999",D494&lt;=19999,"15000 to 19999",D494&lt;=24999,"20000 to 24999",D494&lt;=29999,"25000 to 29999",D494&lt;=34999,"30000 to 34999",D494&lt;=39999,"35000 to 39999",D494&lt;=44999,"40000 to 44999",D494&lt;=49999,"45000 to 49999",TRUE,"Greater than or equal to 50000")</f>
        <v>Greater than or equal to 50000</v>
      </c>
      <c r="F494">
        <v>45831</v>
      </c>
      <c r="G494" s="7">
        <f t="shared" si="28"/>
        <v>23.995287958115181</v>
      </c>
      <c r="H494" t="s">
        <v>74</v>
      </c>
      <c r="I494">
        <v>595</v>
      </c>
      <c r="J494" s="5">
        <f t="shared" si="29"/>
        <v>77.026890756302521</v>
      </c>
      <c r="K494" s="4" t="s">
        <v>21</v>
      </c>
      <c r="L494" s="4" t="s">
        <v>22</v>
      </c>
      <c r="M494">
        <v>1275886800</v>
      </c>
      <c r="N494">
        <v>1278910800</v>
      </c>
      <c r="O494" s="11">
        <f t="shared" si="30"/>
        <v>40336.208333333336</v>
      </c>
      <c r="P494" s="11">
        <f t="shared" si="31"/>
        <v>40371.208333333336</v>
      </c>
      <c r="Q494" t="b">
        <v>1</v>
      </c>
      <c r="R494" t="b">
        <v>1</v>
      </c>
      <c r="S494" t="s">
        <v>100</v>
      </c>
      <c r="T494" t="str" cm="1">
        <f t="array" ref="T494:U494">TRIM(_xlfn.TEXTSPLIT(S494,"/"))</f>
        <v>film &amp; video</v>
      </c>
      <c r="U494" t="str">
        <v>shorts</v>
      </c>
      <c r="V494" s="5"/>
    </row>
    <row r="495" spans="1:22" x14ac:dyDescent="0.3">
      <c r="A495">
        <v>493</v>
      </c>
      <c r="B495" t="s">
        <v>1034</v>
      </c>
      <c r="C495" s="3" t="s">
        <v>1035</v>
      </c>
      <c r="D495">
        <v>900</v>
      </c>
      <c r="E495" t="str" cm="1">
        <f t="array" ref="E495">_xlfn.IFS(D495&lt;1000,"Less than 1000",D495&lt;=4999,"1000 to 4999",D495&lt;=9999,"5000 to 9999",D495&lt;=14999,"10000 to 14999",D495&lt;=19999,"15000 to 19999",D495&lt;=24999,"20000 to 24999",D495&lt;=29999,"25000 to 29999",D495&lt;=34999,"30000 to 34999",D495&lt;=39999,"35000 to 39999",D495&lt;=44999,"40000 to 44999",D495&lt;=49999,"45000 to 49999",TRUE,"Greater than or equal to 50000")</f>
        <v>Less than 1000</v>
      </c>
      <c r="F495">
        <v>6514</v>
      </c>
      <c r="G495" s="7">
        <f t="shared" si="28"/>
        <v>723.77777777777771</v>
      </c>
      <c r="H495" t="s">
        <v>20</v>
      </c>
      <c r="I495">
        <v>64</v>
      </c>
      <c r="J495" s="5">
        <f t="shared" si="29"/>
        <v>101.78125</v>
      </c>
      <c r="K495" s="4" t="s">
        <v>21</v>
      </c>
      <c r="L495" s="4" t="s">
        <v>22</v>
      </c>
      <c r="M495">
        <v>1561784400</v>
      </c>
      <c r="N495">
        <v>1562907600</v>
      </c>
      <c r="O495" s="11">
        <f t="shared" si="30"/>
        <v>43645.208333333328</v>
      </c>
      <c r="P495" s="11">
        <f t="shared" si="31"/>
        <v>43658.208333333328</v>
      </c>
      <c r="Q495" t="b">
        <v>0</v>
      </c>
      <c r="R495" t="b">
        <v>0</v>
      </c>
      <c r="S495" t="s">
        <v>122</v>
      </c>
      <c r="T495" t="str" cm="1">
        <f t="array" ref="T495:U495">TRIM(_xlfn.TEXTSPLIT(S495,"/"))</f>
        <v>photography</v>
      </c>
      <c r="U495" t="str">
        <v>photography books</v>
      </c>
      <c r="V495" s="5"/>
    </row>
    <row r="496" spans="1:22" ht="31.2" x14ac:dyDescent="0.3">
      <c r="A496">
        <v>494</v>
      </c>
      <c r="B496" t="s">
        <v>1036</v>
      </c>
      <c r="C496" s="3" t="s">
        <v>1037</v>
      </c>
      <c r="D496">
        <v>2500</v>
      </c>
      <c r="E496" t="str" cm="1">
        <f t="array" ref="E496">_xlfn.IFS(D496&lt;1000,"Less than 1000",D496&lt;=4999,"1000 to 4999",D496&lt;=9999,"5000 to 9999",D496&lt;=14999,"10000 to 14999",D496&lt;=19999,"15000 to 19999",D496&lt;=24999,"20000 to 24999",D496&lt;=29999,"25000 to 29999",D496&lt;=34999,"30000 to 34999",D496&lt;=39999,"35000 to 39999",D496&lt;=44999,"40000 to 44999",D496&lt;=49999,"45000 to 49999",TRUE,"Greater than or equal to 50000")</f>
        <v>1000 to 4999</v>
      </c>
      <c r="F496">
        <v>13684</v>
      </c>
      <c r="G496" s="7">
        <f t="shared" si="28"/>
        <v>547.36</v>
      </c>
      <c r="H496" t="s">
        <v>20</v>
      </c>
      <c r="I496">
        <v>268</v>
      </c>
      <c r="J496" s="5">
        <f t="shared" si="29"/>
        <v>51.059701492537314</v>
      </c>
      <c r="K496" s="4" t="s">
        <v>21</v>
      </c>
      <c r="L496" s="4" t="s">
        <v>22</v>
      </c>
      <c r="M496">
        <v>1332392400</v>
      </c>
      <c r="N496">
        <v>1332478800</v>
      </c>
      <c r="O496" s="11">
        <f t="shared" si="30"/>
        <v>40990.208333333336</v>
      </c>
      <c r="P496" s="11">
        <f t="shared" si="31"/>
        <v>40991.208333333336</v>
      </c>
      <c r="Q496" t="b">
        <v>0</v>
      </c>
      <c r="R496" t="b">
        <v>0</v>
      </c>
      <c r="S496" t="s">
        <v>65</v>
      </c>
      <c r="T496" t="str" cm="1">
        <f t="array" ref="T496:U496">TRIM(_xlfn.TEXTSPLIT(S496,"/"))</f>
        <v>technology</v>
      </c>
      <c r="U496" t="str">
        <v>wearables</v>
      </c>
      <c r="V496" s="5"/>
    </row>
    <row r="497" spans="1:22" x14ac:dyDescent="0.3">
      <c r="A497">
        <v>495</v>
      </c>
      <c r="B497" t="s">
        <v>1038</v>
      </c>
      <c r="C497" s="3" t="s">
        <v>1039</v>
      </c>
      <c r="D497">
        <v>3200</v>
      </c>
      <c r="E497" t="str" cm="1">
        <f t="array" ref="E497">_xlfn.IFS(D497&lt;1000,"Less than 1000",D497&lt;=4999,"1000 to 4999",D497&lt;=9999,"5000 to 9999",D497&lt;=14999,"10000 to 14999",D497&lt;=19999,"15000 to 19999",D497&lt;=24999,"20000 to 24999",D497&lt;=29999,"25000 to 29999",D497&lt;=34999,"30000 to 34999",D497&lt;=39999,"35000 to 39999",D497&lt;=44999,"40000 to 44999",D497&lt;=49999,"45000 to 49999",TRUE,"Greater than or equal to 50000")</f>
        <v>1000 to 4999</v>
      </c>
      <c r="F497">
        <v>13264</v>
      </c>
      <c r="G497" s="7">
        <f t="shared" si="28"/>
        <v>414.49999999999994</v>
      </c>
      <c r="H497" t="s">
        <v>20</v>
      </c>
      <c r="I497">
        <v>195</v>
      </c>
      <c r="J497" s="5">
        <f t="shared" si="29"/>
        <v>68.02051282051282</v>
      </c>
      <c r="K497" s="4" t="s">
        <v>36</v>
      </c>
      <c r="L497" s="4" t="s">
        <v>37</v>
      </c>
      <c r="M497">
        <v>1402376400</v>
      </c>
      <c r="N497">
        <v>1402722000</v>
      </c>
      <c r="O497" s="11">
        <f t="shared" si="30"/>
        <v>41800.208333333336</v>
      </c>
      <c r="P497" s="11">
        <f t="shared" si="31"/>
        <v>41804.208333333336</v>
      </c>
      <c r="Q497" t="b">
        <v>0</v>
      </c>
      <c r="R497" t="b">
        <v>0</v>
      </c>
      <c r="S497" t="s">
        <v>33</v>
      </c>
      <c r="T497" t="str" cm="1">
        <f t="array" ref="T497:U497">TRIM(_xlfn.TEXTSPLIT(S497,"/"))</f>
        <v>theater</v>
      </c>
      <c r="U497" t="str">
        <v>plays</v>
      </c>
      <c r="V497" s="5"/>
    </row>
    <row r="498" spans="1:22" x14ac:dyDescent="0.3">
      <c r="A498">
        <v>496</v>
      </c>
      <c r="B498" t="s">
        <v>1040</v>
      </c>
      <c r="C498" s="3" t="s">
        <v>1041</v>
      </c>
      <c r="D498">
        <v>183800</v>
      </c>
      <c r="E498" t="str" cm="1">
        <f t="array" ref="E498">_xlfn.IFS(D498&lt;1000,"Less than 1000",D498&lt;=4999,"1000 to 4999",D498&lt;=9999,"5000 to 9999",D498&lt;=14999,"10000 to 14999",D498&lt;=19999,"15000 to 19999",D498&lt;=24999,"20000 to 24999",D498&lt;=29999,"25000 to 29999",D498&lt;=34999,"30000 to 34999",D498&lt;=39999,"35000 to 39999",D498&lt;=44999,"40000 to 44999",D498&lt;=49999,"45000 to 49999",TRUE,"Greater than or equal to 50000")</f>
        <v>Greater than or equal to 50000</v>
      </c>
      <c r="F498">
        <v>1667</v>
      </c>
      <c r="G498" s="7">
        <f t="shared" si="28"/>
        <v>0.90696409140369971</v>
      </c>
      <c r="H498" t="s">
        <v>14</v>
      </c>
      <c r="I498">
        <v>54</v>
      </c>
      <c r="J498" s="5">
        <f t="shared" si="29"/>
        <v>30.87037037037037</v>
      </c>
      <c r="K498" s="4" t="s">
        <v>21</v>
      </c>
      <c r="L498" s="4" t="s">
        <v>22</v>
      </c>
      <c r="M498">
        <v>1495342800</v>
      </c>
      <c r="N498">
        <v>1496811600</v>
      </c>
      <c r="O498" s="11">
        <f t="shared" si="30"/>
        <v>42876.208333333328</v>
      </c>
      <c r="P498" s="11">
        <f t="shared" si="31"/>
        <v>42893.208333333328</v>
      </c>
      <c r="Q498" t="b">
        <v>0</v>
      </c>
      <c r="R498" t="b">
        <v>0</v>
      </c>
      <c r="S498" t="s">
        <v>71</v>
      </c>
      <c r="T498" t="str" cm="1">
        <f t="array" ref="T498:U498">TRIM(_xlfn.TEXTSPLIT(S498,"/"))</f>
        <v>film &amp; video</v>
      </c>
      <c r="U498" t="str">
        <v>animation</v>
      </c>
      <c r="V498" s="5"/>
    </row>
    <row r="499" spans="1:22" x14ac:dyDescent="0.3">
      <c r="A499">
        <v>497</v>
      </c>
      <c r="B499" t="s">
        <v>1042</v>
      </c>
      <c r="C499" s="3" t="s">
        <v>1043</v>
      </c>
      <c r="D499">
        <v>9800</v>
      </c>
      <c r="E499" t="str" cm="1">
        <f t="array" ref="E499">_xlfn.IFS(D499&lt;1000,"Less than 1000",D499&lt;=4999,"1000 to 4999",D499&lt;=9999,"5000 to 9999",D499&lt;=14999,"10000 to 14999",D499&lt;=19999,"15000 to 19999",D499&lt;=24999,"20000 to 24999",D499&lt;=29999,"25000 to 29999",D499&lt;=34999,"30000 to 34999",D499&lt;=39999,"35000 to 39999",D499&lt;=44999,"40000 to 44999",D499&lt;=49999,"45000 to 49999",TRUE,"Greater than or equal to 50000")</f>
        <v>5000 to 9999</v>
      </c>
      <c r="F499">
        <v>3349</v>
      </c>
      <c r="G499" s="7">
        <f t="shared" si="28"/>
        <v>34.173469387755098</v>
      </c>
      <c r="H499" t="s">
        <v>14</v>
      </c>
      <c r="I499">
        <v>120</v>
      </c>
      <c r="J499" s="5">
        <f t="shared" si="29"/>
        <v>27.908333333333335</v>
      </c>
      <c r="K499" s="4" t="s">
        <v>21</v>
      </c>
      <c r="L499" s="4" t="s">
        <v>22</v>
      </c>
      <c r="M499">
        <v>1482213600</v>
      </c>
      <c r="N499">
        <v>1482213600</v>
      </c>
      <c r="O499" s="11">
        <f t="shared" si="30"/>
        <v>42724.25</v>
      </c>
      <c r="P499" s="11">
        <f t="shared" si="31"/>
        <v>42724.25</v>
      </c>
      <c r="Q499" t="b">
        <v>0</v>
      </c>
      <c r="R499" t="b">
        <v>1</v>
      </c>
      <c r="S499" t="s">
        <v>65</v>
      </c>
      <c r="T499" t="str" cm="1">
        <f t="array" ref="T499:U499">TRIM(_xlfn.TEXTSPLIT(S499,"/"))</f>
        <v>technology</v>
      </c>
      <c r="U499" t="str">
        <v>wearables</v>
      </c>
      <c r="V499" s="5"/>
    </row>
    <row r="500" spans="1:22" x14ac:dyDescent="0.3">
      <c r="A500">
        <v>498</v>
      </c>
      <c r="B500" t="s">
        <v>1044</v>
      </c>
      <c r="C500" s="3" t="s">
        <v>1045</v>
      </c>
      <c r="D500">
        <v>193400</v>
      </c>
      <c r="E500" t="str" cm="1">
        <f t="array" ref="E500">_xlfn.IFS(D500&lt;1000,"Less than 1000",D500&lt;=4999,"1000 to 4999",D500&lt;=9999,"5000 to 9999",D500&lt;=14999,"10000 to 14999",D500&lt;=19999,"15000 to 19999",D500&lt;=24999,"20000 to 24999",D500&lt;=29999,"25000 to 29999",D500&lt;=34999,"30000 to 34999",D500&lt;=39999,"35000 to 39999",D500&lt;=44999,"40000 to 44999",D500&lt;=49999,"45000 to 49999",TRUE,"Greater than or equal to 50000")</f>
        <v>Greater than or equal to 50000</v>
      </c>
      <c r="F500">
        <v>46317</v>
      </c>
      <c r="G500" s="7">
        <f t="shared" si="28"/>
        <v>23.948810754912099</v>
      </c>
      <c r="H500" t="s">
        <v>14</v>
      </c>
      <c r="I500">
        <v>579</v>
      </c>
      <c r="J500" s="5">
        <f t="shared" si="29"/>
        <v>79.994818652849744</v>
      </c>
      <c r="K500" s="4" t="s">
        <v>36</v>
      </c>
      <c r="L500" s="4" t="s">
        <v>37</v>
      </c>
      <c r="M500">
        <v>1420092000</v>
      </c>
      <c r="N500">
        <v>1420264800</v>
      </c>
      <c r="O500" s="11">
        <f t="shared" si="30"/>
        <v>42005.25</v>
      </c>
      <c r="P500" s="11">
        <f t="shared" si="31"/>
        <v>42007.25</v>
      </c>
      <c r="Q500" t="b">
        <v>0</v>
      </c>
      <c r="R500" t="b">
        <v>0</v>
      </c>
      <c r="S500" t="s">
        <v>28</v>
      </c>
      <c r="T500" t="str" cm="1">
        <f t="array" ref="T500:U500">TRIM(_xlfn.TEXTSPLIT(S500,"/"))</f>
        <v>technology</v>
      </c>
      <c r="U500" t="str">
        <v>web</v>
      </c>
      <c r="V500" s="5"/>
    </row>
    <row r="501" spans="1:22" ht="31.2" x14ac:dyDescent="0.3">
      <c r="A501">
        <v>499</v>
      </c>
      <c r="B501" t="s">
        <v>1046</v>
      </c>
      <c r="C501" s="3" t="s">
        <v>1047</v>
      </c>
      <c r="D501">
        <v>163800</v>
      </c>
      <c r="E501" t="str" cm="1">
        <f t="array" ref="E501">_xlfn.IFS(D501&lt;1000,"Less than 1000",D501&lt;=4999,"1000 to 4999",D501&lt;=9999,"5000 to 9999",D501&lt;=14999,"10000 to 14999",D501&lt;=19999,"15000 to 19999",D501&lt;=24999,"20000 to 24999",D501&lt;=29999,"25000 to 29999",D501&lt;=34999,"30000 to 34999",D501&lt;=39999,"35000 to 39999",D501&lt;=44999,"40000 to 44999",D501&lt;=49999,"45000 to 49999",TRUE,"Greater than or equal to 50000")</f>
        <v>Greater than or equal to 50000</v>
      </c>
      <c r="F501">
        <v>78743</v>
      </c>
      <c r="G501" s="7">
        <f t="shared" si="28"/>
        <v>48.072649572649574</v>
      </c>
      <c r="H501" t="s">
        <v>14</v>
      </c>
      <c r="I501">
        <v>2072</v>
      </c>
      <c r="J501" s="5">
        <f t="shared" si="29"/>
        <v>38.003378378378379</v>
      </c>
      <c r="K501" s="4" t="s">
        <v>21</v>
      </c>
      <c r="L501" s="4" t="s">
        <v>22</v>
      </c>
      <c r="M501">
        <v>1458018000</v>
      </c>
      <c r="N501">
        <v>1458450000</v>
      </c>
      <c r="O501" s="11">
        <f t="shared" si="30"/>
        <v>42444.208333333328</v>
      </c>
      <c r="P501" s="11">
        <f t="shared" si="31"/>
        <v>42449.208333333328</v>
      </c>
      <c r="Q501" t="b">
        <v>0</v>
      </c>
      <c r="R501" t="b">
        <v>1</v>
      </c>
      <c r="S501" t="s">
        <v>42</v>
      </c>
      <c r="T501" t="str" cm="1">
        <f t="array" ref="T501:U501">TRIM(_xlfn.TEXTSPLIT(S501,"/"))</f>
        <v>film &amp; video</v>
      </c>
      <c r="U501" t="str">
        <v>documentary</v>
      </c>
      <c r="V501" s="5"/>
    </row>
    <row r="502" spans="1:22" x14ac:dyDescent="0.3">
      <c r="A502">
        <v>500</v>
      </c>
      <c r="B502" t="s">
        <v>1048</v>
      </c>
      <c r="C502" s="3" t="s">
        <v>1049</v>
      </c>
      <c r="D502">
        <v>100</v>
      </c>
      <c r="E502" t="str" cm="1">
        <f t="array" ref="E502">_xlfn.IFS(D502&lt;1000,"Less than 1000",D502&lt;=4999,"1000 to 4999",D502&lt;=9999,"5000 to 9999",D502&lt;=14999,"10000 to 14999",D502&lt;=19999,"15000 to 19999",D502&lt;=24999,"20000 to 24999",D502&lt;=29999,"25000 to 29999",D502&lt;=34999,"30000 to 34999",D502&lt;=39999,"35000 to 39999",D502&lt;=44999,"40000 to 44999",D502&lt;=49999,"45000 to 49999",TRUE,"Greater than or equal to 50000")</f>
        <v>Less than 1000</v>
      </c>
      <c r="F502">
        <v>0</v>
      </c>
      <c r="G502" s="7">
        <f t="shared" si="28"/>
        <v>0</v>
      </c>
      <c r="H502" t="s">
        <v>14</v>
      </c>
      <c r="I502">
        <v>0</v>
      </c>
      <c r="J502" s="5" t="e">
        <f t="shared" si="29"/>
        <v>#DIV/0!</v>
      </c>
      <c r="K502" s="4" t="s">
        <v>21</v>
      </c>
      <c r="L502" s="4" t="s">
        <v>22</v>
      </c>
      <c r="M502">
        <v>1367384400</v>
      </c>
      <c r="N502">
        <v>1369803600</v>
      </c>
      <c r="O502" s="11">
        <f t="shared" si="30"/>
        <v>41395.208333333336</v>
      </c>
      <c r="P502" s="11">
        <f t="shared" si="31"/>
        <v>41423.208333333336</v>
      </c>
      <c r="Q502" t="b">
        <v>0</v>
      </c>
      <c r="R502" t="b">
        <v>1</v>
      </c>
      <c r="S502" t="s">
        <v>33</v>
      </c>
      <c r="T502" t="str" cm="1">
        <f t="array" ref="T502:U502">TRIM(_xlfn.TEXTSPLIT(S502,"/"))</f>
        <v>theater</v>
      </c>
      <c r="U502" t="str">
        <v>plays</v>
      </c>
      <c r="V502" s="5"/>
    </row>
    <row r="503" spans="1:22" x14ac:dyDescent="0.3">
      <c r="A503">
        <v>501</v>
      </c>
      <c r="B503" t="s">
        <v>1050</v>
      </c>
      <c r="C503" s="3" t="s">
        <v>1051</v>
      </c>
      <c r="D503">
        <v>153600</v>
      </c>
      <c r="E503" t="str" cm="1">
        <f t="array" ref="E503">_xlfn.IFS(D503&lt;1000,"Less than 1000",D503&lt;=4999,"1000 to 4999",D503&lt;=9999,"5000 to 9999",D503&lt;=14999,"10000 to 14999",D503&lt;=19999,"15000 to 19999",D503&lt;=24999,"20000 to 24999",D503&lt;=29999,"25000 to 29999",D503&lt;=34999,"30000 to 34999",D503&lt;=39999,"35000 to 39999",D503&lt;=44999,"40000 to 44999",D503&lt;=49999,"45000 to 49999",TRUE,"Greater than or equal to 50000")</f>
        <v>Greater than or equal to 50000</v>
      </c>
      <c r="F503">
        <v>107743</v>
      </c>
      <c r="G503" s="7">
        <f t="shared" si="28"/>
        <v>70.145182291666657</v>
      </c>
      <c r="H503" t="s">
        <v>14</v>
      </c>
      <c r="I503">
        <v>1796</v>
      </c>
      <c r="J503" s="5">
        <f t="shared" si="29"/>
        <v>59.990534521158132</v>
      </c>
      <c r="K503" s="4" t="s">
        <v>21</v>
      </c>
      <c r="L503" s="4" t="s">
        <v>22</v>
      </c>
      <c r="M503">
        <v>1363064400</v>
      </c>
      <c r="N503">
        <v>1363237200</v>
      </c>
      <c r="O503" s="11">
        <f t="shared" si="30"/>
        <v>41345.208333333336</v>
      </c>
      <c r="P503" s="11">
        <f t="shared" si="31"/>
        <v>41347.208333333336</v>
      </c>
      <c r="Q503" t="b">
        <v>0</v>
      </c>
      <c r="R503" t="b">
        <v>0</v>
      </c>
      <c r="S503" t="s">
        <v>42</v>
      </c>
      <c r="T503" t="str" cm="1">
        <f t="array" ref="T503:U503">TRIM(_xlfn.TEXTSPLIT(S503,"/"))</f>
        <v>film &amp; video</v>
      </c>
      <c r="U503" t="str">
        <v>documentary</v>
      </c>
      <c r="V503" s="5"/>
    </row>
    <row r="504" spans="1:22" x14ac:dyDescent="0.3">
      <c r="A504">
        <v>502</v>
      </c>
      <c r="B504" t="s">
        <v>477</v>
      </c>
      <c r="C504" s="3" t="s">
        <v>1052</v>
      </c>
      <c r="D504">
        <v>1300</v>
      </c>
      <c r="E504" t="str" cm="1">
        <f t="array" ref="E504">_xlfn.IFS(D504&lt;1000,"Less than 1000",D504&lt;=4999,"1000 to 4999",D504&lt;=9999,"5000 to 9999",D504&lt;=14999,"10000 to 14999",D504&lt;=19999,"15000 to 19999",D504&lt;=24999,"20000 to 24999",D504&lt;=29999,"25000 to 29999",D504&lt;=34999,"30000 to 34999",D504&lt;=39999,"35000 to 39999",D504&lt;=44999,"40000 to 44999",D504&lt;=49999,"45000 to 49999",TRUE,"Greater than or equal to 50000")</f>
        <v>1000 to 4999</v>
      </c>
      <c r="F504">
        <v>6889</v>
      </c>
      <c r="G504" s="7">
        <f t="shared" si="28"/>
        <v>529.92307692307691</v>
      </c>
      <c r="H504" t="s">
        <v>20</v>
      </c>
      <c r="I504">
        <v>186</v>
      </c>
      <c r="J504" s="5">
        <f t="shared" si="29"/>
        <v>37.037634408602152</v>
      </c>
      <c r="K504" s="4" t="s">
        <v>26</v>
      </c>
      <c r="L504" s="4" t="s">
        <v>27</v>
      </c>
      <c r="M504">
        <v>1343365200</v>
      </c>
      <c r="N504">
        <v>1345870800</v>
      </c>
      <c r="O504" s="11">
        <f t="shared" si="30"/>
        <v>41117.208333333336</v>
      </c>
      <c r="P504" s="11">
        <f t="shared" si="31"/>
        <v>41146.208333333336</v>
      </c>
      <c r="Q504" t="b">
        <v>0</v>
      </c>
      <c r="R504" t="b">
        <v>1</v>
      </c>
      <c r="S504" t="s">
        <v>89</v>
      </c>
      <c r="T504" t="str" cm="1">
        <f t="array" ref="T504:U504">TRIM(_xlfn.TEXTSPLIT(S504,"/"))</f>
        <v>games</v>
      </c>
      <c r="U504" t="str">
        <v>video games</v>
      </c>
      <c r="V504" s="5"/>
    </row>
    <row r="505" spans="1:22" ht="31.2" x14ac:dyDescent="0.3">
      <c r="A505">
        <v>503</v>
      </c>
      <c r="B505" t="s">
        <v>1053</v>
      </c>
      <c r="C505" s="3" t="s">
        <v>1054</v>
      </c>
      <c r="D505">
        <v>25500</v>
      </c>
      <c r="E505" t="str" cm="1">
        <f t="array" ref="E505">_xlfn.IFS(D505&lt;1000,"Less than 1000",D505&lt;=4999,"1000 to 4999",D505&lt;=9999,"5000 to 9999",D505&lt;=14999,"10000 to 14999",D505&lt;=19999,"15000 to 19999",D505&lt;=24999,"20000 to 24999",D505&lt;=29999,"25000 to 29999",D505&lt;=34999,"30000 to 34999",D505&lt;=39999,"35000 to 39999",D505&lt;=44999,"40000 to 44999",D505&lt;=49999,"45000 to 49999",TRUE,"Greater than or equal to 50000")</f>
        <v>25000 to 29999</v>
      </c>
      <c r="F505">
        <v>45983</v>
      </c>
      <c r="G505" s="7">
        <f t="shared" si="28"/>
        <v>180.32549019607845</v>
      </c>
      <c r="H505" t="s">
        <v>20</v>
      </c>
      <c r="I505">
        <v>460</v>
      </c>
      <c r="J505" s="5">
        <f t="shared" si="29"/>
        <v>99.963043478260872</v>
      </c>
      <c r="K505" s="4" t="s">
        <v>21</v>
      </c>
      <c r="L505" s="4" t="s">
        <v>22</v>
      </c>
      <c r="M505">
        <v>1435726800</v>
      </c>
      <c r="N505">
        <v>1437454800</v>
      </c>
      <c r="O505" s="11">
        <f t="shared" si="30"/>
        <v>42186.208333333328</v>
      </c>
      <c r="P505" s="11">
        <f t="shared" si="31"/>
        <v>42206.208333333328</v>
      </c>
      <c r="Q505" t="b">
        <v>0</v>
      </c>
      <c r="R505" t="b">
        <v>0</v>
      </c>
      <c r="S505" t="s">
        <v>53</v>
      </c>
      <c r="T505" t="str" cm="1">
        <f t="array" ref="T505:U505">TRIM(_xlfn.TEXTSPLIT(S505,"/"))</f>
        <v>film &amp; video</v>
      </c>
      <c r="U505" t="str">
        <v>drama</v>
      </c>
      <c r="V505" s="5"/>
    </row>
    <row r="506" spans="1:22" x14ac:dyDescent="0.3">
      <c r="A506">
        <v>504</v>
      </c>
      <c r="B506" t="s">
        <v>1055</v>
      </c>
      <c r="C506" s="3" t="s">
        <v>1056</v>
      </c>
      <c r="D506">
        <v>7500</v>
      </c>
      <c r="E506" t="str" cm="1">
        <f t="array" ref="E506">_xlfn.IFS(D506&lt;1000,"Less than 1000",D506&lt;=4999,"1000 to 4999",D506&lt;=9999,"5000 to 9999",D506&lt;=14999,"10000 to 14999",D506&lt;=19999,"15000 to 19999",D506&lt;=24999,"20000 to 24999",D506&lt;=29999,"25000 to 29999",D506&lt;=34999,"30000 to 34999",D506&lt;=39999,"35000 to 39999",D506&lt;=44999,"40000 to 44999",D506&lt;=49999,"45000 to 49999",TRUE,"Greater than or equal to 50000")</f>
        <v>5000 to 9999</v>
      </c>
      <c r="F506">
        <v>6924</v>
      </c>
      <c r="G506" s="7">
        <f t="shared" si="28"/>
        <v>92.320000000000007</v>
      </c>
      <c r="H506" t="s">
        <v>14</v>
      </c>
      <c r="I506">
        <v>62</v>
      </c>
      <c r="J506" s="5">
        <f t="shared" si="29"/>
        <v>111.6774193548387</v>
      </c>
      <c r="K506" s="4" t="s">
        <v>107</v>
      </c>
      <c r="L506" s="4" t="s">
        <v>108</v>
      </c>
      <c r="M506">
        <v>1431925200</v>
      </c>
      <c r="N506">
        <v>1432011600</v>
      </c>
      <c r="O506" s="11">
        <f t="shared" si="30"/>
        <v>42142.208333333328</v>
      </c>
      <c r="P506" s="11">
        <f t="shared" si="31"/>
        <v>42143.208333333328</v>
      </c>
      <c r="Q506" t="b">
        <v>0</v>
      </c>
      <c r="R506" t="b">
        <v>0</v>
      </c>
      <c r="S506" t="s">
        <v>23</v>
      </c>
      <c r="T506" t="str" cm="1">
        <f t="array" ref="T506:U506">TRIM(_xlfn.TEXTSPLIT(S506,"/"))</f>
        <v>music</v>
      </c>
      <c r="U506" t="str">
        <v>rock</v>
      </c>
      <c r="V506" s="5"/>
    </row>
    <row r="507" spans="1:22" x14ac:dyDescent="0.3">
      <c r="A507">
        <v>505</v>
      </c>
      <c r="B507" t="s">
        <v>1057</v>
      </c>
      <c r="C507" s="3" t="s">
        <v>1058</v>
      </c>
      <c r="D507">
        <v>89900</v>
      </c>
      <c r="E507" t="str" cm="1">
        <f t="array" ref="E507">_xlfn.IFS(D507&lt;1000,"Less than 1000",D507&lt;=4999,"1000 to 4999",D507&lt;=9999,"5000 to 9999",D507&lt;=14999,"10000 to 14999",D507&lt;=19999,"15000 to 19999",D507&lt;=24999,"20000 to 24999",D507&lt;=29999,"25000 to 29999",D507&lt;=34999,"30000 to 34999",D507&lt;=39999,"35000 to 39999",D507&lt;=44999,"40000 to 44999",D507&lt;=49999,"45000 to 49999",TRUE,"Greater than or equal to 50000")</f>
        <v>Greater than or equal to 50000</v>
      </c>
      <c r="F507">
        <v>12497</v>
      </c>
      <c r="G507" s="7">
        <f t="shared" si="28"/>
        <v>13.901001112347053</v>
      </c>
      <c r="H507" t="s">
        <v>14</v>
      </c>
      <c r="I507">
        <v>347</v>
      </c>
      <c r="J507" s="5">
        <f t="shared" si="29"/>
        <v>36.014409221902014</v>
      </c>
      <c r="K507" s="4" t="s">
        <v>21</v>
      </c>
      <c r="L507" s="4" t="s">
        <v>22</v>
      </c>
      <c r="M507">
        <v>1362722400</v>
      </c>
      <c r="N507">
        <v>1366347600</v>
      </c>
      <c r="O507" s="11">
        <f t="shared" si="30"/>
        <v>41341.25</v>
      </c>
      <c r="P507" s="11">
        <f t="shared" si="31"/>
        <v>41383.208333333336</v>
      </c>
      <c r="Q507" t="b">
        <v>0</v>
      </c>
      <c r="R507" t="b">
        <v>1</v>
      </c>
      <c r="S507" t="s">
        <v>133</v>
      </c>
      <c r="T507" t="str" cm="1">
        <f t="array" ref="T507:U507">TRIM(_xlfn.TEXTSPLIT(S507,"/"))</f>
        <v>publishing</v>
      </c>
      <c r="U507" t="str">
        <v>radio &amp; podcasts</v>
      </c>
      <c r="V507" s="5"/>
    </row>
    <row r="508" spans="1:22" x14ac:dyDescent="0.3">
      <c r="A508">
        <v>506</v>
      </c>
      <c r="B508" t="s">
        <v>1059</v>
      </c>
      <c r="C508" s="3" t="s">
        <v>1060</v>
      </c>
      <c r="D508">
        <v>18000</v>
      </c>
      <c r="E508" t="str" cm="1">
        <f t="array" ref="E508">_xlfn.IFS(D508&lt;1000,"Less than 1000",D508&lt;=4999,"1000 to 4999",D508&lt;=9999,"5000 to 9999",D508&lt;=14999,"10000 to 14999",D508&lt;=19999,"15000 to 19999",D508&lt;=24999,"20000 to 24999",D508&lt;=29999,"25000 to 29999",D508&lt;=34999,"30000 to 34999",D508&lt;=39999,"35000 to 39999",D508&lt;=44999,"40000 to 44999",D508&lt;=49999,"45000 to 49999",TRUE,"Greater than or equal to 50000")</f>
        <v>15000 to 19999</v>
      </c>
      <c r="F508">
        <v>166874</v>
      </c>
      <c r="G508" s="7">
        <f t="shared" si="28"/>
        <v>927.07777777777767</v>
      </c>
      <c r="H508" t="s">
        <v>20</v>
      </c>
      <c r="I508">
        <v>2528</v>
      </c>
      <c r="J508" s="5">
        <f t="shared" si="29"/>
        <v>66.010284810126578</v>
      </c>
      <c r="K508" s="4" t="s">
        <v>21</v>
      </c>
      <c r="L508" s="4" t="s">
        <v>22</v>
      </c>
      <c r="M508">
        <v>1511416800</v>
      </c>
      <c r="N508">
        <v>1512885600</v>
      </c>
      <c r="O508" s="11">
        <f t="shared" si="30"/>
        <v>43062.25</v>
      </c>
      <c r="P508" s="11">
        <f t="shared" si="31"/>
        <v>43079.25</v>
      </c>
      <c r="Q508" t="b">
        <v>0</v>
      </c>
      <c r="R508" t="b">
        <v>1</v>
      </c>
      <c r="S508" t="s">
        <v>33</v>
      </c>
      <c r="T508" t="str" cm="1">
        <f t="array" ref="T508:U508">TRIM(_xlfn.TEXTSPLIT(S508,"/"))</f>
        <v>theater</v>
      </c>
      <c r="U508" t="str">
        <v>plays</v>
      </c>
      <c r="V508" s="5"/>
    </row>
    <row r="509" spans="1:22" ht="31.2" x14ac:dyDescent="0.3">
      <c r="A509">
        <v>507</v>
      </c>
      <c r="B509" t="s">
        <v>1061</v>
      </c>
      <c r="C509" s="3" t="s">
        <v>1062</v>
      </c>
      <c r="D509">
        <v>2100</v>
      </c>
      <c r="E509" t="str" cm="1">
        <f t="array" ref="E509">_xlfn.IFS(D509&lt;1000,"Less than 1000",D509&lt;=4999,"1000 to 4999",D509&lt;=9999,"5000 to 9999",D509&lt;=14999,"10000 to 14999",D509&lt;=19999,"15000 to 19999",D509&lt;=24999,"20000 to 24999",D509&lt;=29999,"25000 to 29999",D509&lt;=34999,"30000 to 34999",D509&lt;=39999,"35000 to 39999",D509&lt;=44999,"40000 to 44999",D509&lt;=49999,"45000 to 49999",TRUE,"Greater than or equal to 50000")</f>
        <v>1000 to 4999</v>
      </c>
      <c r="F509">
        <v>837</v>
      </c>
      <c r="G509" s="7">
        <f t="shared" si="28"/>
        <v>39.857142857142861</v>
      </c>
      <c r="H509" t="s">
        <v>14</v>
      </c>
      <c r="I509">
        <v>19</v>
      </c>
      <c r="J509" s="5">
        <f t="shared" si="29"/>
        <v>44.05263157894737</v>
      </c>
      <c r="K509" s="4" t="s">
        <v>21</v>
      </c>
      <c r="L509" s="4" t="s">
        <v>22</v>
      </c>
      <c r="M509">
        <v>1365483600</v>
      </c>
      <c r="N509">
        <v>1369717200</v>
      </c>
      <c r="O509" s="11">
        <f t="shared" si="30"/>
        <v>41373.208333333336</v>
      </c>
      <c r="P509" s="11">
        <f t="shared" si="31"/>
        <v>41422.208333333336</v>
      </c>
      <c r="Q509" t="b">
        <v>0</v>
      </c>
      <c r="R509" t="b">
        <v>1</v>
      </c>
      <c r="S509" t="s">
        <v>28</v>
      </c>
      <c r="T509" t="str" cm="1">
        <f t="array" ref="T509:U509">TRIM(_xlfn.TEXTSPLIT(S509,"/"))</f>
        <v>technology</v>
      </c>
      <c r="U509" t="str">
        <v>web</v>
      </c>
      <c r="V509" s="5"/>
    </row>
    <row r="510" spans="1:22" x14ac:dyDescent="0.3">
      <c r="A510">
        <v>508</v>
      </c>
      <c r="B510" t="s">
        <v>1063</v>
      </c>
      <c r="C510" s="3" t="s">
        <v>1064</v>
      </c>
      <c r="D510">
        <v>172700</v>
      </c>
      <c r="E510" t="str" cm="1">
        <f t="array" ref="E510">_xlfn.IFS(D510&lt;1000,"Less than 1000",D510&lt;=4999,"1000 to 4999",D510&lt;=9999,"5000 to 9999",D510&lt;=14999,"10000 to 14999",D510&lt;=19999,"15000 to 19999",D510&lt;=24999,"20000 to 24999",D510&lt;=29999,"25000 to 29999",D510&lt;=34999,"30000 to 34999",D510&lt;=39999,"35000 to 39999",D510&lt;=44999,"40000 to 44999",D510&lt;=49999,"45000 to 49999",TRUE,"Greater than or equal to 50000")</f>
        <v>Greater than or equal to 50000</v>
      </c>
      <c r="F510">
        <v>193820</v>
      </c>
      <c r="G510" s="7">
        <f t="shared" si="28"/>
        <v>112.22929936305732</v>
      </c>
      <c r="H510" t="s">
        <v>20</v>
      </c>
      <c r="I510">
        <v>3657</v>
      </c>
      <c r="J510" s="5">
        <f t="shared" si="29"/>
        <v>52.999726551818434</v>
      </c>
      <c r="K510" s="4" t="s">
        <v>21</v>
      </c>
      <c r="L510" s="4" t="s">
        <v>22</v>
      </c>
      <c r="M510">
        <v>1532840400</v>
      </c>
      <c r="N510">
        <v>1534654800</v>
      </c>
      <c r="O510" s="11">
        <f t="shared" si="30"/>
        <v>43310.208333333328</v>
      </c>
      <c r="P510" s="11">
        <f t="shared" si="31"/>
        <v>43331.208333333328</v>
      </c>
      <c r="Q510" t="b">
        <v>0</v>
      </c>
      <c r="R510" t="b">
        <v>0</v>
      </c>
      <c r="S510" t="s">
        <v>33</v>
      </c>
      <c r="T510" t="str" cm="1">
        <f t="array" ref="T510:U510">TRIM(_xlfn.TEXTSPLIT(S510,"/"))</f>
        <v>theater</v>
      </c>
      <c r="U510" t="str">
        <v>plays</v>
      </c>
      <c r="V510" s="5"/>
    </row>
    <row r="511" spans="1:22" x14ac:dyDescent="0.3">
      <c r="A511">
        <v>509</v>
      </c>
      <c r="B511" t="s">
        <v>398</v>
      </c>
      <c r="C511" s="3" t="s">
        <v>1065</v>
      </c>
      <c r="D511">
        <v>168500</v>
      </c>
      <c r="E511" t="str" cm="1">
        <f t="array" ref="E511">_xlfn.IFS(D511&lt;1000,"Less than 1000",D511&lt;=4999,"1000 to 4999",D511&lt;=9999,"5000 to 9999",D511&lt;=14999,"10000 to 14999",D511&lt;=19999,"15000 to 19999",D511&lt;=24999,"20000 to 24999",D511&lt;=29999,"25000 to 29999",D511&lt;=34999,"30000 to 34999",D511&lt;=39999,"35000 to 39999",D511&lt;=44999,"40000 to 44999",D511&lt;=49999,"45000 to 49999",TRUE,"Greater than or equal to 50000")</f>
        <v>Greater than or equal to 50000</v>
      </c>
      <c r="F511">
        <v>119510</v>
      </c>
      <c r="G511" s="7">
        <f t="shared" si="28"/>
        <v>70.925816023738875</v>
      </c>
      <c r="H511" t="s">
        <v>14</v>
      </c>
      <c r="I511">
        <v>1258</v>
      </c>
      <c r="J511" s="5">
        <f t="shared" si="29"/>
        <v>95</v>
      </c>
      <c r="K511" s="4" t="s">
        <v>21</v>
      </c>
      <c r="L511" s="4" t="s">
        <v>22</v>
      </c>
      <c r="M511">
        <v>1336194000</v>
      </c>
      <c r="N511">
        <v>1337058000</v>
      </c>
      <c r="O511" s="11">
        <f t="shared" si="30"/>
        <v>41034.208333333336</v>
      </c>
      <c r="P511" s="11">
        <f t="shared" si="31"/>
        <v>41044.208333333336</v>
      </c>
      <c r="Q511" t="b">
        <v>0</v>
      </c>
      <c r="R511" t="b">
        <v>0</v>
      </c>
      <c r="S511" t="s">
        <v>33</v>
      </c>
      <c r="T511" t="str" cm="1">
        <f t="array" ref="T511:U511">TRIM(_xlfn.TEXTSPLIT(S511,"/"))</f>
        <v>theater</v>
      </c>
      <c r="U511" t="str">
        <v>plays</v>
      </c>
      <c r="V511" s="5"/>
    </row>
    <row r="512" spans="1:22" x14ac:dyDescent="0.3">
      <c r="A512">
        <v>510</v>
      </c>
      <c r="B512" t="s">
        <v>1066</v>
      </c>
      <c r="C512" s="3" t="s">
        <v>1067</v>
      </c>
      <c r="D512">
        <v>7800</v>
      </c>
      <c r="E512" t="str" cm="1">
        <f t="array" ref="E512">_xlfn.IFS(D512&lt;1000,"Less than 1000",D512&lt;=4999,"1000 to 4999",D512&lt;=9999,"5000 to 9999",D512&lt;=14999,"10000 to 14999",D512&lt;=19999,"15000 to 19999",D512&lt;=24999,"20000 to 24999",D512&lt;=29999,"25000 to 29999",D512&lt;=34999,"30000 to 34999",D512&lt;=39999,"35000 to 39999",D512&lt;=44999,"40000 to 44999",D512&lt;=49999,"45000 to 49999",TRUE,"Greater than or equal to 50000")</f>
        <v>5000 to 9999</v>
      </c>
      <c r="F512">
        <v>9289</v>
      </c>
      <c r="G512" s="7">
        <f t="shared" si="28"/>
        <v>119.08974358974358</v>
      </c>
      <c r="H512" t="s">
        <v>20</v>
      </c>
      <c r="I512">
        <v>131</v>
      </c>
      <c r="J512" s="5">
        <f t="shared" si="29"/>
        <v>70.908396946564892</v>
      </c>
      <c r="K512" s="4" t="s">
        <v>26</v>
      </c>
      <c r="L512" s="4" t="s">
        <v>27</v>
      </c>
      <c r="M512">
        <v>1527742800</v>
      </c>
      <c r="N512">
        <v>1529816400</v>
      </c>
      <c r="O512" s="11">
        <f t="shared" si="30"/>
        <v>43251.208333333328</v>
      </c>
      <c r="P512" s="11">
        <f t="shared" si="31"/>
        <v>43275.208333333328</v>
      </c>
      <c r="Q512" t="b">
        <v>0</v>
      </c>
      <c r="R512" t="b">
        <v>0</v>
      </c>
      <c r="S512" t="s">
        <v>53</v>
      </c>
      <c r="T512" t="str" cm="1">
        <f t="array" ref="T512:U512">TRIM(_xlfn.TEXTSPLIT(S512,"/"))</f>
        <v>film &amp; video</v>
      </c>
      <c r="U512" t="str">
        <v>drama</v>
      </c>
      <c r="V512" s="5"/>
    </row>
    <row r="513" spans="1:22" x14ac:dyDescent="0.3">
      <c r="A513">
        <v>511</v>
      </c>
      <c r="B513" t="s">
        <v>1068</v>
      </c>
      <c r="C513" s="3" t="s">
        <v>1069</v>
      </c>
      <c r="D513">
        <v>147800</v>
      </c>
      <c r="E513" t="str" cm="1">
        <f t="array" ref="E513">_xlfn.IFS(D513&lt;1000,"Less than 1000",D513&lt;=4999,"1000 to 4999",D513&lt;=9999,"5000 to 9999",D513&lt;=14999,"10000 to 14999",D513&lt;=19999,"15000 to 19999",D513&lt;=24999,"20000 to 24999",D513&lt;=29999,"25000 to 29999",D513&lt;=34999,"30000 to 34999",D513&lt;=39999,"35000 to 39999",D513&lt;=44999,"40000 to 44999",D513&lt;=49999,"45000 to 49999",TRUE,"Greater than or equal to 50000")</f>
        <v>Greater than or equal to 50000</v>
      </c>
      <c r="F513">
        <v>35498</v>
      </c>
      <c r="G513" s="7">
        <f t="shared" si="28"/>
        <v>24.017591339648174</v>
      </c>
      <c r="H513" t="s">
        <v>14</v>
      </c>
      <c r="I513">
        <v>362</v>
      </c>
      <c r="J513" s="5">
        <f t="shared" si="29"/>
        <v>98.060773480662988</v>
      </c>
      <c r="K513" s="4" t="s">
        <v>21</v>
      </c>
      <c r="L513" s="4" t="s">
        <v>22</v>
      </c>
      <c r="M513">
        <v>1564030800</v>
      </c>
      <c r="N513">
        <v>1564894800</v>
      </c>
      <c r="O513" s="11">
        <f t="shared" si="30"/>
        <v>43671.208333333328</v>
      </c>
      <c r="P513" s="11">
        <f t="shared" si="31"/>
        <v>43681.208333333328</v>
      </c>
      <c r="Q513" t="b">
        <v>0</v>
      </c>
      <c r="R513" t="b">
        <v>0</v>
      </c>
      <c r="S513" t="s">
        <v>33</v>
      </c>
      <c r="T513" t="str" cm="1">
        <f t="array" ref="T513:U513">TRIM(_xlfn.TEXTSPLIT(S513,"/"))</f>
        <v>theater</v>
      </c>
      <c r="U513" t="str">
        <v>plays</v>
      </c>
      <c r="V513" s="5"/>
    </row>
    <row r="514" spans="1:22" x14ac:dyDescent="0.3">
      <c r="A514">
        <v>512</v>
      </c>
      <c r="B514" t="s">
        <v>1070</v>
      </c>
      <c r="C514" s="3" t="s">
        <v>1071</v>
      </c>
      <c r="D514">
        <v>9100</v>
      </c>
      <c r="E514" t="str" cm="1">
        <f t="array" ref="E514">_xlfn.IFS(D514&lt;1000,"Less than 1000",D514&lt;=4999,"1000 to 4999",D514&lt;=9999,"5000 to 9999",D514&lt;=14999,"10000 to 14999",D514&lt;=19999,"15000 to 19999",D514&lt;=24999,"20000 to 24999",D514&lt;=29999,"25000 to 29999",D514&lt;=34999,"30000 to 34999",D514&lt;=39999,"35000 to 39999",D514&lt;=44999,"40000 to 44999",D514&lt;=49999,"45000 to 49999",TRUE,"Greater than or equal to 50000")</f>
        <v>5000 to 9999</v>
      </c>
      <c r="F514">
        <v>12678</v>
      </c>
      <c r="G514" s="7">
        <f t="shared" si="28"/>
        <v>139.31868131868131</v>
      </c>
      <c r="H514" t="s">
        <v>20</v>
      </c>
      <c r="I514">
        <v>239</v>
      </c>
      <c r="J514" s="5">
        <f t="shared" si="29"/>
        <v>53.046025104602514</v>
      </c>
      <c r="K514" s="4" t="s">
        <v>21</v>
      </c>
      <c r="L514" s="4" t="s">
        <v>22</v>
      </c>
      <c r="M514">
        <v>1404536400</v>
      </c>
      <c r="N514">
        <v>1404622800</v>
      </c>
      <c r="O514" s="11">
        <f t="shared" si="30"/>
        <v>41825.208333333336</v>
      </c>
      <c r="P514" s="11">
        <f t="shared" si="31"/>
        <v>41826.208333333336</v>
      </c>
      <c r="Q514" t="b">
        <v>0</v>
      </c>
      <c r="R514" t="b">
        <v>1</v>
      </c>
      <c r="S514" t="s">
        <v>89</v>
      </c>
      <c r="T514" t="str" cm="1">
        <f t="array" ref="T514:U514">TRIM(_xlfn.TEXTSPLIT(S514,"/"))</f>
        <v>games</v>
      </c>
      <c r="U514" t="str">
        <v>video games</v>
      </c>
      <c r="V514" s="5"/>
    </row>
    <row r="515" spans="1:22" x14ac:dyDescent="0.3">
      <c r="A515">
        <v>513</v>
      </c>
      <c r="B515" t="s">
        <v>1072</v>
      </c>
      <c r="C515" s="3" t="s">
        <v>1073</v>
      </c>
      <c r="D515">
        <v>8300</v>
      </c>
      <c r="E515" t="str" cm="1">
        <f t="array" ref="E515">_xlfn.IFS(D515&lt;1000,"Less than 1000",D515&lt;=4999,"1000 to 4999",D515&lt;=9999,"5000 to 9999",D515&lt;=14999,"10000 to 14999",D515&lt;=19999,"15000 to 19999",D515&lt;=24999,"20000 to 24999",D515&lt;=29999,"25000 to 29999",D515&lt;=34999,"30000 to 34999",D515&lt;=39999,"35000 to 39999",D515&lt;=44999,"40000 to 44999",D515&lt;=49999,"45000 to 49999",TRUE,"Greater than or equal to 50000")</f>
        <v>5000 to 9999</v>
      </c>
      <c r="F515">
        <v>3260</v>
      </c>
      <c r="G515" s="7">
        <f t="shared" ref="G515:G578" si="32">(F515/D515)*100</f>
        <v>39.277108433734945</v>
      </c>
      <c r="H515" t="s">
        <v>74</v>
      </c>
      <c r="I515">
        <v>35</v>
      </c>
      <c r="J515" s="5">
        <f t="shared" ref="J515:J578" si="33">F515/I515</f>
        <v>93.142857142857139</v>
      </c>
      <c r="K515" s="4" t="s">
        <v>21</v>
      </c>
      <c r="L515" s="4" t="s">
        <v>22</v>
      </c>
      <c r="M515">
        <v>1284008400</v>
      </c>
      <c r="N515">
        <v>1284181200</v>
      </c>
      <c r="O515" s="11">
        <f t="shared" ref="O515:O578" si="34">(((M515/60)/60)/24)+DATE(1970,1,1)</f>
        <v>40430.208333333336</v>
      </c>
      <c r="P515" s="11">
        <f t="shared" ref="P515:P578" si="35">(((N515/60)/60)/24)+DATE(1970,1,1)</f>
        <v>40432.208333333336</v>
      </c>
      <c r="Q515" t="b">
        <v>0</v>
      </c>
      <c r="R515" t="b">
        <v>0</v>
      </c>
      <c r="S515" t="s">
        <v>269</v>
      </c>
      <c r="T515" t="str" cm="1">
        <f t="array" ref="T515:U515">TRIM(_xlfn.TEXTSPLIT(S515,"/"))</f>
        <v>film &amp; video</v>
      </c>
      <c r="U515" t="str">
        <v>television</v>
      </c>
      <c r="V515" s="5"/>
    </row>
    <row r="516" spans="1:22" x14ac:dyDescent="0.3">
      <c r="A516">
        <v>514</v>
      </c>
      <c r="B516" t="s">
        <v>1074</v>
      </c>
      <c r="C516" s="3" t="s">
        <v>1075</v>
      </c>
      <c r="D516">
        <v>138700</v>
      </c>
      <c r="E516" t="str" cm="1">
        <f t="array" ref="E516">_xlfn.IFS(D516&lt;1000,"Less than 1000",D516&lt;=4999,"1000 to 4999",D516&lt;=9999,"5000 to 9999",D516&lt;=14999,"10000 to 14999",D516&lt;=19999,"15000 to 19999",D516&lt;=24999,"20000 to 24999",D516&lt;=29999,"25000 to 29999",D516&lt;=34999,"30000 to 34999",D516&lt;=39999,"35000 to 39999",D516&lt;=44999,"40000 to 44999",D516&lt;=49999,"45000 to 49999",TRUE,"Greater than or equal to 50000")</f>
        <v>Greater than or equal to 50000</v>
      </c>
      <c r="F516">
        <v>31123</v>
      </c>
      <c r="G516" s="7">
        <f t="shared" si="32"/>
        <v>22.439077144917089</v>
      </c>
      <c r="H516" t="s">
        <v>74</v>
      </c>
      <c r="I516">
        <v>528</v>
      </c>
      <c r="J516" s="5">
        <f t="shared" si="33"/>
        <v>58.945075757575758</v>
      </c>
      <c r="K516" s="4" t="s">
        <v>98</v>
      </c>
      <c r="L516" s="4" t="s">
        <v>99</v>
      </c>
      <c r="M516">
        <v>1386309600</v>
      </c>
      <c r="N516">
        <v>1386741600</v>
      </c>
      <c r="O516" s="11">
        <f t="shared" si="34"/>
        <v>41614.25</v>
      </c>
      <c r="P516" s="11">
        <f t="shared" si="35"/>
        <v>41619.25</v>
      </c>
      <c r="Q516" t="b">
        <v>0</v>
      </c>
      <c r="R516" t="b">
        <v>1</v>
      </c>
      <c r="S516" t="s">
        <v>23</v>
      </c>
      <c r="T516" t="str" cm="1">
        <f t="array" ref="T516:U516">TRIM(_xlfn.TEXTSPLIT(S516,"/"))</f>
        <v>music</v>
      </c>
      <c r="U516" t="str">
        <v>rock</v>
      </c>
      <c r="V516" s="5"/>
    </row>
    <row r="517" spans="1:22" x14ac:dyDescent="0.3">
      <c r="A517">
        <v>515</v>
      </c>
      <c r="B517" t="s">
        <v>1076</v>
      </c>
      <c r="C517" s="3" t="s">
        <v>1077</v>
      </c>
      <c r="D517">
        <v>8600</v>
      </c>
      <c r="E517" t="str" cm="1">
        <f t="array" ref="E517">_xlfn.IFS(D517&lt;1000,"Less than 1000",D517&lt;=4999,"1000 to 4999",D517&lt;=9999,"5000 to 9999",D517&lt;=14999,"10000 to 14999",D517&lt;=19999,"15000 to 19999",D517&lt;=24999,"20000 to 24999",D517&lt;=29999,"25000 to 29999",D517&lt;=34999,"30000 to 34999",D517&lt;=39999,"35000 to 39999",D517&lt;=44999,"40000 to 44999",D517&lt;=49999,"45000 to 49999",TRUE,"Greater than or equal to 50000")</f>
        <v>5000 to 9999</v>
      </c>
      <c r="F517">
        <v>4797</v>
      </c>
      <c r="G517" s="7">
        <f t="shared" si="32"/>
        <v>55.779069767441861</v>
      </c>
      <c r="H517" t="s">
        <v>14</v>
      </c>
      <c r="I517">
        <v>133</v>
      </c>
      <c r="J517" s="5">
        <f t="shared" si="33"/>
        <v>36.067669172932334</v>
      </c>
      <c r="K517" s="4" t="s">
        <v>15</v>
      </c>
      <c r="L517" s="4" t="s">
        <v>16</v>
      </c>
      <c r="M517">
        <v>1324620000</v>
      </c>
      <c r="N517">
        <v>1324792800</v>
      </c>
      <c r="O517" s="11">
        <f t="shared" si="34"/>
        <v>40900.25</v>
      </c>
      <c r="P517" s="11">
        <f t="shared" si="35"/>
        <v>40902.25</v>
      </c>
      <c r="Q517" t="b">
        <v>0</v>
      </c>
      <c r="R517" t="b">
        <v>1</v>
      </c>
      <c r="S517" t="s">
        <v>33</v>
      </c>
      <c r="T517" t="str" cm="1">
        <f t="array" ref="T517:U517">TRIM(_xlfn.TEXTSPLIT(S517,"/"))</f>
        <v>theater</v>
      </c>
      <c r="U517" t="str">
        <v>plays</v>
      </c>
      <c r="V517" s="5"/>
    </row>
    <row r="518" spans="1:22" x14ac:dyDescent="0.3">
      <c r="A518">
        <v>516</v>
      </c>
      <c r="B518" t="s">
        <v>1078</v>
      </c>
      <c r="C518" s="3" t="s">
        <v>1079</v>
      </c>
      <c r="D518">
        <v>125400</v>
      </c>
      <c r="E518" t="str" cm="1">
        <f t="array" ref="E518">_xlfn.IFS(D518&lt;1000,"Less than 1000",D518&lt;=4999,"1000 to 4999",D518&lt;=9999,"5000 to 9999",D518&lt;=14999,"10000 to 14999",D518&lt;=19999,"15000 to 19999",D518&lt;=24999,"20000 to 24999",D518&lt;=29999,"25000 to 29999",D518&lt;=34999,"30000 to 34999",D518&lt;=39999,"35000 to 39999",D518&lt;=44999,"40000 to 44999",D518&lt;=49999,"45000 to 49999",TRUE,"Greater than or equal to 50000")</f>
        <v>Greater than or equal to 50000</v>
      </c>
      <c r="F518">
        <v>53324</v>
      </c>
      <c r="G518" s="7">
        <f t="shared" si="32"/>
        <v>42.523125996810208</v>
      </c>
      <c r="H518" t="s">
        <v>14</v>
      </c>
      <c r="I518">
        <v>846</v>
      </c>
      <c r="J518" s="5">
        <f t="shared" si="33"/>
        <v>63.030732860520096</v>
      </c>
      <c r="K518" s="4" t="s">
        <v>21</v>
      </c>
      <c r="L518" s="4" t="s">
        <v>22</v>
      </c>
      <c r="M518">
        <v>1281070800</v>
      </c>
      <c r="N518">
        <v>1284354000</v>
      </c>
      <c r="O518" s="11">
        <f t="shared" si="34"/>
        <v>40396.208333333336</v>
      </c>
      <c r="P518" s="11">
        <f t="shared" si="35"/>
        <v>40434.208333333336</v>
      </c>
      <c r="Q518" t="b">
        <v>0</v>
      </c>
      <c r="R518" t="b">
        <v>0</v>
      </c>
      <c r="S518" t="s">
        <v>68</v>
      </c>
      <c r="T518" t="str" cm="1">
        <f t="array" ref="T518:U518">TRIM(_xlfn.TEXTSPLIT(S518,"/"))</f>
        <v>publishing</v>
      </c>
      <c r="U518" t="str">
        <v>nonfiction</v>
      </c>
      <c r="V518" s="5"/>
    </row>
    <row r="519" spans="1:22" x14ac:dyDescent="0.3">
      <c r="A519">
        <v>517</v>
      </c>
      <c r="B519" t="s">
        <v>1080</v>
      </c>
      <c r="C519" s="3" t="s">
        <v>1081</v>
      </c>
      <c r="D519">
        <v>5900</v>
      </c>
      <c r="E519" t="str" cm="1">
        <f t="array" ref="E519">_xlfn.IFS(D519&lt;1000,"Less than 1000",D519&lt;=4999,"1000 to 4999",D519&lt;=9999,"5000 to 9999",D519&lt;=14999,"10000 to 14999",D519&lt;=19999,"15000 to 19999",D519&lt;=24999,"20000 to 24999",D519&lt;=29999,"25000 to 29999",D519&lt;=34999,"30000 to 34999",D519&lt;=39999,"35000 to 39999",D519&lt;=44999,"40000 to 44999",D519&lt;=49999,"45000 to 49999",TRUE,"Greater than or equal to 50000")</f>
        <v>5000 to 9999</v>
      </c>
      <c r="F519">
        <v>6608</v>
      </c>
      <c r="G519" s="7">
        <f t="shared" si="32"/>
        <v>112.00000000000001</v>
      </c>
      <c r="H519" t="s">
        <v>20</v>
      </c>
      <c r="I519">
        <v>78</v>
      </c>
      <c r="J519" s="5">
        <f t="shared" si="33"/>
        <v>84.717948717948715</v>
      </c>
      <c r="K519" s="4" t="s">
        <v>21</v>
      </c>
      <c r="L519" s="4" t="s">
        <v>22</v>
      </c>
      <c r="M519">
        <v>1493960400</v>
      </c>
      <c r="N519">
        <v>1494392400</v>
      </c>
      <c r="O519" s="11">
        <f t="shared" si="34"/>
        <v>42860.208333333328</v>
      </c>
      <c r="P519" s="11">
        <f t="shared" si="35"/>
        <v>42865.208333333328</v>
      </c>
      <c r="Q519" t="b">
        <v>0</v>
      </c>
      <c r="R519" t="b">
        <v>0</v>
      </c>
      <c r="S519" t="s">
        <v>17</v>
      </c>
      <c r="T519" t="str" cm="1">
        <f t="array" ref="T519:U519">TRIM(_xlfn.TEXTSPLIT(S519,"/"))</f>
        <v>food</v>
      </c>
      <c r="U519" t="str">
        <v>food trucks</v>
      </c>
      <c r="V519" s="5"/>
    </row>
    <row r="520" spans="1:22" ht="31.2" x14ac:dyDescent="0.3">
      <c r="A520">
        <v>518</v>
      </c>
      <c r="B520" t="s">
        <v>1082</v>
      </c>
      <c r="C520" s="3" t="s">
        <v>1083</v>
      </c>
      <c r="D520">
        <v>8800</v>
      </c>
      <c r="E520" t="str" cm="1">
        <f t="array" ref="E520">_xlfn.IFS(D520&lt;1000,"Less than 1000",D520&lt;=4999,"1000 to 4999",D520&lt;=9999,"5000 to 9999",D520&lt;=14999,"10000 to 14999",D520&lt;=19999,"15000 to 19999",D520&lt;=24999,"20000 to 24999",D520&lt;=29999,"25000 to 29999",D520&lt;=34999,"30000 to 34999",D520&lt;=39999,"35000 to 39999",D520&lt;=44999,"40000 to 44999",D520&lt;=49999,"45000 to 49999",TRUE,"Greater than or equal to 50000")</f>
        <v>5000 to 9999</v>
      </c>
      <c r="F520">
        <v>622</v>
      </c>
      <c r="G520" s="7">
        <f t="shared" si="32"/>
        <v>7.0681818181818183</v>
      </c>
      <c r="H520" t="s">
        <v>14</v>
      </c>
      <c r="I520">
        <v>10</v>
      </c>
      <c r="J520" s="5">
        <f t="shared" si="33"/>
        <v>62.2</v>
      </c>
      <c r="K520" s="4" t="s">
        <v>21</v>
      </c>
      <c r="L520" s="4" t="s">
        <v>22</v>
      </c>
      <c r="M520">
        <v>1519365600</v>
      </c>
      <c r="N520">
        <v>1519538400</v>
      </c>
      <c r="O520" s="11">
        <f t="shared" si="34"/>
        <v>43154.25</v>
      </c>
      <c r="P520" s="11">
        <f t="shared" si="35"/>
        <v>43156.25</v>
      </c>
      <c r="Q520" t="b">
        <v>0</v>
      </c>
      <c r="R520" t="b">
        <v>1</v>
      </c>
      <c r="S520" t="s">
        <v>71</v>
      </c>
      <c r="T520" t="str" cm="1">
        <f t="array" ref="T520:U520">TRIM(_xlfn.TEXTSPLIT(S520,"/"))</f>
        <v>film &amp; video</v>
      </c>
      <c r="U520" t="str">
        <v>animation</v>
      </c>
      <c r="V520" s="5"/>
    </row>
    <row r="521" spans="1:22" x14ac:dyDescent="0.3">
      <c r="A521">
        <v>519</v>
      </c>
      <c r="B521" t="s">
        <v>1084</v>
      </c>
      <c r="C521" s="3" t="s">
        <v>1085</v>
      </c>
      <c r="D521">
        <v>177700</v>
      </c>
      <c r="E521" t="str" cm="1">
        <f t="array" ref="E521">_xlfn.IFS(D521&lt;1000,"Less than 1000",D521&lt;=4999,"1000 to 4999",D521&lt;=9999,"5000 to 9999",D521&lt;=14999,"10000 to 14999",D521&lt;=19999,"15000 to 19999",D521&lt;=24999,"20000 to 24999",D521&lt;=29999,"25000 to 29999",D521&lt;=34999,"30000 to 34999",D521&lt;=39999,"35000 to 39999",D521&lt;=44999,"40000 to 44999",D521&lt;=49999,"45000 to 49999",TRUE,"Greater than or equal to 50000")</f>
        <v>Greater than or equal to 50000</v>
      </c>
      <c r="F521">
        <v>180802</v>
      </c>
      <c r="G521" s="7">
        <f t="shared" si="32"/>
        <v>101.74563871693867</v>
      </c>
      <c r="H521" t="s">
        <v>20</v>
      </c>
      <c r="I521">
        <v>1773</v>
      </c>
      <c r="J521" s="5">
        <f t="shared" si="33"/>
        <v>101.97518330513255</v>
      </c>
      <c r="K521" s="4" t="s">
        <v>21</v>
      </c>
      <c r="L521" s="4" t="s">
        <v>22</v>
      </c>
      <c r="M521">
        <v>1420696800</v>
      </c>
      <c r="N521">
        <v>1421906400</v>
      </c>
      <c r="O521" s="11">
        <f t="shared" si="34"/>
        <v>42012.25</v>
      </c>
      <c r="P521" s="11">
        <f t="shared" si="35"/>
        <v>42026.25</v>
      </c>
      <c r="Q521" t="b">
        <v>0</v>
      </c>
      <c r="R521" t="b">
        <v>1</v>
      </c>
      <c r="S521" t="s">
        <v>23</v>
      </c>
      <c r="T521" t="str" cm="1">
        <f t="array" ref="T521:U521">TRIM(_xlfn.TEXTSPLIT(S521,"/"))</f>
        <v>music</v>
      </c>
      <c r="U521" t="str">
        <v>rock</v>
      </c>
      <c r="V521" s="5"/>
    </row>
    <row r="522" spans="1:22" x14ac:dyDescent="0.3">
      <c r="A522">
        <v>520</v>
      </c>
      <c r="B522" t="s">
        <v>1086</v>
      </c>
      <c r="C522" s="3" t="s">
        <v>1087</v>
      </c>
      <c r="D522">
        <v>800</v>
      </c>
      <c r="E522" t="str" cm="1">
        <f t="array" ref="E522">_xlfn.IFS(D522&lt;1000,"Less than 1000",D522&lt;=4999,"1000 to 4999",D522&lt;=9999,"5000 to 9999",D522&lt;=14999,"10000 to 14999",D522&lt;=19999,"15000 to 19999",D522&lt;=24999,"20000 to 24999",D522&lt;=29999,"25000 to 29999",D522&lt;=34999,"30000 to 34999",D522&lt;=39999,"35000 to 39999",D522&lt;=44999,"40000 to 44999",D522&lt;=49999,"45000 to 49999",TRUE,"Greater than or equal to 50000")</f>
        <v>Less than 1000</v>
      </c>
      <c r="F522">
        <v>3406</v>
      </c>
      <c r="G522" s="7">
        <f t="shared" si="32"/>
        <v>425.75</v>
      </c>
      <c r="H522" t="s">
        <v>20</v>
      </c>
      <c r="I522">
        <v>32</v>
      </c>
      <c r="J522" s="5">
        <f t="shared" si="33"/>
        <v>106.4375</v>
      </c>
      <c r="K522" s="4" t="s">
        <v>21</v>
      </c>
      <c r="L522" s="4" t="s">
        <v>22</v>
      </c>
      <c r="M522">
        <v>1555650000</v>
      </c>
      <c r="N522">
        <v>1555909200</v>
      </c>
      <c r="O522" s="11">
        <f t="shared" si="34"/>
        <v>43574.208333333328</v>
      </c>
      <c r="P522" s="11">
        <f t="shared" si="35"/>
        <v>43577.208333333328</v>
      </c>
      <c r="Q522" t="b">
        <v>0</v>
      </c>
      <c r="R522" t="b">
        <v>0</v>
      </c>
      <c r="S522" t="s">
        <v>33</v>
      </c>
      <c r="T522" t="str" cm="1">
        <f t="array" ref="T522:U522">TRIM(_xlfn.TEXTSPLIT(S522,"/"))</f>
        <v>theater</v>
      </c>
      <c r="U522" t="str">
        <v>plays</v>
      </c>
      <c r="V522" s="5"/>
    </row>
    <row r="523" spans="1:22" x14ac:dyDescent="0.3">
      <c r="A523">
        <v>521</v>
      </c>
      <c r="B523" t="s">
        <v>1088</v>
      </c>
      <c r="C523" s="3" t="s">
        <v>141</v>
      </c>
      <c r="D523">
        <v>7600</v>
      </c>
      <c r="E523" t="str" cm="1">
        <f t="array" ref="E523">_xlfn.IFS(D523&lt;1000,"Less than 1000",D523&lt;=4999,"1000 to 4999",D523&lt;=9999,"5000 to 9999",D523&lt;=14999,"10000 to 14999",D523&lt;=19999,"15000 to 19999",D523&lt;=24999,"20000 to 24999",D523&lt;=29999,"25000 to 29999",D523&lt;=34999,"30000 to 34999",D523&lt;=39999,"35000 to 39999",D523&lt;=44999,"40000 to 44999",D523&lt;=49999,"45000 to 49999",TRUE,"Greater than or equal to 50000")</f>
        <v>5000 to 9999</v>
      </c>
      <c r="F523">
        <v>11061</v>
      </c>
      <c r="G523" s="7">
        <f t="shared" si="32"/>
        <v>145.53947368421052</v>
      </c>
      <c r="H523" t="s">
        <v>20</v>
      </c>
      <c r="I523">
        <v>369</v>
      </c>
      <c r="J523" s="5">
        <f t="shared" si="33"/>
        <v>29.975609756097562</v>
      </c>
      <c r="K523" s="4" t="s">
        <v>21</v>
      </c>
      <c r="L523" s="4" t="s">
        <v>22</v>
      </c>
      <c r="M523">
        <v>1471928400</v>
      </c>
      <c r="N523">
        <v>1472446800</v>
      </c>
      <c r="O523" s="11">
        <f t="shared" si="34"/>
        <v>42605.208333333328</v>
      </c>
      <c r="P523" s="11">
        <f t="shared" si="35"/>
        <v>42611.208333333328</v>
      </c>
      <c r="Q523" t="b">
        <v>0</v>
      </c>
      <c r="R523" t="b">
        <v>1</v>
      </c>
      <c r="S523" t="s">
        <v>53</v>
      </c>
      <c r="T523" t="str" cm="1">
        <f t="array" ref="T523:U523">TRIM(_xlfn.TEXTSPLIT(S523,"/"))</f>
        <v>film &amp; video</v>
      </c>
      <c r="U523" t="str">
        <v>drama</v>
      </c>
      <c r="V523" s="5"/>
    </row>
    <row r="524" spans="1:22" ht="31.2" x14ac:dyDescent="0.3">
      <c r="A524">
        <v>522</v>
      </c>
      <c r="B524" t="s">
        <v>1089</v>
      </c>
      <c r="C524" s="3" t="s">
        <v>1090</v>
      </c>
      <c r="D524">
        <v>50500</v>
      </c>
      <c r="E524" t="str" cm="1">
        <f t="array" ref="E524">_xlfn.IFS(D524&lt;1000,"Less than 1000",D524&lt;=4999,"1000 to 4999",D524&lt;=9999,"5000 to 9999",D524&lt;=14999,"10000 to 14999",D524&lt;=19999,"15000 to 19999",D524&lt;=24999,"20000 to 24999",D524&lt;=29999,"25000 to 29999",D524&lt;=34999,"30000 to 34999",D524&lt;=39999,"35000 to 39999",D524&lt;=44999,"40000 to 44999",D524&lt;=49999,"45000 to 49999",TRUE,"Greater than or equal to 50000")</f>
        <v>Greater than or equal to 50000</v>
      </c>
      <c r="F524">
        <v>16389</v>
      </c>
      <c r="G524" s="7">
        <f t="shared" si="32"/>
        <v>32.453465346534657</v>
      </c>
      <c r="H524" t="s">
        <v>14</v>
      </c>
      <c r="I524">
        <v>191</v>
      </c>
      <c r="J524" s="5">
        <f t="shared" si="33"/>
        <v>85.806282722513089</v>
      </c>
      <c r="K524" s="4" t="s">
        <v>21</v>
      </c>
      <c r="L524" s="4" t="s">
        <v>22</v>
      </c>
      <c r="M524">
        <v>1341291600</v>
      </c>
      <c r="N524">
        <v>1342328400</v>
      </c>
      <c r="O524" s="11">
        <f t="shared" si="34"/>
        <v>41093.208333333336</v>
      </c>
      <c r="P524" s="11">
        <f t="shared" si="35"/>
        <v>41105.208333333336</v>
      </c>
      <c r="Q524" t="b">
        <v>0</v>
      </c>
      <c r="R524" t="b">
        <v>0</v>
      </c>
      <c r="S524" t="s">
        <v>100</v>
      </c>
      <c r="T524" t="str" cm="1">
        <f t="array" ref="T524:U524">TRIM(_xlfn.TEXTSPLIT(S524,"/"))</f>
        <v>film &amp; video</v>
      </c>
      <c r="U524" t="str">
        <v>shorts</v>
      </c>
      <c r="V524" s="5"/>
    </row>
    <row r="525" spans="1:22" x14ac:dyDescent="0.3">
      <c r="A525">
        <v>523</v>
      </c>
      <c r="B525" t="s">
        <v>1091</v>
      </c>
      <c r="C525" s="3" t="s">
        <v>1092</v>
      </c>
      <c r="D525">
        <v>900</v>
      </c>
      <c r="E525" t="str" cm="1">
        <f t="array" ref="E525">_xlfn.IFS(D525&lt;1000,"Less than 1000",D525&lt;=4999,"1000 to 4999",D525&lt;=9999,"5000 to 9999",D525&lt;=14999,"10000 to 14999",D525&lt;=19999,"15000 to 19999",D525&lt;=24999,"20000 to 24999",D525&lt;=29999,"25000 to 29999",D525&lt;=34999,"30000 to 34999",D525&lt;=39999,"35000 to 39999",D525&lt;=44999,"40000 to 44999",D525&lt;=49999,"45000 to 49999",TRUE,"Greater than or equal to 50000")</f>
        <v>Less than 1000</v>
      </c>
      <c r="F525">
        <v>6303</v>
      </c>
      <c r="G525" s="7">
        <f t="shared" si="32"/>
        <v>700.33333333333326</v>
      </c>
      <c r="H525" t="s">
        <v>20</v>
      </c>
      <c r="I525">
        <v>89</v>
      </c>
      <c r="J525" s="5">
        <f t="shared" si="33"/>
        <v>70.82022471910112</v>
      </c>
      <c r="K525" s="4" t="s">
        <v>21</v>
      </c>
      <c r="L525" s="4" t="s">
        <v>22</v>
      </c>
      <c r="M525">
        <v>1267682400</v>
      </c>
      <c r="N525">
        <v>1268114400</v>
      </c>
      <c r="O525" s="11">
        <f t="shared" si="34"/>
        <v>40241.25</v>
      </c>
      <c r="P525" s="11">
        <f t="shared" si="35"/>
        <v>40246.25</v>
      </c>
      <c r="Q525" t="b">
        <v>0</v>
      </c>
      <c r="R525" t="b">
        <v>0</v>
      </c>
      <c r="S525" t="s">
        <v>100</v>
      </c>
      <c r="T525" t="str" cm="1">
        <f t="array" ref="T525:U525">TRIM(_xlfn.TEXTSPLIT(S525,"/"))</f>
        <v>film &amp; video</v>
      </c>
      <c r="U525" t="str">
        <v>shorts</v>
      </c>
      <c r="V525" s="5"/>
    </row>
    <row r="526" spans="1:22" x14ac:dyDescent="0.3">
      <c r="A526">
        <v>524</v>
      </c>
      <c r="B526" t="s">
        <v>1093</v>
      </c>
      <c r="C526" s="3" t="s">
        <v>1094</v>
      </c>
      <c r="D526">
        <v>96700</v>
      </c>
      <c r="E526" t="str" cm="1">
        <f t="array" ref="E526">_xlfn.IFS(D526&lt;1000,"Less than 1000",D526&lt;=4999,"1000 to 4999",D526&lt;=9999,"5000 to 9999",D526&lt;=14999,"10000 to 14999",D526&lt;=19999,"15000 to 19999",D526&lt;=24999,"20000 to 24999",D526&lt;=29999,"25000 to 29999",D526&lt;=34999,"30000 to 34999",D526&lt;=39999,"35000 to 39999",D526&lt;=44999,"40000 to 44999",D526&lt;=49999,"45000 to 49999",TRUE,"Greater than or equal to 50000")</f>
        <v>Greater than or equal to 50000</v>
      </c>
      <c r="F526">
        <v>81136</v>
      </c>
      <c r="G526" s="7">
        <f t="shared" si="32"/>
        <v>83.904860392967933</v>
      </c>
      <c r="H526" t="s">
        <v>14</v>
      </c>
      <c r="I526">
        <v>1979</v>
      </c>
      <c r="J526" s="5">
        <f t="shared" si="33"/>
        <v>40.998484082870135</v>
      </c>
      <c r="K526" s="4" t="s">
        <v>21</v>
      </c>
      <c r="L526" s="4" t="s">
        <v>22</v>
      </c>
      <c r="M526">
        <v>1272258000</v>
      </c>
      <c r="N526">
        <v>1273381200</v>
      </c>
      <c r="O526" s="11">
        <f t="shared" si="34"/>
        <v>40294.208333333336</v>
      </c>
      <c r="P526" s="11">
        <f t="shared" si="35"/>
        <v>40307.208333333336</v>
      </c>
      <c r="Q526" t="b">
        <v>0</v>
      </c>
      <c r="R526" t="b">
        <v>0</v>
      </c>
      <c r="S526" t="s">
        <v>33</v>
      </c>
      <c r="T526" t="str" cm="1">
        <f t="array" ref="T526:U526">TRIM(_xlfn.TEXTSPLIT(S526,"/"))</f>
        <v>theater</v>
      </c>
      <c r="U526" t="str">
        <v>plays</v>
      </c>
      <c r="V526" s="5"/>
    </row>
    <row r="527" spans="1:22" ht="31.2" x14ac:dyDescent="0.3">
      <c r="A527">
        <v>525</v>
      </c>
      <c r="B527" t="s">
        <v>1095</v>
      </c>
      <c r="C527" s="3" t="s">
        <v>1096</v>
      </c>
      <c r="D527">
        <v>2100</v>
      </c>
      <c r="E527" t="str" cm="1">
        <f t="array" ref="E527">_xlfn.IFS(D527&lt;1000,"Less than 1000",D527&lt;=4999,"1000 to 4999",D527&lt;=9999,"5000 to 9999",D527&lt;=14999,"10000 to 14999",D527&lt;=19999,"15000 to 19999",D527&lt;=24999,"20000 to 24999",D527&lt;=29999,"25000 to 29999",D527&lt;=34999,"30000 to 34999",D527&lt;=39999,"35000 to 39999",D527&lt;=44999,"40000 to 44999",D527&lt;=49999,"45000 to 49999",TRUE,"Greater than or equal to 50000")</f>
        <v>1000 to 4999</v>
      </c>
      <c r="F527">
        <v>1768</v>
      </c>
      <c r="G527" s="7">
        <f t="shared" si="32"/>
        <v>84.19047619047619</v>
      </c>
      <c r="H527" t="s">
        <v>14</v>
      </c>
      <c r="I527">
        <v>63</v>
      </c>
      <c r="J527" s="5">
        <f t="shared" si="33"/>
        <v>28.063492063492063</v>
      </c>
      <c r="K527" s="4" t="s">
        <v>21</v>
      </c>
      <c r="L527" s="4" t="s">
        <v>22</v>
      </c>
      <c r="M527">
        <v>1290492000</v>
      </c>
      <c r="N527">
        <v>1290837600</v>
      </c>
      <c r="O527" s="11">
        <f t="shared" si="34"/>
        <v>40505.25</v>
      </c>
      <c r="P527" s="11">
        <f t="shared" si="35"/>
        <v>40509.25</v>
      </c>
      <c r="Q527" t="b">
        <v>0</v>
      </c>
      <c r="R527" t="b">
        <v>0</v>
      </c>
      <c r="S527" t="s">
        <v>65</v>
      </c>
      <c r="T527" t="str" cm="1">
        <f t="array" ref="T527:U527">TRIM(_xlfn.TEXTSPLIT(S527,"/"))</f>
        <v>technology</v>
      </c>
      <c r="U527" t="str">
        <v>wearables</v>
      </c>
      <c r="V527" s="5"/>
    </row>
    <row r="528" spans="1:22" ht="31.2" x14ac:dyDescent="0.3">
      <c r="A528">
        <v>526</v>
      </c>
      <c r="B528" t="s">
        <v>1097</v>
      </c>
      <c r="C528" s="3" t="s">
        <v>1098</v>
      </c>
      <c r="D528">
        <v>8300</v>
      </c>
      <c r="E528" t="str" cm="1">
        <f t="array" ref="E528">_xlfn.IFS(D528&lt;1000,"Less than 1000",D528&lt;=4999,"1000 to 4999",D528&lt;=9999,"5000 to 9999",D528&lt;=14999,"10000 to 14999",D528&lt;=19999,"15000 to 19999",D528&lt;=24999,"20000 to 24999",D528&lt;=29999,"25000 to 29999",D528&lt;=34999,"30000 to 34999",D528&lt;=39999,"35000 to 39999",D528&lt;=44999,"40000 to 44999",D528&lt;=49999,"45000 to 49999",TRUE,"Greater than or equal to 50000")</f>
        <v>5000 to 9999</v>
      </c>
      <c r="F528">
        <v>12944</v>
      </c>
      <c r="G528" s="7">
        <f t="shared" si="32"/>
        <v>155.95180722891567</v>
      </c>
      <c r="H528" t="s">
        <v>20</v>
      </c>
      <c r="I528">
        <v>147</v>
      </c>
      <c r="J528" s="5">
        <f t="shared" si="33"/>
        <v>88.054421768707485</v>
      </c>
      <c r="K528" s="4" t="s">
        <v>21</v>
      </c>
      <c r="L528" s="4" t="s">
        <v>22</v>
      </c>
      <c r="M528">
        <v>1451109600</v>
      </c>
      <c r="N528">
        <v>1454306400</v>
      </c>
      <c r="O528" s="11">
        <f t="shared" si="34"/>
        <v>42364.25</v>
      </c>
      <c r="P528" s="11">
        <f t="shared" si="35"/>
        <v>42401.25</v>
      </c>
      <c r="Q528" t="b">
        <v>0</v>
      </c>
      <c r="R528" t="b">
        <v>1</v>
      </c>
      <c r="S528" t="s">
        <v>33</v>
      </c>
      <c r="T528" t="str" cm="1">
        <f t="array" ref="T528:U528">TRIM(_xlfn.TEXTSPLIT(S528,"/"))</f>
        <v>theater</v>
      </c>
      <c r="U528" t="str">
        <v>plays</v>
      </c>
      <c r="V528" s="5"/>
    </row>
    <row r="529" spans="1:22" x14ac:dyDescent="0.3">
      <c r="A529">
        <v>527</v>
      </c>
      <c r="B529" t="s">
        <v>1099</v>
      </c>
      <c r="C529" s="3" t="s">
        <v>1100</v>
      </c>
      <c r="D529">
        <v>189200</v>
      </c>
      <c r="E529" t="str" cm="1">
        <f t="array" ref="E529">_xlfn.IFS(D529&lt;1000,"Less than 1000",D529&lt;=4999,"1000 to 4999",D529&lt;=9999,"5000 to 9999",D529&lt;=14999,"10000 to 14999",D529&lt;=19999,"15000 to 19999",D529&lt;=24999,"20000 to 24999",D529&lt;=29999,"25000 to 29999",D529&lt;=34999,"30000 to 34999",D529&lt;=39999,"35000 to 39999",D529&lt;=44999,"40000 to 44999",D529&lt;=49999,"45000 to 49999",TRUE,"Greater than or equal to 50000")</f>
        <v>Greater than or equal to 50000</v>
      </c>
      <c r="F529">
        <v>188480</v>
      </c>
      <c r="G529" s="7">
        <f t="shared" si="32"/>
        <v>99.619450317124731</v>
      </c>
      <c r="H529" t="s">
        <v>14</v>
      </c>
      <c r="I529">
        <v>6080</v>
      </c>
      <c r="J529" s="5">
        <f t="shared" si="33"/>
        <v>31</v>
      </c>
      <c r="K529" s="4" t="s">
        <v>15</v>
      </c>
      <c r="L529" s="4" t="s">
        <v>16</v>
      </c>
      <c r="M529">
        <v>1454652000</v>
      </c>
      <c r="N529">
        <v>1457762400</v>
      </c>
      <c r="O529" s="11">
        <f t="shared" si="34"/>
        <v>42405.25</v>
      </c>
      <c r="P529" s="11">
        <f t="shared" si="35"/>
        <v>42441.25</v>
      </c>
      <c r="Q529" t="b">
        <v>0</v>
      </c>
      <c r="R529" t="b">
        <v>0</v>
      </c>
      <c r="S529" t="s">
        <v>71</v>
      </c>
      <c r="T529" t="str" cm="1">
        <f t="array" ref="T529:U529">TRIM(_xlfn.TEXTSPLIT(S529,"/"))</f>
        <v>film &amp; video</v>
      </c>
      <c r="U529" t="str">
        <v>animation</v>
      </c>
      <c r="V529" s="5"/>
    </row>
    <row r="530" spans="1:22" x14ac:dyDescent="0.3">
      <c r="A530">
        <v>528</v>
      </c>
      <c r="B530" t="s">
        <v>1101</v>
      </c>
      <c r="C530" s="3" t="s">
        <v>1102</v>
      </c>
      <c r="D530">
        <v>9000</v>
      </c>
      <c r="E530" t="str" cm="1">
        <f t="array" ref="E530">_xlfn.IFS(D530&lt;1000,"Less than 1000",D530&lt;=4999,"1000 to 4999",D530&lt;=9999,"5000 to 9999",D530&lt;=14999,"10000 to 14999",D530&lt;=19999,"15000 to 19999",D530&lt;=24999,"20000 to 24999",D530&lt;=29999,"25000 to 29999",D530&lt;=34999,"30000 to 34999",D530&lt;=39999,"35000 to 39999",D530&lt;=44999,"40000 to 44999",D530&lt;=49999,"45000 to 49999",TRUE,"Greater than or equal to 50000")</f>
        <v>5000 to 9999</v>
      </c>
      <c r="F530">
        <v>7227</v>
      </c>
      <c r="G530" s="7">
        <f t="shared" si="32"/>
        <v>80.300000000000011</v>
      </c>
      <c r="H530" t="s">
        <v>14</v>
      </c>
      <c r="I530">
        <v>80</v>
      </c>
      <c r="J530" s="5">
        <f t="shared" si="33"/>
        <v>90.337500000000006</v>
      </c>
      <c r="K530" s="4" t="s">
        <v>40</v>
      </c>
      <c r="L530" s="4" t="s">
        <v>41</v>
      </c>
      <c r="M530">
        <v>1385186400</v>
      </c>
      <c r="N530">
        <v>1389074400</v>
      </c>
      <c r="O530" s="11">
        <f t="shared" si="34"/>
        <v>41601.25</v>
      </c>
      <c r="P530" s="11">
        <f t="shared" si="35"/>
        <v>41646.25</v>
      </c>
      <c r="Q530" t="b">
        <v>0</v>
      </c>
      <c r="R530" t="b">
        <v>0</v>
      </c>
      <c r="S530" t="s">
        <v>60</v>
      </c>
      <c r="T530" t="str" cm="1">
        <f t="array" ref="T530:U530">TRIM(_xlfn.TEXTSPLIT(S530,"/"))</f>
        <v>music</v>
      </c>
      <c r="U530" t="str">
        <v>indie rock</v>
      </c>
      <c r="V530" s="5"/>
    </row>
    <row r="531" spans="1:22" x14ac:dyDescent="0.3">
      <c r="A531">
        <v>529</v>
      </c>
      <c r="B531" t="s">
        <v>1103</v>
      </c>
      <c r="C531" s="3" t="s">
        <v>1104</v>
      </c>
      <c r="D531">
        <v>5100</v>
      </c>
      <c r="E531" t="str" cm="1">
        <f t="array" ref="E531">_xlfn.IFS(D531&lt;1000,"Less than 1000",D531&lt;=4999,"1000 to 4999",D531&lt;=9999,"5000 to 9999",D531&lt;=14999,"10000 to 14999",D531&lt;=19999,"15000 to 19999",D531&lt;=24999,"20000 to 24999",D531&lt;=29999,"25000 to 29999",D531&lt;=34999,"30000 to 34999",D531&lt;=39999,"35000 to 39999",D531&lt;=44999,"40000 to 44999",D531&lt;=49999,"45000 to 49999",TRUE,"Greater than or equal to 50000")</f>
        <v>5000 to 9999</v>
      </c>
      <c r="F531">
        <v>574</v>
      </c>
      <c r="G531" s="7">
        <f t="shared" si="32"/>
        <v>11.254901960784313</v>
      </c>
      <c r="H531" t="s">
        <v>14</v>
      </c>
      <c r="I531">
        <v>9</v>
      </c>
      <c r="J531" s="5">
        <f t="shared" si="33"/>
        <v>63.777777777777779</v>
      </c>
      <c r="K531" s="4" t="s">
        <v>21</v>
      </c>
      <c r="L531" s="4" t="s">
        <v>22</v>
      </c>
      <c r="M531">
        <v>1399698000</v>
      </c>
      <c r="N531">
        <v>1402117200</v>
      </c>
      <c r="O531" s="11">
        <f t="shared" si="34"/>
        <v>41769.208333333336</v>
      </c>
      <c r="P531" s="11">
        <f t="shared" si="35"/>
        <v>41797.208333333336</v>
      </c>
      <c r="Q531" t="b">
        <v>0</v>
      </c>
      <c r="R531" t="b">
        <v>0</v>
      </c>
      <c r="S531" t="s">
        <v>89</v>
      </c>
      <c r="T531" t="str" cm="1">
        <f t="array" ref="T531:U531">TRIM(_xlfn.TEXTSPLIT(S531,"/"))</f>
        <v>games</v>
      </c>
      <c r="U531" t="str">
        <v>video games</v>
      </c>
      <c r="V531" s="5"/>
    </row>
    <row r="532" spans="1:22" ht="31.2" x14ac:dyDescent="0.3">
      <c r="A532">
        <v>530</v>
      </c>
      <c r="B532" t="s">
        <v>1105</v>
      </c>
      <c r="C532" s="3" t="s">
        <v>1106</v>
      </c>
      <c r="D532">
        <v>105000</v>
      </c>
      <c r="E532" t="str" cm="1">
        <f t="array" ref="E532">_xlfn.IFS(D532&lt;1000,"Less than 1000",D532&lt;=4999,"1000 to 4999",D532&lt;=9999,"5000 to 9999",D532&lt;=14999,"10000 to 14999",D532&lt;=19999,"15000 to 19999",D532&lt;=24999,"20000 to 24999",D532&lt;=29999,"25000 to 29999",D532&lt;=34999,"30000 to 34999",D532&lt;=39999,"35000 to 39999",D532&lt;=44999,"40000 to 44999",D532&lt;=49999,"45000 to 49999",TRUE,"Greater than or equal to 50000")</f>
        <v>Greater than or equal to 50000</v>
      </c>
      <c r="F532">
        <v>96328</v>
      </c>
      <c r="G532" s="7">
        <f t="shared" si="32"/>
        <v>91.740952380952379</v>
      </c>
      <c r="H532" t="s">
        <v>14</v>
      </c>
      <c r="I532">
        <v>1784</v>
      </c>
      <c r="J532" s="5">
        <f t="shared" si="33"/>
        <v>53.995515695067262</v>
      </c>
      <c r="K532" s="4" t="s">
        <v>21</v>
      </c>
      <c r="L532" s="4" t="s">
        <v>22</v>
      </c>
      <c r="M532">
        <v>1283230800</v>
      </c>
      <c r="N532">
        <v>1284440400</v>
      </c>
      <c r="O532" s="11">
        <f t="shared" si="34"/>
        <v>40421.208333333336</v>
      </c>
      <c r="P532" s="11">
        <f t="shared" si="35"/>
        <v>40435.208333333336</v>
      </c>
      <c r="Q532" t="b">
        <v>0</v>
      </c>
      <c r="R532" t="b">
        <v>1</v>
      </c>
      <c r="S532" t="s">
        <v>119</v>
      </c>
      <c r="T532" t="str" cm="1">
        <f t="array" ref="T532:U532">TRIM(_xlfn.TEXTSPLIT(S532,"/"))</f>
        <v>publishing</v>
      </c>
      <c r="U532" t="str">
        <v>fiction</v>
      </c>
      <c r="V532" s="5"/>
    </row>
    <row r="533" spans="1:22" ht="31.2" x14ac:dyDescent="0.3">
      <c r="A533">
        <v>531</v>
      </c>
      <c r="B533" t="s">
        <v>1107</v>
      </c>
      <c r="C533" s="3" t="s">
        <v>1108</v>
      </c>
      <c r="D533">
        <v>186700</v>
      </c>
      <c r="E533" t="str" cm="1">
        <f t="array" ref="E533">_xlfn.IFS(D533&lt;1000,"Less than 1000",D533&lt;=4999,"1000 to 4999",D533&lt;=9999,"5000 to 9999",D533&lt;=14999,"10000 to 14999",D533&lt;=19999,"15000 to 19999",D533&lt;=24999,"20000 to 24999",D533&lt;=29999,"25000 to 29999",D533&lt;=34999,"30000 to 34999",D533&lt;=39999,"35000 to 39999",D533&lt;=44999,"40000 to 44999",D533&lt;=49999,"45000 to 49999",TRUE,"Greater than or equal to 50000")</f>
        <v>Greater than or equal to 50000</v>
      </c>
      <c r="F533">
        <v>178338</v>
      </c>
      <c r="G533" s="7">
        <f t="shared" si="32"/>
        <v>95.521156936261391</v>
      </c>
      <c r="H533" t="s">
        <v>47</v>
      </c>
      <c r="I533">
        <v>3640</v>
      </c>
      <c r="J533" s="5">
        <f t="shared" si="33"/>
        <v>48.993956043956047</v>
      </c>
      <c r="K533" s="4" t="s">
        <v>98</v>
      </c>
      <c r="L533" s="4" t="s">
        <v>99</v>
      </c>
      <c r="M533">
        <v>1384149600</v>
      </c>
      <c r="N533">
        <v>1388988000</v>
      </c>
      <c r="O533" s="11">
        <f t="shared" si="34"/>
        <v>41589.25</v>
      </c>
      <c r="P533" s="11">
        <f t="shared" si="35"/>
        <v>41645.25</v>
      </c>
      <c r="Q533" t="b">
        <v>0</v>
      </c>
      <c r="R533" t="b">
        <v>0</v>
      </c>
      <c r="S533" t="s">
        <v>89</v>
      </c>
      <c r="T533" t="str" cm="1">
        <f t="array" ref="T533:U533">TRIM(_xlfn.TEXTSPLIT(S533,"/"))</f>
        <v>games</v>
      </c>
      <c r="U533" t="str">
        <v>video games</v>
      </c>
      <c r="V533" s="5"/>
    </row>
    <row r="534" spans="1:22" x14ac:dyDescent="0.3">
      <c r="A534">
        <v>532</v>
      </c>
      <c r="B534" t="s">
        <v>1109</v>
      </c>
      <c r="C534" s="3" t="s">
        <v>1110</v>
      </c>
      <c r="D534">
        <v>1600</v>
      </c>
      <c r="E534" t="str" cm="1">
        <f t="array" ref="E534">_xlfn.IFS(D534&lt;1000,"Less than 1000",D534&lt;=4999,"1000 to 4999",D534&lt;=9999,"5000 to 9999",D534&lt;=14999,"10000 to 14999",D534&lt;=19999,"15000 to 19999",D534&lt;=24999,"20000 to 24999",D534&lt;=29999,"25000 to 29999",D534&lt;=34999,"30000 to 34999",D534&lt;=39999,"35000 to 39999",D534&lt;=44999,"40000 to 44999",D534&lt;=49999,"45000 to 49999",TRUE,"Greater than or equal to 50000")</f>
        <v>1000 to 4999</v>
      </c>
      <c r="F534">
        <v>8046</v>
      </c>
      <c r="G534" s="7">
        <f t="shared" si="32"/>
        <v>502.87499999999994</v>
      </c>
      <c r="H534" t="s">
        <v>20</v>
      </c>
      <c r="I534">
        <v>126</v>
      </c>
      <c r="J534" s="5">
        <f t="shared" si="33"/>
        <v>63.857142857142854</v>
      </c>
      <c r="K534" s="4" t="s">
        <v>15</v>
      </c>
      <c r="L534" s="4" t="s">
        <v>16</v>
      </c>
      <c r="M534">
        <v>1516860000</v>
      </c>
      <c r="N534">
        <v>1516946400</v>
      </c>
      <c r="O534" s="11">
        <f t="shared" si="34"/>
        <v>43125.25</v>
      </c>
      <c r="P534" s="11">
        <f t="shared" si="35"/>
        <v>43126.25</v>
      </c>
      <c r="Q534" t="b">
        <v>0</v>
      </c>
      <c r="R534" t="b">
        <v>0</v>
      </c>
      <c r="S534" t="s">
        <v>33</v>
      </c>
      <c r="T534" t="str" cm="1">
        <f t="array" ref="T534:U534">TRIM(_xlfn.TEXTSPLIT(S534,"/"))</f>
        <v>theater</v>
      </c>
      <c r="U534" t="str">
        <v>plays</v>
      </c>
      <c r="V534" s="5"/>
    </row>
    <row r="535" spans="1:22" x14ac:dyDescent="0.3">
      <c r="A535">
        <v>533</v>
      </c>
      <c r="B535" t="s">
        <v>1111</v>
      </c>
      <c r="C535" s="3" t="s">
        <v>1112</v>
      </c>
      <c r="D535">
        <v>115600</v>
      </c>
      <c r="E535" t="str" cm="1">
        <f t="array" ref="E535">_xlfn.IFS(D535&lt;1000,"Less than 1000",D535&lt;=4999,"1000 to 4999",D535&lt;=9999,"5000 to 9999",D535&lt;=14999,"10000 to 14999",D535&lt;=19999,"15000 to 19999",D535&lt;=24999,"20000 to 24999",D535&lt;=29999,"25000 to 29999",D535&lt;=34999,"30000 to 34999",D535&lt;=39999,"35000 to 39999",D535&lt;=44999,"40000 to 44999",D535&lt;=49999,"45000 to 49999",TRUE,"Greater than or equal to 50000")</f>
        <v>Greater than or equal to 50000</v>
      </c>
      <c r="F535">
        <v>184086</v>
      </c>
      <c r="G535" s="7">
        <f t="shared" si="32"/>
        <v>159.24394463667818</v>
      </c>
      <c r="H535" t="s">
        <v>20</v>
      </c>
      <c r="I535">
        <v>2218</v>
      </c>
      <c r="J535" s="5">
        <f t="shared" si="33"/>
        <v>82.996393146979258</v>
      </c>
      <c r="K535" s="4" t="s">
        <v>40</v>
      </c>
      <c r="L535" s="4" t="s">
        <v>41</v>
      </c>
      <c r="M535">
        <v>1374642000</v>
      </c>
      <c r="N535">
        <v>1377752400</v>
      </c>
      <c r="O535" s="11">
        <f t="shared" si="34"/>
        <v>41479.208333333336</v>
      </c>
      <c r="P535" s="11">
        <f t="shared" si="35"/>
        <v>41515.208333333336</v>
      </c>
      <c r="Q535" t="b">
        <v>0</v>
      </c>
      <c r="R535" t="b">
        <v>0</v>
      </c>
      <c r="S535" t="s">
        <v>60</v>
      </c>
      <c r="T535" t="str" cm="1">
        <f t="array" ref="T535:U535">TRIM(_xlfn.TEXTSPLIT(S535,"/"))</f>
        <v>music</v>
      </c>
      <c r="U535" t="str">
        <v>indie rock</v>
      </c>
      <c r="V535" s="5"/>
    </row>
    <row r="536" spans="1:22" x14ac:dyDescent="0.3">
      <c r="A536">
        <v>534</v>
      </c>
      <c r="B536" t="s">
        <v>1113</v>
      </c>
      <c r="C536" s="3" t="s">
        <v>1114</v>
      </c>
      <c r="D536">
        <v>89100</v>
      </c>
      <c r="E536" t="str" cm="1">
        <f t="array" ref="E536">_xlfn.IFS(D536&lt;1000,"Less than 1000",D536&lt;=4999,"1000 to 4999",D536&lt;=9999,"5000 to 9999",D536&lt;=14999,"10000 to 14999",D536&lt;=19999,"15000 to 19999",D536&lt;=24999,"20000 to 24999",D536&lt;=29999,"25000 to 29999",D536&lt;=34999,"30000 to 34999",D536&lt;=39999,"35000 to 39999",D536&lt;=44999,"40000 to 44999",D536&lt;=49999,"45000 to 49999",TRUE,"Greater than or equal to 50000")</f>
        <v>Greater than or equal to 50000</v>
      </c>
      <c r="F536">
        <v>13385</v>
      </c>
      <c r="G536" s="7">
        <f t="shared" si="32"/>
        <v>15.022446689113355</v>
      </c>
      <c r="H536" t="s">
        <v>14</v>
      </c>
      <c r="I536">
        <v>243</v>
      </c>
      <c r="J536" s="5">
        <f t="shared" si="33"/>
        <v>55.08230452674897</v>
      </c>
      <c r="K536" s="4" t="s">
        <v>21</v>
      </c>
      <c r="L536" s="4" t="s">
        <v>22</v>
      </c>
      <c r="M536">
        <v>1534482000</v>
      </c>
      <c r="N536">
        <v>1534568400</v>
      </c>
      <c r="O536" s="11">
        <f t="shared" si="34"/>
        <v>43329.208333333328</v>
      </c>
      <c r="P536" s="11">
        <f t="shared" si="35"/>
        <v>43330.208333333328</v>
      </c>
      <c r="Q536" t="b">
        <v>0</v>
      </c>
      <c r="R536" t="b">
        <v>1</v>
      </c>
      <c r="S536" t="s">
        <v>53</v>
      </c>
      <c r="T536" t="str" cm="1">
        <f t="array" ref="T536:U536">TRIM(_xlfn.TEXTSPLIT(S536,"/"))</f>
        <v>film &amp; video</v>
      </c>
      <c r="U536" t="str">
        <v>drama</v>
      </c>
      <c r="V536" s="5"/>
    </row>
    <row r="537" spans="1:22" x14ac:dyDescent="0.3">
      <c r="A537">
        <v>535</v>
      </c>
      <c r="B537" t="s">
        <v>1115</v>
      </c>
      <c r="C537" s="3" t="s">
        <v>1116</v>
      </c>
      <c r="D537">
        <v>2600</v>
      </c>
      <c r="E537" t="str" cm="1">
        <f t="array" ref="E537">_xlfn.IFS(D537&lt;1000,"Less than 1000",D537&lt;=4999,"1000 to 4999",D537&lt;=9999,"5000 to 9999",D537&lt;=14999,"10000 to 14999",D537&lt;=19999,"15000 to 19999",D537&lt;=24999,"20000 to 24999",D537&lt;=29999,"25000 to 29999",D537&lt;=34999,"30000 to 34999",D537&lt;=39999,"35000 to 39999",D537&lt;=44999,"40000 to 44999",D537&lt;=49999,"45000 to 49999",TRUE,"Greater than or equal to 50000")</f>
        <v>1000 to 4999</v>
      </c>
      <c r="F537">
        <v>12533</v>
      </c>
      <c r="G537" s="7">
        <f t="shared" si="32"/>
        <v>482.03846153846149</v>
      </c>
      <c r="H537" t="s">
        <v>20</v>
      </c>
      <c r="I537">
        <v>202</v>
      </c>
      <c r="J537" s="5">
        <f t="shared" si="33"/>
        <v>62.044554455445542</v>
      </c>
      <c r="K537" s="4" t="s">
        <v>107</v>
      </c>
      <c r="L537" s="4" t="s">
        <v>108</v>
      </c>
      <c r="M537">
        <v>1528434000</v>
      </c>
      <c r="N537">
        <v>1528606800</v>
      </c>
      <c r="O537" s="11">
        <f t="shared" si="34"/>
        <v>43259.208333333328</v>
      </c>
      <c r="P537" s="11">
        <f t="shared" si="35"/>
        <v>43261.208333333328</v>
      </c>
      <c r="Q537" t="b">
        <v>0</v>
      </c>
      <c r="R537" t="b">
        <v>1</v>
      </c>
      <c r="S537" t="s">
        <v>33</v>
      </c>
      <c r="T537" t="str" cm="1">
        <f t="array" ref="T537:U537">TRIM(_xlfn.TEXTSPLIT(S537,"/"))</f>
        <v>theater</v>
      </c>
      <c r="U537" t="str">
        <v>plays</v>
      </c>
      <c r="V537" s="5"/>
    </row>
    <row r="538" spans="1:22" x14ac:dyDescent="0.3">
      <c r="A538">
        <v>536</v>
      </c>
      <c r="B538" t="s">
        <v>1117</v>
      </c>
      <c r="C538" s="3" t="s">
        <v>1118</v>
      </c>
      <c r="D538">
        <v>9800</v>
      </c>
      <c r="E538" t="str" cm="1">
        <f t="array" ref="E538">_xlfn.IFS(D538&lt;1000,"Less than 1000",D538&lt;=4999,"1000 to 4999",D538&lt;=9999,"5000 to 9999",D538&lt;=14999,"10000 to 14999",D538&lt;=19999,"15000 to 19999",D538&lt;=24999,"20000 to 24999",D538&lt;=29999,"25000 to 29999",D538&lt;=34999,"30000 to 34999",D538&lt;=39999,"35000 to 39999",D538&lt;=44999,"40000 to 44999",D538&lt;=49999,"45000 to 49999",TRUE,"Greater than or equal to 50000")</f>
        <v>5000 to 9999</v>
      </c>
      <c r="F538">
        <v>14697</v>
      </c>
      <c r="G538" s="7">
        <f t="shared" si="32"/>
        <v>149.96938775510205</v>
      </c>
      <c r="H538" t="s">
        <v>20</v>
      </c>
      <c r="I538">
        <v>140</v>
      </c>
      <c r="J538" s="5">
        <f t="shared" si="33"/>
        <v>104.97857142857143</v>
      </c>
      <c r="K538" s="4" t="s">
        <v>107</v>
      </c>
      <c r="L538" s="4" t="s">
        <v>108</v>
      </c>
      <c r="M538">
        <v>1282626000</v>
      </c>
      <c r="N538">
        <v>1284872400</v>
      </c>
      <c r="O538" s="11">
        <f t="shared" si="34"/>
        <v>40414.208333333336</v>
      </c>
      <c r="P538" s="11">
        <f t="shared" si="35"/>
        <v>40440.208333333336</v>
      </c>
      <c r="Q538" t="b">
        <v>0</v>
      </c>
      <c r="R538" t="b">
        <v>0</v>
      </c>
      <c r="S538" t="s">
        <v>119</v>
      </c>
      <c r="T538" t="str" cm="1">
        <f t="array" ref="T538:U538">TRIM(_xlfn.TEXTSPLIT(S538,"/"))</f>
        <v>publishing</v>
      </c>
      <c r="U538" t="str">
        <v>fiction</v>
      </c>
      <c r="V538" s="5"/>
    </row>
    <row r="539" spans="1:22" x14ac:dyDescent="0.3">
      <c r="A539">
        <v>537</v>
      </c>
      <c r="B539" t="s">
        <v>1119</v>
      </c>
      <c r="C539" s="3" t="s">
        <v>1120</v>
      </c>
      <c r="D539">
        <v>84400</v>
      </c>
      <c r="E539" t="str" cm="1">
        <f t="array" ref="E539">_xlfn.IFS(D539&lt;1000,"Less than 1000",D539&lt;=4999,"1000 to 4999",D539&lt;=9999,"5000 to 9999",D539&lt;=14999,"10000 to 14999",D539&lt;=19999,"15000 to 19999",D539&lt;=24999,"20000 to 24999",D539&lt;=29999,"25000 to 29999",D539&lt;=34999,"30000 to 34999",D539&lt;=39999,"35000 to 39999",D539&lt;=44999,"40000 to 44999",D539&lt;=49999,"45000 to 49999",TRUE,"Greater than or equal to 50000")</f>
        <v>Greater than or equal to 50000</v>
      </c>
      <c r="F539">
        <v>98935</v>
      </c>
      <c r="G539" s="7">
        <f t="shared" si="32"/>
        <v>117.22156398104266</v>
      </c>
      <c r="H539" t="s">
        <v>20</v>
      </c>
      <c r="I539">
        <v>1052</v>
      </c>
      <c r="J539" s="5">
        <f t="shared" si="33"/>
        <v>94.044676806083643</v>
      </c>
      <c r="K539" s="4" t="s">
        <v>36</v>
      </c>
      <c r="L539" s="4" t="s">
        <v>37</v>
      </c>
      <c r="M539">
        <v>1535605200</v>
      </c>
      <c r="N539">
        <v>1537592400</v>
      </c>
      <c r="O539" s="11">
        <f t="shared" si="34"/>
        <v>43342.208333333328</v>
      </c>
      <c r="P539" s="11">
        <f t="shared" si="35"/>
        <v>43365.208333333328</v>
      </c>
      <c r="Q539" t="b">
        <v>1</v>
      </c>
      <c r="R539" t="b">
        <v>1</v>
      </c>
      <c r="S539" t="s">
        <v>42</v>
      </c>
      <c r="T539" t="str" cm="1">
        <f t="array" ref="T539:U539">TRIM(_xlfn.TEXTSPLIT(S539,"/"))</f>
        <v>film &amp; video</v>
      </c>
      <c r="U539" t="str">
        <v>documentary</v>
      </c>
      <c r="V539" s="5"/>
    </row>
    <row r="540" spans="1:22" x14ac:dyDescent="0.3">
      <c r="A540">
        <v>538</v>
      </c>
      <c r="B540" t="s">
        <v>1121</v>
      </c>
      <c r="C540" s="3" t="s">
        <v>1122</v>
      </c>
      <c r="D540">
        <v>151300</v>
      </c>
      <c r="E540" t="str" cm="1">
        <f t="array" ref="E540">_xlfn.IFS(D540&lt;1000,"Less than 1000",D540&lt;=4999,"1000 to 4999",D540&lt;=9999,"5000 to 9999",D540&lt;=14999,"10000 to 14999",D540&lt;=19999,"15000 to 19999",D540&lt;=24999,"20000 to 24999",D540&lt;=29999,"25000 to 29999",D540&lt;=34999,"30000 to 34999",D540&lt;=39999,"35000 to 39999",D540&lt;=44999,"40000 to 44999",D540&lt;=49999,"45000 to 49999",TRUE,"Greater than or equal to 50000")</f>
        <v>Greater than or equal to 50000</v>
      </c>
      <c r="F540">
        <v>57034</v>
      </c>
      <c r="G540" s="7">
        <f t="shared" si="32"/>
        <v>37.695968274950431</v>
      </c>
      <c r="H540" t="s">
        <v>14</v>
      </c>
      <c r="I540">
        <v>1296</v>
      </c>
      <c r="J540" s="5">
        <f t="shared" si="33"/>
        <v>44.007716049382715</v>
      </c>
      <c r="K540" s="4" t="s">
        <v>21</v>
      </c>
      <c r="L540" s="4" t="s">
        <v>22</v>
      </c>
      <c r="M540">
        <v>1379826000</v>
      </c>
      <c r="N540">
        <v>1381208400</v>
      </c>
      <c r="O540" s="11">
        <f t="shared" si="34"/>
        <v>41539.208333333336</v>
      </c>
      <c r="P540" s="11">
        <f t="shared" si="35"/>
        <v>41555.208333333336</v>
      </c>
      <c r="Q540" t="b">
        <v>0</v>
      </c>
      <c r="R540" t="b">
        <v>0</v>
      </c>
      <c r="S540" t="s">
        <v>292</v>
      </c>
      <c r="T540" t="str" cm="1">
        <f t="array" ref="T540:U540">TRIM(_xlfn.TEXTSPLIT(S540,"/"))</f>
        <v>games</v>
      </c>
      <c r="U540" t="str">
        <v>mobile games</v>
      </c>
      <c r="V540" s="5"/>
    </row>
    <row r="541" spans="1:22" x14ac:dyDescent="0.3">
      <c r="A541">
        <v>539</v>
      </c>
      <c r="B541" t="s">
        <v>1123</v>
      </c>
      <c r="C541" s="3" t="s">
        <v>1124</v>
      </c>
      <c r="D541">
        <v>9800</v>
      </c>
      <c r="E541" t="str" cm="1">
        <f t="array" ref="E541">_xlfn.IFS(D541&lt;1000,"Less than 1000",D541&lt;=4999,"1000 to 4999",D541&lt;=9999,"5000 to 9999",D541&lt;=14999,"10000 to 14999",D541&lt;=19999,"15000 to 19999",D541&lt;=24999,"20000 to 24999",D541&lt;=29999,"25000 to 29999",D541&lt;=34999,"30000 to 34999",D541&lt;=39999,"35000 to 39999",D541&lt;=44999,"40000 to 44999",D541&lt;=49999,"45000 to 49999",TRUE,"Greater than or equal to 50000")</f>
        <v>5000 to 9999</v>
      </c>
      <c r="F541">
        <v>7120</v>
      </c>
      <c r="G541" s="7">
        <f t="shared" si="32"/>
        <v>72.653061224489804</v>
      </c>
      <c r="H541" t="s">
        <v>14</v>
      </c>
      <c r="I541">
        <v>77</v>
      </c>
      <c r="J541" s="5">
        <f t="shared" si="33"/>
        <v>92.467532467532465</v>
      </c>
      <c r="K541" s="4" t="s">
        <v>21</v>
      </c>
      <c r="L541" s="4" t="s">
        <v>22</v>
      </c>
      <c r="M541">
        <v>1561957200</v>
      </c>
      <c r="N541">
        <v>1562475600</v>
      </c>
      <c r="O541" s="11">
        <f t="shared" si="34"/>
        <v>43647.208333333328</v>
      </c>
      <c r="P541" s="11">
        <f t="shared" si="35"/>
        <v>43653.208333333328</v>
      </c>
      <c r="Q541" t="b">
        <v>0</v>
      </c>
      <c r="R541" t="b">
        <v>1</v>
      </c>
      <c r="S541" t="s">
        <v>17</v>
      </c>
      <c r="T541" t="str" cm="1">
        <f t="array" ref="T541:U541">TRIM(_xlfn.TEXTSPLIT(S541,"/"))</f>
        <v>food</v>
      </c>
      <c r="U541" t="str">
        <v>food trucks</v>
      </c>
      <c r="V541" s="5"/>
    </row>
    <row r="542" spans="1:22" x14ac:dyDescent="0.3">
      <c r="A542">
        <v>540</v>
      </c>
      <c r="B542" t="s">
        <v>1125</v>
      </c>
      <c r="C542" s="3" t="s">
        <v>1126</v>
      </c>
      <c r="D542">
        <v>5300</v>
      </c>
      <c r="E542" t="str" cm="1">
        <f t="array" ref="E542">_xlfn.IFS(D542&lt;1000,"Less than 1000",D542&lt;=4999,"1000 to 4999",D542&lt;=9999,"5000 to 9999",D542&lt;=14999,"10000 to 14999",D542&lt;=19999,"15000 to 19999",D542&lt;=24999,"20000 to 24999",D542&lt;=29999,"25000 to 29999",D542&lt;=34999,"30000 to 34999",D542&lt;=39999,"35000 to 39999",D542&lt;=44999,"40000 to 44999",D542&lt;=49999,"45000 to 49999",TRUE,"Greater than or equal to 50000")</f>
        <v>5000 to 9999</v>
      </c>
      <c r="F542">
        <v>14097</v>
      </c>
      <c r="G542" s="7">
        <f t="shared" si="32"/>
        <v>265.98113207547169</v>
      </c>
      <c r="H542" t="s">
        <v>20</v>
      </c>
      <c r="I542">
        <v>247</v>
      </c>
      <c r="J542" s="5">
        <f t="shared" si="33"/>
        <v>57.072874493927124</v>
      </c>
      <c r="K542" s="4" t="s">
        <v>21</v>
      </c>
      <c r="L542" s="4" t="s">
        <v>22</v>
      </c>
      <c r="M542">
        <v>1525496400</v>
      </c>
      <c r="N542">
        <v>1527397200</v>
      </c>
      <c r="O542" s="11">
        <f t="shared" si="34"/>
        <v>43225.208333333328</v>
      </c>
      <c r="P542" s="11">
        <f t="shared" si="35"/>
        <v>43247.208333333328</v>
      </c>
      <c r="Q542" t="b">
        <v>0</v>
      </c>
      <c r="R542" t="b">
        <v>0</v>
      </c>
      <c r="S542" t="s">
        <v>122</v>
      </c>
      <c r="T542" t="str" cm="1">
        <f t="array" ref="T542:U542">TRIM(_xlfn.TEXTSPLIT(S542,"/"))</f>
        <v>photography</v>
      </c>
      <c r="U542" t="str">
        <v>photography books</v>
      </c>
      <c r="V542" s="5"/>
    </row>
    <row r="543" spans="1:22" x14ac:dyDescent="0.3">
      <c r="A543">
        <v>541</v>
      </c>
      <c r="B543" t="s">
        <v>1127</v>
      </c>
      <c r="C543" s="3" t="s">
        <v>1128</v>
      </c>
      <c r="D543">
        <v>178000</v>
      </c>
      <c r="E543" t="str" cm="1">
        <f t="array" ref="E543">_xlfn.IFS(D543&lt;1000,"Less than 1000",D543&lt;=4999,"1000 to 4999",D543&lt;=9999,"5000 to 9999",D543&lt;=14999,"10000 to 14999",D543&lt;=19999,"15000 to 19999",D543&lt;=24999,"20000 to 24999",D543&lt;=29999,"25000 to 29999",D543&lt;=34999,"30000 to 34999",D543&lt;=39999,"35000 to 39999",D543&lt;=44999,"40000 to 44999",D543&lt;=49999,"45000 to 49999",TRUE,"Greater than or equal to 50000")</f>
        <v>Greater than or equal to 50000</v>
      </c>
      <c r="F543">
        <v>43086</v>
      </c>
      <c r="G543" s="7">
        <f t="shared" si="32"/>
        <v>24.205617977528089</v>
      </c>
      <c r="H543" t="s">
        <v>14</v>
      </c>
      <c r="I543">
        <v>395</v>
      </c>
      <c r="J543" s="5">
        <f t="shared" si="33"/>
        <v>109.07848101265823</v>
      </c>
      <c r="K543" s="4" t="s">
        <v>107</v>
      </c>
      <c r="L543" s="4" t="s">
        <v>108</v>
      </c>
      <c r="M543">
        <v>1433912400</v>
      </c>
      <c r="N543">
        <v>1436158800</v>
      </c>
      <c r="O543" s="11">
        <f t="shared" si="34"/>
        <v>42165.208333333328</v>
      </c>
      <c r="P543" s="11">
        <f t="shared" si="35"/>
        <v>42191.208333333328</v>
      </c>
      <c r="Q543" t="b">
        <v>0</v>
      </c>
      <c r="R543" t="b">
        <v>0</v>
      </c>
      <c r="S543" t="s">
        <v>292</v>
      </c>
      <c r="T543" t="str" cm="1">
        <f t="array" ref="T543:U543">TRIM(_xlfn.TEXTSPLIT(S543,"/"))</f>
        <v>games</v>
      </c>
      <c r="U543" t="str">
        <v>mobile games</v>
      </c>
      <c r="V543" s="5"/>
    </row>
    <row r="544" spans="1:22" x14ac:dyDescent="0.3">
      <c r="A544">
        <v>542</v>
      </c>
      <c r="B544" t="s">
        <v>1129</v>
      </c>
      <c r="C544" s="3" t="s">
        <v>1130</v>
      </c>
      <c r="D544">
        <v>77000</v>
      </c>
      <c r="E544" t="str" cm="1">
        <f t="array" ref="E544">_xlfn.IFS(D544&lt;1000,"Less than 1000",D544&lt;=4999,"1000 to 4999",D544&lt;=9999,"5000 to 9999",D544&lt;=14999,"10000 to 14999",D544&lt;=19999,"15000 to 19999",D544&lt;=24999,"20000 to 24999",D544&lt;=29999,"25000 to 29999",D544&lt;=34999,"30000 to 34999",D544&lt;=39999,"35000 to 39999",D544&lt;=44999,"40000 to 44999",D544&lt;=49999,"45000 to 49999",TRUE,"Greater than or equal to 50000")</f>
        <v>Greater than or equal to 50000</v>
      </c>
      <c r="F544">
        <v>1930</v>
      </c>
      <c r="G544" s="7">
        <f t="shared" si="32"/>
        <v>2.5064935064935066</v>
      </c>
      <c r="H544" t="s">
        <v>14</v>
      </c>
      <c r="I544">
        <v>49</v>
      </c>
      <c r="J544" s="5">
        <f t="shared" si="33"/>
        <v>39.387755102040813</v>
      </c>
      <c r="K544" s="4" t="s">
        <v>40</v>
      </c>
      <c r="L544" s="4" t="s">
        <v>41</v>
      </c>
      <c r="M544">
        <v>1453442400</v>
      </c>
      <c r="N544">
        <v>1456034400</v>
      </c>
      <c r="O544" s="11">
        <f t="shared" si="34"/>
        <v>42391.25</v>
      </c>
      <c r="P544" s="11">
        <f t="shared" si="35"/>
        <v>42421.25</v>
      </c>
      <c r="Q544" t="b">
        <v>0</v>
      </c>
      <c r="R544" t="b">
        <v>0</v>
      </c>
      <c r="S544" t="s">
        <v>60</v>
      </c>
      <c r="T544" t="str" cm="1">
        <f t="array" ref="T544:U544">TRIM(_xlfn.TEXTSPLIT(S544,"/"))</f>
        <v>music</v>
      </c>
      <c r="U544" t="str">
        <v>indie rock</v>
      </c>
      <c r="V544" s="5"/>
    </row>
    <row r="545" spans="1:22" x14ac:dyDescent="0.3">
      <c r="A545">
        <v>543</v>
      </c>
      <c r="B545" t="s">
        <v>1131</v>
      </c>
      <c r="C545" s="3" t="s">
        <v>1132</v>
      </c>
      <c r="D545">
        <v>84900</v>
      </c>
      <c r="E545" t="str" cm="1">
        <f t="array" ref="E545">_xlfn.IFS(D545&lt;1000,"Less than 1000",D545&lt;=4999,"1000 to 4999",D545&lt;=9999,"5000 to 9999",D545&lt;=14999,"10000 to 14999",D545&lt;=19999,"15000 to 19999",D545&lt;=24999,"20000 to 24999",D545&lt;=29999,"25000 to 29999",D545&lt;=34999,"30000 to 34999",D545&lt;=39999,"35000 to 39999",D545&lt;=44999,"40000 to 44999",D545&lt;=49999,"45000 to 49999",TRUE,"Greater than or equal to 50000")</f>
        <v>Greater than or equal to 50000</v>
      </c>
      <c r="F545">
        <v>13864</v>
      </c>
      <c r="G545" s="7">
        <f t="shared" si="32"/>
        <v>16.329799764428738</v>
      </c>
      <c r="H545" t="s">
        <v>14</v>
      </c>
      <c r="I545">
        <v>180</v>
      </c>
      <c r="J545" s="5">
        <f t="shared" si="33"/>
        <v>77.022222222222226</v>
      </c>
      <c r="K545" s="4" t="s">
        <v>21</v>
      </c>
      <c r="L545" s="4" t="s">
        <v>22</v>
      </c>
      <c r="M545">
        <v>1378875600</v>
      </c>
      <c r="N545">
        <v>1380171600</v>
      </c>
      <c r="O545" s="11">
        <f t="shared" si="34"/>
        <v>41528.208333333336</v>
      </c>
      <c r="P545" s="11">
        <f t="shared" si="35"/>
        <v>41543.208333333336</v>
      </c>
      <c r="Q545" t="b">
        <v>0</v>
      </c>
      <c r="R545" t="b">
        <v>0</v>
      </c>
      <c r="S545" t="s">
        <v>89</v>
      </c>
      <c r="T545" t="str" cm="1">
        <f t="array" ref="T545:U545">TRIM(_xlfn.TEXTSPLIT(S545,"/"))</f>
        <v>games</v>
      </c>
      <c r="U545" t="str">
        <v>video games</v>
      </c>
      <c r="V545" s="5"/>
    </row>
    <row r="546" spans="1:22" ht="31.2" x14ac:dyDescent="0.3">
      <c r="A546">
        <v>544</v>
      </c>
      <c r="B546" t="s">
        <v>1133</v>
      </c>
      <c r="C546" s="3" t="s">
        <v>1134</v>
      </c>
      <c r="D546">
        <v>2800</v>
      </c>
      <c r="E546" t="str" cm="1">
        <f t="array" ref="E546">_xlfn.IFS(D546&lt;1000,"Less than 1000",D546&lt;=4999,"1000 to 4999",D546&lt;=9999,"5000 to 9999",D546&lt;=14999,"10000 to 14999",D546&lt;=19999,"15000 to 19999",D546&lt;=24999,"20000 to 24999",D546&lt;=29999,"25000 to 29999",D546&lt;=34999,"30000 to 34999",D546&lt;=39999,"35000 to 39999",D546&lt;=44999,"40000 to 44999",D546&lt;=49999,"45000 to 49999",TRUE,"Greater than or equal to 50000")</f>
        <v>1000 to 4999</v>
      </c>
      <c r="F546">
        <v>7742</v>
      </c>
      <c r="G546" s="7">
        <f t="shared" si="32"/>
        <v>276.5</v>
      </c>
      <c r="H546" t="s">
        <v>20</v>
      </c>
      <c r="I546">
        <v>84</v>
      </c>
      <c r="J546" s="5">
        <f t="shared" si="33"/>
        <v>92.166666666666671</v>
      </c>
      <c r="K546" s="4" t="s">
        <v>21</v>
      </c>
      <c r="L546" s="4" t="s">
        <v>22</v>
      </c>
      <c r="M546">
        <v>1452232800</v>
      </c>
      <c r="N546">
        <v>1453356000</v>
      </c>
      <c r="O546" s="11">
        <f t="shared" si="34"/>
        <v>42377.25</v>
      </c>
      <c r="P546" s="11">
        <f t="shared" si="35"/>
        <v>42390.25</v>
      </c>
      <c r="Q546" t="b">
        <v>0</v>
      </c>
      <c r="R546" t="b">
        <v>0</v>
      </c>
      <c r="S546" t="s">
        <v>23</v>
      </c>
      <c r="T546" t="str" cm="1">
        <f t="array" ref="T546:U546">TRIM(_xlfn.TEXTSPLIT(S546,"/"))</f>
        <v>music</v>
      </c>
      <c r="U546" t="str">
        <v>rock</v>
      </c>
      <c r="V546" s="5"/>
    </row>
    <row r="547" spans="1:22" x14ac:dyDescent="0.3">
      <c r="A547">
        <v>545</v>
      </c>
      <c r="B547" t="s">
        <v>1135</v>
      </c>
      <c r="C547" s="3" t="s">
        <v>1136</v>
      </c>
      <c r="D547">
        <v>184800</v>
      </c>
      <c r="E547" t="str" cm="1">
        <f t="array" ref="E547">_xlfn.IFS(D547&lt;1000,"Less than 1000",D547&lt;=4999,"1000 to 4999",D547&lt;=9999,"5000 to 9999",D547&lt;=14999,"10000 to 14999",D547&lt;=19999,"15000 to 19999",D547&lt;=24999,"20000 to 24999",D547&lt;=29999,"25000 to 29999",D547&lt;=34999,"30000 to 34999",D547&lt;=39999,"35000 to 39999",D547&lt;=44999,"40000 to 44999",D547&lt;=49999,"45000 to 49999",TRUE,"Greater than or equal to 50000")</f>
        <v>Greater than or equal to 50000</v>
      </c>
      <c r="F547">
        <v>164109</v>
      </c>
      <c r="G547" s="7">
        <f t="shared" si="32"/>
        <v>88.803571428571431</v>
      </c>
      <c r="H547" t="s">
        <v>14</v>
      </c>
      <c r="I547">
        <v>2690</v>
      </c>
      <c r="J547" s="5">
        <f t="shared" si="33"/>
        <v>61.007063197026021</v>
      </c>
      <c r="K547" s="4" t="s">
        <v>21</v>
      </c>
      <c r="L547" s="4" t="s">
        <v>22</v>
      </c>
      <c r="M547">
        <v>1577253600</v>
      </c>
      <c r="N547">
        <v>1578981600</v>
      </c>
      <c r="O547" s="11">
        <f t="shared" si="34"/>
        <v>43824.25</v>
      </c>
      <c r="P547" s="11">
        <f t="shared" si="35"/>
        <v>43844.25</v>
      </c>
      <c r="Q547" t="b">
        <v>0</v>
      </c>
      <c r="R547" t="b">
        <v>0</v>
      </c>
      <c r="S547" t="s">
        <v>33</v>
      </c>
      <c r="T547" t="str" cm="1">
        <f t="array" ref="T547:U547">TRIM(_xlfn.TEXTSPLIT(S547,"/"))</f>
        <v>theater</v>
      </c>
      <c r="U547" t="str">
        <v>plays</v>
      </c>
      <c r="V547" s="5"/>
    </row>
    <row r="548" spans="1:22" ht="31.2" x14ac:dyDescent="0.3">
      <c r="A548">
        <v>546</v>
      </c>
      <c r="B548" t="s">
        <v>1137</v>
      </c>
      <c r="C548" s="3" t="s">
        <v>1138</v>
      </c>
      <c r="D548">
        <v>4200</v>
      </c>
      <c r="E548" t="str" cm="1">
        <f t="array" ref="E548">_xlfn.IFS(D548&lt;1000,"Less than 1000",D548&lt;=4999,"1000 to 4999",D548&lt;=9999,"5000 to 9999",D548&lt;=14999,"10000 to 14999",D548&lt;=19999,"15000 to 19999",D548&lt;=24999,"20000 to 24999",D548&lt;=29999,"25000 to 29999",D548&lt;=34999,"30000 to 34999",D548&lt;=39999,"35000 to 39999",D548&lt;=44999,"40000 to 44999",D548&lt;=49999,"45000 to 49999",TRUE,"Greater than or equal to 50000")</f>
        <v>1000 to 4999</v>
      </c>
      <c r="F548">
        <v>6870</v>
      </c>
      <c r="G548" s="7">
        <f t="shared" si="32"/>
        <v>163.57142857142856</v>
      </c>
      <c r="H548" t="s">
        <v>20</v>
      </c>
      <c r="I548">
        <v>88</v>
      </c>
      <c r="J548" s="5">
        <f t="shared" si="33"/>
        <v>78.068181818181813</v>
      </c>
      <c r="K548" s="4" t="s">
        <v>21</v>
      </c>
      <c r="L548" s="4" t="s">
        <v>22</v>
      </c>
      <c r="M548">
        <v>1537160400</v>
      </c>
      <c r="N548">
        <v>1537419600</v>
      </c>
      <c r="O548" s="11">
        <f t="shared" si="34"/>
        <v>43360.208333333328</v>
      </c>
      <c r="P548" s="11">
        <f t="shared" si="35"/>
        <v>43363.208333333328</v>
      </c>
      <c r="Q548" t="b">
        <v>0</v>
      </c>
      <c r="R548" t="b">
        <v>1</v>
      </c>
      <c r="S548" t="s">
        <v>33</v>
      </c>
      <c r="T548" t="str" cm="1">
        <f t="array" ref="T548:U548">TRIM(_xlfn.TEXTSPLIT(S548,"/"))</f>
        <v>theater</v>
      </c>
      <c r="U548" t="str">
        <v>plays</v>
      </c>
      <c r="V548" s="5"/>
    </row>
    <row r="549" spans="1:22" x14ac:dyDescent="0.3">
      <c r="A549">
        <v>547</v>
      </c>
      <c r="B549" t="s">
        <v>1139</v>
      </c>
      <c r="C549" s="3" t="s">
        <v>1140</v>
      </c>
      <c r="D549">
        <v>1300</v>
      </c>
      <c r="E549" t="str" cm="1">
        <f t="array" ref="E549">_xlfn.IFS(D549&lt;1000,"Less than 1000",D549&lt;=4999,"1000 to 4999",D549&lt;=9999,"5000 to 9999",D549&lt;=14999,"10000 to 14999",D549&lt;=19999,"15000 to 19999",D549&lt;=24999,"20000 to 24999",D549&lt;=29999,"25000 to 29999",D549&lt;=34999,"30000 to 34999",D549&lt;=39999,"35000 to 39999",D549&lt;=44999,"40000 to 44999",D549&lt;=49999,"45000 to 49999",TRUE,"Greater than or equal to 50000")</f>
        <v>1000 to 4999</v>
      </c>
      <c r="F549">
        <v>12597</v>
      </c>
      <c r="G549" s="7">
        <f t="shared" si="32"/>
        <v>969</v>
      </c>
      <c r="H549" t="s">
        <v>20</v>
      </c>
      <c r="I549">
        <v>156</v>
      </c>
      <c r="J549" s="5">
        <f t="shared" si="33"/>
        <v>80.75</v>
      </c>
      <c r="K549" s="4" t="s">
        <v>21</v>
      </c>
      <c r="L549" s="4" t="s">
        <v>22</v>
      </c>
      <c r="M549">
        <v>1422165600</v>
      </c>
      <c r="N549">
        <v>1423202400</v>
      </c>
      <c r="O549" s="11">
        <f t="shared" si="34"/>
        <v>42029.25</v>
      </c>
      <c r="P549" s="11">
        <f t="shared" si="35"/>
        <v>42041.25</v>
      </c>
      <c r="Q549" t="b">
        <v>0</v>
      </c>
      <c r="R549" t="b">
        <v>0</v>
      </c>
      <c r="S549" t="s">
        <v>53</v>
      </c>
      <c r="T549" t="str" cm="1">
        <f t="array" ref="T549:U549">TRIM(_xlfn.TEXTSPLIT(S549,"/"))</f>
        <v>film &amp; video</v>
      </c>
      <c r="U549" t="str">
        <v>drama</v>
      </c>
      <c r="V549" s="5"/>
    </row>
    <row r="550" spans="1:22" x14ac:dyDescent="0.3">
      <c r="A550">
        <v>548</v>
      </c>
      <c r="B550" t="s">
        <v>1141</v>
      </c>
      <c r="C550" s="3" t="s">
        <v>1142</v>
      </c>
      <c r="D550">
        <v>66100</v>
      </c>
      <c r="E550" t="str" cm="1">
        <f t="array" ref="E550">_xlfn.IFS(D550&lt;1000,"Less than 1000",D550&lt;=4999,"1000 to 4999",D550&lt;=9999,"5000 to 9999",D550&lt;=14999,"10000 to 14999",D550&lt;=19999,"15000 to 19999",D550&lt;=24999,"20000 to 24999",D550&lt;=29999,"25000 to 29999",D550&lt;=34999,"30000 to 34999",D550&lt;=39999,"35000 to 39999",D550&lt;=44999,"40000 to 44999",D550&lt;=49999,"45000 to 49999",TRUE,"Greater than or equal to 50000")</f>
        <v>Greater than or equal to 50000</v>
      </c>
      <c r="F550">
        <v>179074</v>
      </c>
      <c r="G550" s="7">
        <f t="shared" si="32"/>
        <v>270.91376701966715</v>
      </c>
      <c r="H550" t="s">
        <v>20</v>
      </c>
      <c r="I550">
        <v>2985</v>
      </c>
      <c r="J550" s="5">
        <f t="shared" si="33"/>
        <v>59.991289782244557</v>
      </c>
      <c r="K550" s="4" t="s">
        <v>21</v>
      </c>
      <c r="L550" s="4" t="s">
        <v>22</v>
      </c>
      <c r="M550">
        <v>1459486800</v>
      </c>
      <c r="N550">
        <v>1460610000</v>
      </c>
      <c r="O550" s="11">
        <f t="shared" si="34"/>
        <v>42461.208333333328</v>
      </c>
      <c r="P550" s="11">
        <f t="shared" si="35"/>
        <v>42474.208333333328</v>
      </c>
      <c r="Q550" t="b">
        <v>0</v>
      </c>
      <c r="R550" t="b">
        <v>0</v>
      </c>
      <c r="S550" t="s">
        <v>33</v>
      </c>
      <c r="T550" t="str" cm="1">
        <f t="array" ref="T550:U550">TRIM(_xlfn.TEXTSPLIT(S550,"/"))</f>
        <v>theater</v>
      </c>
      <c r="U550" t="str">
        <v>plays</v>
      </c>
      <c r="V550" s="5"/>
    </row>
    <row r="551" spans="1:22" ht="31.2" x14ac:dyDescent="0.3">
      <c r="A551">
        <v>549</v>
      </c>
      <c r="B551" t="s">
        <v>1143</v>
      </c>
      <c r="C551" s="3" t="s">
        <v>1144</v>
      </c>
      <c r="D551">
        <v>29500</v>
      </c>
      <c r="E551" t="str" cm="1">
        <f t="array" ref="E551">_xlfn.IFS(D551&lt;1000,"Less than 1000",D551&lt;=4999,"1000 to 4999",D551&lt;=9999,"5000 to 9999",D551&lt;=14999,"10000 to 14999",D551&lt;=19999,"15000 to 19999",D551&lt;=24999,"20000 to 24999",D551&lt;=29999,"25000 to 29999",D551&lt;=34999,"30000 to 34999",D551&lt;=39999,"35000 to 39999",D551&lt;=44999,"40000 to 44999",D551&lt;=49999,"45000 to 49999",TRUE,"Greater than or equal to 50000")</f>
        <v>25000 to 29999</v>
      </c>
      <c r="F551">
        <v>83843</v>
      </c>
      <c r="G551" s="7">
        <f t="shared" si="32"/>
        <v>284.21355932203392</v>
      </c>
      <c r="H551" t="s">
        <v>20</v>
      </c>
      <c r="I551">
        <v>762</v>
      </c>
      <c r="J551" s="5">
        <f t="shared" si="33"/>
        <v>110.03018372703411</v>
      </c>
      <c r="K551" s="4" t="s">
        <v>21</v>
      </c>
      <c r="L551" s="4" t="s">
        <v>22</v>
      </c>
      <c r="M551">
        <v>1369717200</v>
      </c>
      <c r="N551">
        <v>1370494800</v>
      </c>
      <c r="O551" s="11">
        <f t="shared" si="34"/>
        <v>41422.208333333336</v>
      </c>
      <c r="P551" s="11">
        <f t="shared" si="35"/>
        <v>41431.208333333336</v>
      </c>
      <c r="Q551" t="b">
        <v>0</v>
      </c>
      <c r="R551" t="b">
        <v>0</v>
      </c>
      <c r="S551" t="s">
        <v>65</v>
      </c>
      <c r="T551" t="str" cm="1">
        <f t="array" ref="T551:U551">TRIM(_xlfn.TEXTSPLIT(S551,"/"))</f>
        <v>technology</v>
      </c>
      <c r="U551" t="str">
        <v>wearables</v>
      </c>
      <c r="V551" s="5"/>
    </row>
    <row r="552" spans="1:22" ht="31.2" x14ac:dyDescent="0.3">
      <c r="A552">
        <v>550</v>
      </c>
      <c r="B552" t="s">
        <v>1145</v>
      </c>
      <c r="C552" s="3" t="s">
        <v>1146</v>
      </c>
      <c r="D552">
        <v>100</v>
      </c>
      <c r="E552" t="str" cm="1">
        <f t="array" ref="E552">_xlfn.IFS(D552&lt;1000,"Less than 1000",D552&lt;=4999,"1000 to 4999",D552&lt;=9999,"5000 to 9999",D552&lt;=14999,"10000 to 14999",D552&lt;=19999,"15000 to 19999",D552&lt;=24999,"20000 to 24999",D552&lt;=29999,"25000 to 29999",D552&lt;=34999,"30000 to 34999",D552&lt;=39999,"35000 to 39999",D552&lt;=44999,"40000 to 44999",D552&lt;=49999,"45000 to 49999",TRUE,"Greater than or equal to 50000")</f>
        <v>Less than 1000</v>
      </c>
      <c r="F552">
        <v>4</v>
      </c>
      <c r="G552" s="7">
        <f t="shared" si="32"/>
        <v>4</v>
      </c>
      <c r="H552" t="s">
        <v>74</v>
      </c>
      <c r="I552">
        <v>1</v>
      </c>
      <c r="J552" s="5">
        <f t="shared" si="33"/>
        <v>4</v>
      </c>
      <c r="K552" s="4" t="s">
        <v>98</v>
      </c>
      <c r="L552" s="4" t="s">
        <v>99</v>
      </c>
      <c r="M552">
        <v>1330495200</v>
      </c>
      <c r="N552">
        <v>1332306000</v>
      </c>
      <c r="O552" s="11">
        <f t="shared" si="34"/>
        <v>40968.25</v>
      </c>
      <c r="P552" s="11">
        <f t="shared" si="35"/>
        <v>40989.208333333336</v>
      </c>
      <c r="Q552" t="b">
        <v>0</v>
      </c>
      <c r="R552" t="b">
        <v>0</v>
      </c>
      <c r="S552" t="s">
        <v>60</v>
      </c>
      <c r="T552" t="str" cm="1">
        <f t="array" ref="T552:U552">TRIM(_xlfn.TEXTSPLIT(S552,"/"))</f>
        <v>music</v>
      </c>
      <c r="U552" t="str">
        <v>indie rock</v>
      </c>
      <c r="V552" s="5"/>
    </row>
    <row r="553" spans="1:22" ht="31.2" x14ac:dyDescent="0.3">
      <c r="A553">
        <v>551</v>
      </c>
      <c r="B553" t="s">
        <v>1147</v>
      </c>
      <c r="C553" s="3" t="s">
        <v>1148</v>
      </c>
      <c r="D553">
        <v>180100</v>
      </c>
      <c r="E553" t="str" cm="1">
        <f t="array" ref="E553">_xlfn.IFS(D553&lt;1000,"Less than 1000",D553&lt;=4999,"1000 to 4999",D553&lt;=9999,"5000 to 9999",D553&lt;=14999,"10000 to 14999",D553&lt;=19999,"15000 to 19999",D553&lt;=24999,"20000 to 24999",D553&lt;=29999,"25000 to 29999",D553&lt;=34999,"30000 to 34999",D553&lt;=39999,"35000 to 39999",D553&lt;=44999,"40000 to 44999",D553&lt;=49999,"45000 to 49999",TRUE,"Greater than or equal to 50000")</f>
        <v>Greater than or equal to 50000</v>
      </c>
      <c r="F553">
        <v>105598</v>
      </c>
      <c r="G553" s="7">
        <f t="shared" si="32"/>
        <v>58.6329816768462</v>
      </c>
      <c r="H553" t="s">
        <v>14</v>
      </c>
      <c r="I553">
        <v>2779</v>
      </c>
      <c r="J553" s="5">
        <f t="shared" si="33"/>
        <v>37.99856063332134</v>
      </c>
      <c r="K553" s="4" t="s">
        <v>26</v>
      </c>
      <c r="L553" s="4" t="s">
        <v>27</v>
      </c>
      <c r="M553">
        <v>1419055200</v>
      </c>
      <c r="N553">
        <v>1422511200</v>
      </c>
      <c r="O553" s="11">
        <f t="shared" si="34"/>
        <v>41993.25</v>
      </c>
      <c r="P553" s="11">
        <f t="shared" si="35"/>
        <v>42033.25</v>
      </c>
      <c r="Q553" t="b">
        <v>0</v>
      </c>
      <c r="R553" t="b">
        <v>1</v>
      </c>
      <c r="S553" t="s">
        <v>28</v>
      </c>
      <c r="T553" t="str" cm="1">
        <f t="array" ref="T553:U553">TRIM(_xlfn.TEXTSPLIT(S553,"/"))</f>
        <v>technology</v>
      </c>
      <c r="U553" t="str">
        <v>web</v>
      </c>
      <c r="V553" s="5"/>
    </row>
    <row r="554" spans="1:22" x14ac:dyDescent="0.3">
      <c r="A554">
        <v>552</v>
      </c>
      <c r="B554" t="s">
        <v>1149</v>
      </c>
      <c r="C554" s="3" t="s">
        <v>1150</v>
      </c>
      <c r="D554">
        <v>9000</v>
      </c>
      <c r="E554" t="str" cm="1">
        <f t="array" ref="E554">_xlfn.IFS(D554&lt;1000,"Less than 1000",D554&lt;=4999,"1000 to 4999",D554&lt;=9999,"5000 to 9999",D554&lt;=14999,"10000 to 14999",D554&lt;=19999,"15000 to 19999",D554&lt;=24999,"20000 to 24999",D554&lt;=29999,"25000 to 29999",D554&lt;=34999,"30000 to 34999",D554&lt;=39999,"35000 to 39999",D554&lt;=44999,"40000 to 44999",D554&lt;=49999,"45000 to 49999",TRUE,"Greater than or equal to 50000")</f>
        <v>5000 to 9999</v>
      </c>
      <c r="F554">
        <v>8866</v>
      </c>
      <c r="G554" s="7">
        <f t="shared" si="32"/>
        <v>98.51111111111112</v>
      </c>
      <c r="H554" t="s">
        <v>14</v>
      </c>
      <c r="I554">
        <v>92</v>
      </c>
      <c r="J554" s="5">
        <f t="shared" si="33"/>
        <v>96.369565217391298</v>
      </c>
      <c r="K554" s="4" t="s">
        <v>21</v>
      </c>
      <c r="L554" s="4" t="s">
        <v>22</v>
      </c>
      <c r="M554">
        <v>1480140000</v>
      </c>
      <c r="N554">
        <v>1480312800</v>
      </c>
      <c r="O554" s="11">
        <f t="shared" si="34"/>
        <v>42700.25</v>
      </c>
      <c r="P554" s="11">
        <f t="shared" si="35"/>
        <v>42702.25</v>
      </c>
      <c r="Q554" t="b">
        <v>0</v>
      </c>
      <c r="R554" t="b">
        <v>0</v>
      </c>
      <c r="S554" t="s">
        <v>33</v>
      </c>
      <c r="T554" t="str" cm="1">
        <f t="array" ref="T554:U554">TRIM(_xlfn.TEXTSPLIT(S554,"/"))</f>
        <v>theater</v>
      </c>
      <c r="U554" t="str">
        <v>plays</v>
      </c>
      <c r="V554" s="5"/>
    </row>
    <row r="555" spans="1:22" ht="31.2" x14ac:dyDescent="0.3">
      <c r="A555">
        <v>553</v>
      </c>
      <c r="B555" t="s">
        <v>1151</v>
      </c>
      <c r="C555" s="3" t="s">
        <v>1152</v>
      </c>
      <c r="D555">
        <v>170600</v>
      </c>
      <c r="E555" t="str" cm="1">
        <f t="array" ref="E555">_xlfn.IFS(D555&lt;1000,"Less than 1000",D555&lt;=4999,"1000 to 4999",D555&lt;=9999,"5000 to 9999",D555&lt;=14999,"10000 to 14999",D555&lt;=19999,"15000 to 19999",D555&lt;=24999,"20000 to 24999",D555&lt;=29999,"25000 to 29999",D555&lt;=34999,"30000 to 34999",D555&lt;=39999,"35000 to 39999",D555&lt;=44999,"40000 to 44999",D555&lt;=49999,"45000 to 49999",TRUE,"Greater than or equal to 50000")</f>
        <v>Greater than or equal to 50000</v>
      </c>
      <c r="F555">
        <v>75022</v>
      </c>
      <c r="G555" s="7">
        <f t="shared" si="32"/>
        <v>43.975381008206334</v>
      </c>
      <c r="H555" t="s">
        <v>14</v>
      </c>
      <c r="I555">
        <v>1028</v>
      </c>
      <c r="J555" s="5">
        <f t="shared" si="33"/>
        <v>72.978599221789878</v>
      </c>
      <c r="K555" s="4" t="s">
        <v>21</v>
      </c>
      <c r="L555" s="4" t="s">
        <v>22</v>
      </c>
      <c r="M555">
        <v>1293948000</v>
      </c>
      <c r="N555">
        <v>1294034400</v>
      </c>
      <c r="O555" s="11">
        <f t="shared" si="34"/>
        <v>40545.25</v>
      </c>
      <c r="P555" s="11">
        <f t="shared" si="35"/>
        <v>40546.25</v>
      </c>
      <c r="Q555" t="b">
        <v>0</v>
      </c>
      <c r="R555" t="b">
        <v>0</v>
      </c>
      <c r="S555" t="s">
        <v>23</v>
      </c>
      <c r="T555" t="str" cm="1">
        <f t="array" ref="T555:U555">TRIM(_xlfn.TEXTSPLIT(S555,"/"))</f>
        <v>music</v>
      </c>
      <c r="U555" t="str">
        <v>rock</v>
      </c>
      <c r="V555" s="5"/>
    </row>
    <row r="556" spans="1:22" ht="31.2" x14ac:dyDescent="0.3">
      <c r="A556">
        <v>554</v>
      </c>
      <c r="B556" t="s">
        <v>1153</v>
      </c>
      <c r="C556" s="3" t="s">
        <v>1154</v>
      </c>
      <c r="D556">
        <v>9500</v>
      </c>
      <c r="E556" t="str" cm="1">
        <f t="array" ref="E556">_xlfn.IFS(D556&lt;1000,"Less than 1000",D556&lt;=4999,"1000 to 4999",D556&lt;=9999,"5000 to 9999",D556&lt;=14999,"10000 to 14999",D556&lt;=19999,"15000 to 19999",D556&lt;=24999,"20000 to 24999",D556&lt;=29999,"25000 to 29999",D556&lt;=34999,"30000 to 34999",D556&lt;=39999,"35000 to 39999",D556&lt;=44999,"40000 to 44999",D556&lt;=49999,"45000 to 49999",TRUE,"Greater than or equal to 50000")</f>
        <v>5000 to 9999</v>
      </c>
      <c r="F556">
        <v>14408</v>
      </c>
      <c r="G556" s="7">
        <f t="shared" si="32"/>
        <v>151.66315789473683</v>
      </c>
      <c r="H556" t="s">
        <v>20</v>
      </c>
      <c r="I556">
        <v>554</v>
      </c>
      <c r="J556" s="5">
        <f t="shared" si="33"/>
        <v>26.007220216606498</v>
      </c>
      <c r="K556" s="4" t="s">
        <v>15</v>
      </c>
      <c r="L556" s="4" t="s">
        <v>16</v>
      </c>
      <c r="M556">
        <v>1482127200</v>
      </c>
      <c r="N556">
        <v>1482645600</v>
      </c>
      <c r="O556" s="11">
        <f t="shared" si="34"/>
        <v>42723.25</v>
      </c>
      <c r="P556" s="11">
        <f t="shared" si="35"/>
        <v>42729.25</v>
      </c>
      <c r="Q556" t="b">
        <v>0</v>
      </c>
      <c r="R556" t="b">
        <v>0</v>
      </c>
      <c r="S556" t="s">
        <v>60</v>
      </c>
      <c r="T556" t="str" cm="1">
        <f t="array" ref="T556:U556">TRIM(_xlfn.TEXTSPLIT(S556,"/"))</f>
        <v>music</v>
      </c>
      <c r="U556" t="str">
        <v>indie rock</v>
      </c>
      <c r="V556" s="5"/>
    </row>
    <row r="557" spans="1:22" x14ac:dyDescent="0.3">
      <c r="A557">
        <v>555</v>
      </c>
      <c r="B557" t="s">
        <v>1155</v>
      </c>
      <c r="C557" s="3" t="s">
        <v>1156</v>
      </c>
      <c r="D557">
        <v>6300</v>
      </c>
      <c r="E557" t="str" cm="1">
        <f t="array" ref="E557">_xlfn.IFS(D557&lt;1000,"Less than 1000",D557&lt;=4999,"1000 to 4999",D557&lt;=9999,"5000 to 9999",D557&lt;=14999,"10000 to 14999",D557&lt;=19999,"15000 to 19999",D557&lt;=24999,"20000 to 24999",D557&lt;=29999,"25000 to 29999",D557&lt;=34999,"30000 to 34999",D557&lt;=39999,"35000 to 39999",D557&lt;=44999,"40000 to 44999",D557&lt;=49999,"45000 to 49999",TRUE,"Greater than or equal to 50000")</f>
        <v>5000 to 9999</v>
      </c>
      <c r="F557">
        <v>14089</v>
      </c>
      <c r="G557" s="7">
        <f t="shared" si="32"/>
        <v>223.63492063492063</v>
      </c>
      <c r="H557" t="s">
        <v>20</v>
      </c>
      <c r="I557">
        <v>135</v>
      </c>
      <c r="J557" s="5">
        <f t="shared" si="33"/>
        <v>104.36296296296297</v>
      </c>
      <c r="K557" s="4" t="s">
        <v>36</v>
      </c>
      <c r="L557" s="4" t="s">
        <v>37</v>
      </c>
      <c r="M557">
        <v>1396414800</v>
      </c>
      <c r="N557">
        <v>1399093200</v>
      </c>
      <c r="O557" s="11">
        <f t="shared" si="34"/>
        <v>41731.208333333336</v>
      </c>
      <c r="P557" s="11">
        <f t="shared" si="35"/>
        <v>41762.208333333336</v>
      </c>
      <c r="Q557" t="b">
        <v>0</v>
      </c>
      <c r="R557" t="b">
        <v>0</v>
      </c>
      <c r="S557" t="s">
        <v>23</v>
      </c>
      <c r="T557" t="str" cm="1">
        <f t="array" ref="T557:U557">TRIM(_xlfn.TEXTSPLIT(S557,"/"))</f>
        <v>music</v>
      </c>
      <c r="U557" t="str">
        <v>rock</v>
      </c>
      <c r="V557" s="5"/>
    </row>
    <row r="558" spans="1:22" x14ac:dyDescent="0.3">
      <c r="A558">
        <v>556</v>
      </c>
      <c r="B558" t="s">
        <v>442</v>
      </c>
      <c r="C558" s="3" t="s">
        <v>1157</v>
      </c>
      <c r="D558">
        <v>5200</v>
      </c>
      <c r="E558" t="str" cm="1">
        <f t="array" ref="E558">_xlfn.IFS(D558&lt;1000,"Less than 1000",D558&lt;=4999,"1000 to 4999",D558&lt;=9999,"5000 to 9999",D558&lt;=14999,"10000 to 14999",D558&lt;=19999,"15000 to 19999",D558&lt;=24999,"20000 to 24999",D558&lt;=29999,"25000 to 29999",D558&lt;=34999,"30000 to 34999",D558&lt;=39999,"35000 to 39999",D558&lt;=44999,"40000 to 44999",D558&lt;=49999,"45000 to 49999",TRUE,"Greater than or equal to 50000")</f>
        <v>5000 to 9999</v>
      </c>
      <c r="F558">
        <v>12467</v>
      </c>
      <c r="G558" s="7">
        <f t="shared" si="32"/>
        <v>239.75</v>
      </c>
      <c r="H558" t="s">
        <v>20</v>
      </c>
      <c r="I558">
        <v>122</v>
      </c>
      <c r="J558" s="5">
        <f t="shared" si="33"/>
        <v>102.18852459016394</v>
      </c>
      <c r="K558" s="4" t="s">
        <v>21</v>
      </c>
      <c r="L558" s="4" t="s">
        <v>22</v>
      </c>
      <c r="M558">
        <v>1315285200</v>
      </c>
      <c r="N558">
        <v>1315890000</v>
      </c>
      <c r="O558" s="11">
        <f t="shared" si="34"/>
        <v>40792.208333333336</v>
      </c>
      <c r="P558" s="11">
        <f t="shared" si="35"/>
        <v>40799.208333333336</v>
      </c>
      <c r="Q558" t="b">
        <v>0</v>
      </c>
      <c r="R558" t="b">
        <v>1</v>
      </c>
      <c r="S558" t="s">
        <v>206</v>
      </c>
      <c r="T558" t="str" cm="1">
        <f t="array" ref="T558:U558">TRIM(_xlfn.TEXTSPLIT(S558,"/"))</f>
        <v>publishing</v>
      </c>
      <c r="U558" t="str">
        <v>translations</v>
      </c>
      <c r="V558" s="5"/>
    </row>
    <row r="559" spans="1:22" x14ac:dyDescent="0.3">
      <c r="A559">
        <v>557</v>
      </c>
      <c r="B559" t="s">
        <v>1158</v>
      </c>
      <c r="C559" s="3" t="s">
        <v>1159</v>
      </c>
      <c r="D559">
        <v>6000</v>
      </c>
      <c r="E559" t="str" cm="1">
        <f t="array" ref="E559">_xlfn.IFS(D559&lt;1000,"Less than 1000",D559&lt;=4999,"1000 to 4999",D559&lt;=9999,"5000 to 9999",D559&lt;=14999,"10000 to 14999",D559&lt;=19999,"15000 to 19999",D559&lt;=24999,"20000 to 24999",D559&lt;=29999,"25000 to 29999",D559&lt;=34999,"30000 to 34999",D559&lt;=39999,"35000 to 39999",D559&lt;=44999,"40000 to 44999",D559&lt;=49999,"45000 to 49999",TRUE,"Greater than or equal to 50000")</f>
        <v>5000 to 9999</v>
      </c>
      <c r="F559">
        <v>11960</v>
      </c>
      <c r="G559" s="7">
        <f t="shared" si="32"/>
        <v>199.33333333333334</v>
      </c>
      <c r="H559" t="s">
        <v>20</v>
      </c>
      <c r="I559">
        <v>221</v>
      </c>
      <c r="J559" s="5">
        <f t="shared" si="33"/>
        <v>54.117647058823529</v>
      </c>
      <c r="K559" s="4" t="s">
        <v>21</v>
      </c>
      <c r="L559" s="4" t="s">
        <v>22</v>
      </c>
      <c r="M559">
        <v>1443762000</v>
      </c>
      <c r="N559">
        <v>1444021200</v>
      </c>
      <c r="O559" s="11">
        <f t="shared" si="34"/>
        <v>42279.208333333328</v>
      </c>
      <c r="P559" s="11">
        <f t="shared" si="35"/>
        <v>42282.208333333328</v>
      </c>
      <c r="Q559" t="b">
        <v>0</v>
      </c>
      <c r="R559" t="b">
        <v>1</v>
      </c>
      <c r="S559" t="s">
        <v>474</v>
      </c>
      <c r="T559" t="str" cm="1">
        <f t="array" ref="T559:U559">TRIM(_xlfn.TEXTSPLIT(S559,"/"))</f>
        <v>film &amp; video</v>
      </c>
      <c r="U559" t="str">
        <v>science fiction</v>
      </c>
      <c r="V559" s="5"/>
    </row>
    <row r="560" spans="1:22" x14ac:dyDescent="0.3">
      <c r="A560">
        <v>558</v>
      </c>
      <c r="B560" t="s">
        <v>1160</v>
      </c>
      <c r="C560" s="3" t="s">
        <v>1161</v>
      </c>
      <c r="D560">
        <v>5800</v>
      </c>
      <c r="E560" t="str" cm="1">
        <f t="array" ref="E560">_xlfn.IFS(D560&lt;1000,"Less than 1000",D560&lt;=4999,"1000 to 4999",D560&lt;=9999,"5000 to 9999",D560&lt;=14999,"10000 to 14999",D560&lt;=19999,"15000 to 19999",D560&lt;=24999,"20000 to 24999",D560&lt;=29999,"25000 to 29999",D560&lt;=34999,"30000 to 34999",D560&lt;=39999,"35000 to 39999",D560&lt;=44999,"40000 to 44999",D560&lt;=49999,"45000 to 49999",TRUE,"Greater than or equal to 50000")</f>
        <v>5000 to 9999</v>
      </c>
      <c r="F560">
        <v>7966</v>
      </c>
      <c r="G560" s="7">
        <f t="shared" si="32"/>
        <v>137.34482758620689</v>
      </c>
      <c r="H560" t="s">
        <v>20</v>
      </c>
      <c r="I560">
        <v>126</v>
      </c>
      <c r="J560" s="5">
        <f t="shared" si="33"/>
        <v>63.222222222222221</v>
      </c>
      <c r="K560" s="4" t="s">
        <v>21</v>
      </c>
      <c r="L560" s="4" t="s">
        <v>22</v>
      </c>
      <c r="M560">
        <v>1456293600</v>
      </c>
      <c r="N560">
        <v>1460005200</v>
      </c>
      <c r="O560" s="11">
        <f t="shared" si="34"/>
        <v>42424.25</v>
      </c>
      <c r="P560" s="11">
        <f t="shared" si="35"/>
        <v>42467.208333333328</v>
      </c>
      <c r="Q560" t="b">
        <v>0</v>
      </c>
      <c r="R560" t="b">
        <v>0</v>
      </c>
      <c r="S560" t="s">
        <v>33</v>
      </c>
      <c r="T560" t="str" cm="1">
        <f t="array" ref="T560:U560">TRIM(_xlfn.TEXTSPLIT(S560,"/"))</f>
        <v>theater</v>
      </c>
      <c r="U560" t="str">
        <v>plays</v>
      </c>
      <c r="V560" s="5"/>
    </row>
    <row r="561" spans="1:22" x14ac:dyDescent="0.3">
      <c r="A561">
        <v>559</v>
      </c>
      <c r="B561" t="s">
        <v>1162</v>
      </c>
      <c r="C561" s="3" t="s">
        <v>1163</v>
      </c>
      <c r="D561">
        <v>105300</v>
      </c>
      <c r="E561" t="str" cm="1">
        <f t="array" ref="E561">_xlfn.IFS(D561&lt;1000,"Less than 1000",D561&lt;=4999,"1000 to 4999",D561&lt;=9999,"5000 to 9999",D561&lt;=14999,"10000 to 14999",D561&lt;=19999,"15000 to 19999",D561&lt;=24999,"20000 to 24999",D561&lt;=29999,"25000 to 29999",D561&lt;=34999,"30000 to 34999",D561&lt;=39999,"35000 to 39999",D561&lt;=44999,"40000 to 44999",D561&lt;=49999,"45000 to 49999",TRUE,"Greater than or equal to 50000")</f>
        <v>Greater than or equal to 50000</v>
      </c>
      <c r="F561">
        <v>106321</v>
      </c>
      <c r="G561" s="7">
        <f t="shared" si="32"/>
        <v>100.9696106362773</v>
      </c>
      <c r="H561" t="s">
        <v>20</v>
      </c>
      <c r="I561">
        <v>1022</v>
      </c>
      <c r="J561" s="5">
        <f t="shared" si="33"/>
        <v>104.03228962818004</v>
      </c>
      <c r="K561" s="4" t="s">
        <v>21</v>
      </c>
      <c r="L561" s="4" t="s">
        <v>22</v>
      </c>
      <c r="M561">
        <v>1470114000</v>
      </c>
      <c r="N561">
        <v>1470718800</v>
      </c>
      <c r="O561" s="11">
        <f t="shared" si="34"/>
        <v>42584.208333333328</v>
      </c>
      <c r="P561" s="11">
        <f t="shared" si="35"/>
        <v>42591.208333333328</v>
      </c>
      <c r="Q561" t="b">
        <v>0</v>
      </c>
      <c r="R561" t="b">
        <v>0</v>
      </c>
      <c r="S561" t="s">
        <v>33</v>
      </c>
      <c r="T561" t="str" cm="1">
        <f t="array" ref="T561:U561">TRIM(_xlfn.TEXTSPLIT(S561,"/"))</f>
        <v>theater</v>
      </c>
      <c r="U561" t="str">
        <v>plays</v>
      </c>
      <c r="V561" s="5"/>
    </row>
    <row r="562" spans="1:22" x14ac:dyDescent="0.3">
      <c r="A562">
        <v>560</v>
      </c>
      <c r="B562" t="s">
        <v>1164</v>
      </c>
      <c r="C562" s="3" t="s">
        <v>1165</v>
      </c>
      <c r="D562">
        <v>20000</v>
      </c>
      <c r="E562" t="str" cm="1">
        <f t="array" ref="E562">_xlfn.IFS(D562&lt;1000,"Less than 1000",D562&lt;=4999,"1000 to 4999",D562&lt;=9999,"5000 to 9999",D562&lt;=14999,"10000 to 14999",D562&lt;=19999,"15000 to 19999",D562&lt;=24999,"20000 to 24999",D562&lt;=29999,"25000 to 29999",D562&lt;=34999,"30000 to 34999",D562&lt;=39999,"35000 to 39999",D562&lt;=44999,"40000 to 44999",D562&lt;=49999,"45000 to 49999",TRUE,"Greater than or equal to 50000")</f>
        <v>20000 to 24999</v>
      </c>
      <c r="F562">
        <v>158832</v>
      </c>
      <c r="G562" s="7">
        <f t="shared" si="32"/>
        <v>794.16</v>
      </c>
      <c r="H562" t="s">
        <v>20</v>
      </c>
      <c r="I562">
        <v>3177</v>
      </c>
      <c r="J562" s="5">
        <f t="shared" si="33"/>
        <v>49.994334277620396</v>
      </c>
      <c r="K562" s="4" t="s">
        <v>21</v>
      </c>
      <c r="L562" s="4" t="s">
        <v>22</v>
      </c>
      <c r="M562">
        <v>1321596000</v>
      </c>
      <c r="N562">
        <v>1325052000</v>
      </c>
      <c r="O562" s="11">
        <f t="shared" si="34"/>
        <v>40865.25</v>
      </c>
      <c r="P562" s="11">
        <f t="shared" si="35"/>
        <v>40905.25</v>
      </c>
      <c r="Q562" t="b">
        <v>0</v>
      </c>
      <c r="R562" t="b">
        <v>0</v>
      </c>
      <c r="S562" t="s">
        <v>71</v>
      </c>
      <c r="T562" t="str" cm="1">
        <f t="array" ref="T562:U562">TRIM(_xlfn.TEXTSPLIT(S562,"/"))</f>
        <v>film &amp; video</v>
      </c>
      <c r="U562" t="str">
        <v>animation</v>
      </c>
      <c r="V562" s="5"/>
    </row>
    <row r="563" spans="1:22" x14ac:dyDescent="0.3">
      <c r="A563">
        <v>561</v>
      </c>
      <c r="B563" t="s">
        <v>1166</v>
      </c>
      <c r="C563" s="3" t="s">
        <v>1167</v>
      </c>
      <c r="D563">
        <v>3000</v>
      </c>
      <c r="E563" t="str" cm="1">
        <f t="array" ref="E563">_xlfn.IFS(D563&lt;1000,"Less than 1000",D563&lt;=4999,"1000 to 4999",D563&lt;=9999,"5000 to 9999",D563&lt;=14999,"10000 to 14999",D563&lt;=19999,"15000 to 19999",D563&lt;=24999,"20000 to 24999",D563&lt;=29999,"25000 to 29999",D563&lt;=34999,"30000 to 34999",D563&lt;=39999,"35000 to 39999",D563&lt;=44999,"40000 to 44999",D563&lt;=49999,"45000 to 49999",TRUE,"Greater than or equal to 50000")</f>
        <v>1000 to 4999</v>
      </c>
      <c r="F563">
        <v>11091</v>
      </c>
      <c r="G563" s="7">
        <f t="shared" si="32"/>
        <v>369.7</v>
      </c>
      <c r="H563" t="s">
        <v>20</v>
      </c>
      <c r="I563">
        <v>198</v>
      </c>
      <c r="J563" s="5">
        <f t="shared" si="33"/>
        <v>56.015151515151516</v>
      </c>
      <c r="K563" s="4" t="s">
        <v>98</v>
      </c>
      <c r="L563" s="4" t="s">
        <v>99</v>
      </c>
      <c r="M563">
        <v>1318827600</v>
      </c>
      <c r="N563">
        <v>1319000400</v>
      </c>
      <c r="O563" s="11">
        <f t="shared" si="34"/>
        <v>40833.208333333336</v>
      </c>
      <c r="P563" s="11">
        <f t="shared" si="35"/>
        <v>40835.208333333336</v>
      </c>
      <c r="Q563" t="b">
        <v>0</v>
      </c>
      <c r="R563" t="b">
        <v>0</v>
      </c>
      <c r="S563" t="s">
        <v>33</v>
      </c>
      <c r="T563" t="str" cm="1">
        <f t="array" ref="T563:U563">TRIM(_xlfn.TEXTSPLIT(S563,"/"))</f>
        <v>theater</v>
      </c>
      <c r="U563" t="str">
        <v>plays</v>
      </c>
      <c r="V563" s="5"/>
    </row>
    <row r="564" spans="1:22" ht="31.2" x14ac:dyDescent="0.3">
      <c r="A564">
        <v>562</v>
      </c>
      <c r="B564" t="s">
        <v>1168</v>
      </c>
      <c r="C564" s="3" t="s">
        <v>1169</v>
      </c>
      <c r="D564">
        <v>9900</v>
      </c>
      <c r="E564" t="str" cm="1">
        <f t="array" ref="E564">_xlfn.IFS(D564&lt;1000,"Less than 1000",D564&lt;=4999,"1000 to 4999",D564&lt;=9999,"5000 to 9999",D564&lt;=14999,"10000 to 14999",D564&lt;=19999,"15000 to 19999",D564&lt;=24999,"20000 to 24999",D564&lt;=29999,"25000 to 29999",D564&lt;=34999,"30000 to 34999",D564&lt;=39999,"35000 to 39999",D564&lt;=44999,"40000 to 44999",D564&lt;=49999,"45000 to 49999",TRUE,"Greater than or equal to 50000")</f>
        <v>5000 to 9999</v>
      </c>
      <c r="F564">
        <v>1269</v>
      </c>
      <c r="G564" s="7">
        <f t="shared" si="32"/>
        <v>12.818181818181817</v>
      </c>
      <c r="H564" t="s">
        <v>14</v>
      </c>
      <c r="I564">
        <v>26</v>
      </c>
      <c r="J564" s="5">
        <f t="shared" si="33"/>
        <v>48.807692307692307</v>
      </c>
      <c r="K564" s="4" t="s">
        <v>98</v>
      </c>
      <c r="L564" s="4" t="s">
        <v>99</v>
      </c>
      <c r="M564">
        <v>1552366800</v>
      </c>
      <c r="N564">
        <v>1552539600</v>
      </c>
      <c r="O564" s="11">
        <f t="shared" si="34"/>
        <v>43536.208333333328</v>
      </c>
      <c r="P564" s="11">
        <f t="shared" si="35"/>
        <v>43538.208333333328</v>
      </c>
      <c r="Q564" t="b">
        <v>0</v>
      </c>
      <c r="R564" t="b">
        <v>0</v>
      </c>
      <c r="S564" t="s">
        <v>23</v>
      </c>
      <c r="T564" t="str" cm="1">
        <f t="array" ref="T564:U564">TRIM(_xlfn.TEXTSPLIT(S564,"/"))</f>
        <v>music</v>
      </c>
      <c r="U564" t="str">
        <v>rock</v>
      </c>
      <c r="V564" s="5"/>
    </row>
    <row r="565" spans="1:22" x14ac:dyDescent="0.3">
      <c r="A565">
        <v>563</v>
      </c>
      <c r="B565" t="s">
        <v>1170</v>
      </c>
      <c r="C565" s="3" t="s">
        <v>1171</v>
      </c>
      <c r="D565">
        <v>3700</v>
      </c>
      <c r="E565" t="str" cm="1">
        <f t="array" ref="E565">_xlfn.IFS(D565&lt;1000,"Less than 1000",D565&lt;=4999,"1000 to 4999",D565&lt;=9999,"5000 to 9999",D565&lt;=14999,"10000 to 14999",D565&lt;=19999,"15000 to 19999",D565&lt;=24999,"20000 to 24999",D565&lt;=29999,"25000 to 29999",D565&lt;=34999,"30000 to 34999",D565&lt;=39999,"35000 to 39999",D565&lt;=44999,"40000 to 44999",D565&lt;=49999,"45000 to 49999",TRUE,"Greater than or equal to 50000")</f>
        <v>1000 to 4999</v>
      </c>
      <c r="F565">
        <v>5107</v>
      </c>
      <c r="G565" s="7">
        <f t="shared" si="32"/>
        <v>138.02702702702703</v>
      </c>
      <c r="H565" t="s">
        <v>20</v>
      </c>
      <c r="I565">
        <v>85</v>
      </c>
      <c r="J565" s="5">
        <f t="shared" si="33"/>
        <v>60.082352941176474</v>
      </c>
      <c r="K565" s="4" t="s">
        <v>26</v>
      </c>
      <c r="L565" s="4" t="s">
        <v>27</v>
      </c>
      <c r="M565">
        <v>1542088800</v>
      </c>
      <c r="N565">
        <v>1543816800</v>
      </c>
      <c r="O565" s="11">
        <f t="shared" si="34"/>
        <v>43417.25</v>
      </c>
      <c r="P565" s="11">
        <f t="shared" si="35"/>
        <v>43437.25</v>
      </c>
      <c r="Q565" t="b">
        <v>0</v>
      </c>
      <c r="R565" t="b">
        <v>0</v>
      </c>
      <c r="S565" t="s">
        <v>42</v>
      </c>
      <c r="T565" t="str" cm="1">
        <f t="array" ref="T565:U565">TRIM(_xlfn.TEXTSPLIT(S565,"/"))</f>
        <v>film &amp; video</v>
      </c>
      <c r="U565" t="str">
        <v>documentary</v>
      </c>
      <c r="V565" s="5"/>
    </row>
    <row r="566" spans="1:22" x14ac:dyDescent="0.3">
      <c r="A566">
        <v>564</v>
      </c>
      <c r="B566" t="s">
        <v>1172</v>
      </c>
      <c r="C566" s="3" t="s">
        <v>1173</v>
      </c>
      <c r="D566">
        <v>168700</v>
      </c>
      <c r="E566" t="str" cm="1">
        <f t="array" ref="E566">_xlfn.IFS(D566&lt;1000,"Less than 1000",D566&lt;=4999,"1000 to 4999",D566&lt;=9999,"5000 to 9999",D566&lt;=14999,"10000 to 14999",D566&lt;=19999,"15000 to 19999",D566&lt;=24999,"20000 to 24999",D566&lt;=29999,"25000 to 29999",D566&lt;=34999,"30000 to 34999",D566&lt;=39999,"35000 to 39999",D566&lt;=44999,"40000 to 44999",D566&lt;=49999,"45000 to 49999",TRUE,"Greater than or equal to 50000")</f>
        <v>Greater than or equal to 50000</v>
      </c>
      <c r="F566">
        <v>141393</v>
      </c>
      <c r="G566" s="7">
        <f t="shared" si="32"/>
        <v>83.813278008298752</v>
      </c>
      <c r="H566" t="s">
        <v>14</v>
      </c>
      <c r="I566">
        <v>1790</v>
      </c>
      <c r="J566" s="5">
        <f t="shared" si="33"/>
        <v>78.990502793296088</v>
      </c>
      <c r="K566" s="4" t="s">
        <v>21</v>
      </c>
      <c r="L566" s="4" t="s">
        <v>22</v>
      </c>
      <c r="M566">
        <v>1426395600</v>
      </c>
      <c r="N566">
        <v>1427086800</v>
      </c>
      <c r="O566" s="11">
        <f t="shared" si="34"/>
        <v>42078.208333333328</v>
      </c>
      <c r="P566" s="11">
        <f t="shared" si="35"/>
        <v>42086.208333333328</v>
      </c>
      <c r="Q566" t="b">
        <v>0</v>
      </c>
      <c r="R566" t="b">
        <v>0</v>
      </c>
      <c r="S566" t="s">
        <v>33</v>
      </c>
      <c r="T566" t="str" cm="1">
        <f t="array" ref="T566:U566">TRIM(_xlfn.TEXTSPLIT(S566,"/"))</f>
        <v>theater</v>
      </c>
      <c r="U566" t="str">
        <v>plays</v>
      </c>
      <c r="V566" s="5"/>
    </row>
    <row r="567" spans="1:22" x14ac:dyDescent="0.3">
      <c r="A567">
        <v>565</v>
      </c>
      <c r="B567" t="s">
        <v>1174</v>
      </c>
      <c r="C567" s="3" t="s">
        <v>1175</v>
      </c>
      <c r="D567">
        <v>94900</v>
      </c>
      <c r="E567" t="str" cm="1">
        <f t="array" ref="E567">_xlfn.IFS(D567&lt;1000,"Less than 1000",D567&lt;=4999,"1000 to 4999",D567&lt;=9999,"5000 to 9999",D567&lt;=14999,"10000 to 14999",D567&lt;=19999,"15000 to 19999",D567&lt;=24999,"20000 to 24999",D567&lt;=29999,"25000 to 29999",D567&lt;=34999,"30000 to 34999",D567&lt;=39999,"35000 to 39999",D567&lt;=44999,"40000 to 44999",D567&lt;=49999,"45000 to 49999",TRUE,"Greater than or equal to 50000")</f>
        <v>Greater than or equal to 50000</v>
      </c>
      <c r="F567">
        <v>194166</v>
      </c>
      <c r="G567" s="7">
        <f t="shared" si="32"/>
        <v>204.60063224446787</v>
      </c>
      <c r="H567" t="s">
        <v>20</v>
      </c>
      <c r="I567">
        <v>3596</v>
      </c>
      <c r="J567" s="5">
        <f t="shared" si="33"/>
        <v>53.99499443826474</v>
      </c>
      <c r="K567" s="4" t="s">
        <v>21</v>
      </c>
      <c r="L567" s="4" t="s">
        <v>22</v>
      </c>
      <c r="M567">
        <v>1321336800</v>
      </c>
      <c r="N567">
        <v>1323064800</v>
      </c>
      <c r="O567" s="11">
        <f t="shared" si="34"/>
        <v>40862.25</v>
      </c>
      <c r="P567" s="11">
        <f t="shared" si="35"/>
        <v>40882.25</v>
      </c>
      <c r="Q567" t="b">
        <v>0</v>
      </c>
      <c r="R567" t="b">
        <v>0</v>
      </c>
      <c r="S567" t="s">
        <v>33</v>
      </c>
      <c r="T567" t="str" cm="1">
        <f t="array" ref="T567:U567">TRIM(_xlfn.TEXTSPLIT(S567,"/"))</f>
        <v>theater</v>
      </c>
      <c r="U567" t="str">
        <v>plays</v>
      </c>
      <c r="V567" s="5"/>
    </row>
    <row r="568" spans="1:22" x14ac:dyDescent="0.3">
      <c r="A568">
        <v>566</v>
      </c>
      <c r="B568" t="s">
        <v>1176</v>
      </c>
      <c r="C568" s="3" t="s">
        <v>1177</v>
      </c>
      <c r="D568">
        <v>9300</v>
      </c>
      <c r="E568" t="str" cm="1">
        <f t="array" ref="E568">_xlfn.IFS(D568&lt;1000,"Less than 1000",D568&lt;=4999,"1000 to 4999",D568&lt;=9999,"5000 to 9999",D568&lt;=14999,"10000 to 14999",D568&lt;=19999,"15000 to 19999",D568&lt;=24999,"20000 to 24999",D568&lt;=29999,"25000 to 29999",D568&lt;=34999,"30000 to 34999",D568&lt;=39999,"35000 to 39999",D568&lt;=44999,"40000 to 44999",D568&lt;=49999,"45000 to 49999",TRUE,"Greater than or equal to 50000")</f>
        <v>5000 to 9999</v>
      </c>
      <c r="F568">
        <v>4124</v>
      </c>
      <c r="G568" s="7">
        <f t="shared" si="32"/>
        <v>44.344086021505376</v>
      </c>
      <c r="H568" t="s">
        <v>14</v>
      </c>
      <c r="I568">
        <v>37</v>
      </c>
      <c r="J568" s="5">
        <f t="shared" si="33"/>
        <v>111.45945945945945</v>
      </c>
      <c r="K568" s="4" t="s">
        <v>21</v>
      </c>
      <c r="L568" s="4" t="s">
        <v>22</v>
      </c>
      <c r="M568">
        <v>1456293600</v>
      </c>
      <c r="N568">
        <v>1458277200</v>
      </c>
      <c r="O568" s="11">
        <f t="shared" si="34"/>
        <v>42424.25</v>
      </c>
      <c r="P568" s="11">
        <f t="shared" si="35"/>
        <v>42447.208333333328</v>
      </c>
      <c r="Q568" t="b">
        <v>0</v>
      </c>
      <c r="R568" t="b">
        <v>1</v>
      </c>
      <c r="S568" t="s">
        <v>50</v>
      </c>
      <c r="T568" t="str" cm="1">
        <f t="array" ref="T568:U568">TRIM(_xlfn.TEXTSPLIT(S568,"/"))</f>
        <v>music</v>
      </c>
      <c r="U568" t="str">
        <v>electric music</v>
      </c>
      <c r="V568" s="5"/>
    </row>
    <row r="569" spans="1:22" ht="31.2" x14ac:dyDescent="0.3">
      <c r="A569">
        <v>567</v>
      </c>
      <c r="B569" t="s">
        <v>1178</v>
      </c>
      <c r="C569" s="3" t="s">
        <v>1179</v>
      </c>
      <c r="D569">
        <v>6800</v>
      </c>
      <c r="E569" t="str" cm="1">
        <f t="array" ref="E569">_xlfn.IFS(D569&lt;1000,"Less than 1000",D569&lt;=4999,"1000 to 4999",D569&lt;=9999,"5000 to 9999",D569&lt;=14999,"10000 to 14999",D569&lt;=19999,"15000 to 19999",D569&lt;=24999,"20000 to 24999",D569&lt;=29999,"25000 to 29999",D569&lt;=34999,"30000 to 34999",D569&lt;=39999,"35000 to 39999",D569&lt;=44999,"40000 to 44999",D569&lt;=49999,"45000 to 49999",TRUE,"Greater than or equal to 50000")</f>
        <v>5000 to 9999</v>
      </c>
      <c r="F569">
        <v>14865</v>
      </c>
      <c r="G569" s="7">
        <f t="shared" si="32"/>
        <v>218.60294117647058</v>
      </c>
      <c r="H569" t="s">
        <v>20</v>
      </c>
      <c r="I569">
        <v>244</v>
      </c>
      <c r="J569" s="5">
        <f t="shared" si="33"/>
        <v>60.922131147540981</v>
      </c>
      <c r="K569" s="4" t="s">
        <v>21</v>
      </c>
      <c r="L569" s="4" t="s">
        <v>22</v>
      </c>
      <c r="M569">
        <v>1404968400</v>
      </c>
      <c r="N569">
        <v>1405141200</v>
      </c>
      <c r="O569" s="11">
        <f t="shared" si="34"/>
        <v>41830.208333333336</v>
      </c>
      <c r="P569" s="11">
        <f t="shared" si="35"/>
        <v>41832.208333333336</v>
      </c>
      <c r="Q569" t="b">
        <v>0</v>
      </c>
      <c r="R569" t="b">
        <v>0</v>
      </c>
      <c r="S569" t="s">
        <v>23</v>
      </c>
      <c r="T569" t="str" cm="1">
        <f t="array" ref="T569:U569">TRIM(_xlfn.TEXTSPLIT(S569,"/"))</f>
        <v>music</v>
      </c>
      <c r="U569" t="str">
        <v>rock</v>
      </c>
      <c r="V569" s="5"/>
    </row>
    <row r="570" spans="1:22" x14ac:dyDescent="0.3">
      <c r="A570">
        <v>568</v>
      </c>
      <c r="B570" t="s">
        <v>1180</v>
      </c>
      <c r="C570" s="3" t="s">
        <v>1181</v>
      </c>
      <c r="D570">
        <v>72400</v>
      </c>
      <c r="E570" t="str" cm="1">
        <f t="array" ref="E570">_xlfn.IFS(D570&lt;1000,"Less than 1000",D570&lt;=4999,"1000 to 4999",D570&lt;=9999,"5000 to 9999",D570&lt;=14999,"10000 to 14999",D570&lt;=19999,"15000 to 19999",D570&lt;=24999,"20000 to 24999",D570&lt;=29999,"25000 to 29999",D570&lt;=34999,"30000 to 34999",D570&lt;=39999,"35000 to 39999",D570&lt;=44999,"40000 to 44999",D570&lt;=49999,"45000 to 49999",TRUE,"Greater than or equal to 50000")</f>
        <v>Greater than or equal to 50000</v>
      </c>
      <c r="F570">
        <v>134688</v>
      </c>
      <c r="G570" s="7">
        <f t="shared" si="32"/>
        <v>186.03314917127071</v>
      </c>
      <c r="H570" t="s">
        <v>20</v>
      </c>
      <c r="I570">
        <v>5180</v>
      </c>
      <c r="J570" s="5">
        <f t="shared" si="33"/>
        <v>26.0015444015444</v>
      </c>
      <c r="K570" s="4" t="s">
        <v>21</v>
      </c>
      <c r="L570" s="4" t="s">
        <v>22</v>
      </c>
      <c r="M570">
        <v>1279170000</v>
      </c>
      <c r="N570">
        <v>1283058000</v>
      </c>
      <c r="O570" s="11">
        <f t="shared" si="34"/>
        <v>40374.208333333336</v>
      </c>
      <c r="P570" s="11">
        <f t="shared" si="35"/>
        <v>40419.208333333336</v>
      </c>
      <c r="Q570" t="b">
        <v>0</v>
      </c>
      <c r="R570" t="b">
        <v>0</v>
      </c>
      <c r="S570" t="s">
        <v>33</v>
      </c>
      <c r="T570" t="str" cm="1">
        <f t="array" ref="T570:U570">TRIM(_xlfn.TEXTSPLIT(S570,"/"))</f>
        <v>theater</v>
      </c>
      <c r="U570" t="str">
        <v>plays</v>
      </c>
      <c r="V570" s="5"/>
    </row>
    <row r="571" spans="1:22" x14ac:dyDescent="0.3">
      <c r="A571">
        <v>569</v>
      </c>
      <c r="B571" t="s">
        <v>1182</v>
      </c>
      <c r="C571" s="3" t="s">
        <v>1183</v>
      </c>
      <c r="D571">
        <v>20100</v>
      </c>
      <c r="E571" t="str" cm="1">
        <f t="array" ref="E571">_xlfn.IFS(D571&lt;1000,"Less than 1000",D571&lt;=4999,"1000 to 4999",D571&lt;=9999,"5000 to 9999",D571&lt;=14999,"10000 to 14999",D571&lt;=19999,"15000 to 19999",D571&lt;=24999,"20000 to 24999",D571&lt;=29999,"25000 to 29999",D571&lt;=34999,"30000 to 34999",D571&lt;=39999,"35000 to 39999",D571&lt;=44999,"40000 to 44999",D571&lt;=49999,"45000 to 49999",TRUE,"Greater than or equal to 50000")</f>
        <v>20000 to 24999</v>
      </c>
      <c r="F571">
        <v>47705</v>
      </c>
      <c r="G571" s="7">
        <f t="shared" si="32"/>
        <v>237.33830845771143</v>
      </c>
      <c r="H571" t="s">
        <v>20</v>
      </c>
      <c r="I571">
        <v>589</v>
      </c>
      <c r="J571" s="5">
        <f t="shared" si="33"/>
        <v>80.993208828522924</v>
      </c>
      <c r="K571" s="4" t="s">
        <v>107</v>
      </c>
      <c r="L571" s="4" t="s">
        <v>108</v>
      </c>
      <c r="M571">
        <v>1294725600</v>
      </c>
      <c r="N571">
        <v>1295762400</v>
      </c>
      <c r="O571" s="11">
        <f t="shared" si="34"/>
        <v>40554.25</v>
      </c>
      <c r="P571" s="11">
        <f t="shared" si="35"/>
        <v>40566.25</v>
      </c>
      <c r="Q571" t="b">
        <v>0</v>
      </c>
      <c r="R571" t="b">
        <v>0</v>
      </c>
      <c r="S571" t="s">
        <v>71</v>
      </c>
      <c r="T571" t="str" cm="1">
        <f t="array" ref="T571:U571">TRIM(_xlfn.TEXTSPLIT(S571,"/"))</f>
        <v>film &amp; video</v>
      </c>
      <c r="U571" t="str">
        <v>animation</v>
      </c>
      <c r="V571" s="5"/>
    </row>
    <row r="572" spans="1:22" x14ac:dyDescent="0.3">
      <c r="A572">
        <v>570</v>
      </c>
      <c r="B572" t="s">
        <v>1184</v>
      </c>
      <c r="C572" s="3" t="s">
        <v>1185</v>
      </c>
      <c r="D572">
        <v>31200</v>
      </c>
      <c r="E572" t="str" cm="1">
        <f t="array" ref="E572">_xlfn.IFS(D572&lt;1000,"Less than 1000",D572&lt;=4999,"1000 to 4999",D572&lt;=9999,"5000 to 9999",D572&lt;=14999,"10000 to 14999",D572&lt;=19999,"15000 to 19999",D572&lt;=24999,"20000 to 24999",D572&lt;=29999,"25000 to 29999",D572&lt;=34999,"30000 to 34999",D572&lt;=39999,"35000 to 39999",D572&lt;=44999,"40000 to 44999",D572&lt;=49999,"45000 to 49999",TRUE,"Greater than or equal to 50000")</f>
        <v>30000 to 34999</v>
      </c>
      <c r="F572">
        <v>95364</v>
      </c>
      <c r="G572" s="7">
        <f t="shared" si="32"/>
        <v>305.65384615384613</v>
      </c>
      <c r="H572" t="s">
        <v>20</v>
      </c>
      <c r="I572">
        <v>2725</v>
      </c>
      <c r="J572" s="5">
        <f t="shared" si="33"/>
        <v>34.995963302752294</v>
      </c>
      <c r="K572" s="4" t="s">
        <v>21</v>
      </c>
      <c r="L572" s="4" t="s">
        <v>22</v>
      </c>
      <c r="M572">
        <v>1419055200</v>
      </c>
      <c r="N572">
        <v>1419573600</v>
      </c>
      <c r="O572" s="11">
        <f t="shared" si="34"/>
        <v>41993.25</v>
      </c>
      <c r="P572" s="11">
        <f t="shared" si="35"/>
        <v>41999.25</v>
      </c>
      <c r="Q572" t="b">
        <v>0</v>
      </c>
      <c r="R572" t="b">
        <v>1</v>
      </c>
      <c r="S572" t="s">
        <v>23</v>
      </c>
      <c r="T572" t="str" cm="1">
        <f t="array" ref="T572:U572">TRIM(_xlfn.TEXTSPLIT(S572,"/"))</f>
        <v>music</v>
      </c>
      <c r="U572" t="str">
        <v>rock</v>
      </c>
      <c r="V572" s="5"/>
    </row>
    <row r="573" spans="1:22" x14ac:dyDescent="0.3">
      <c r="A573">
        <v>571</v>
      </c>
      <c r="B573" t="s">
        <v>1186</v>
      </c>
      <c r="C573" s="3" t="s">
        <v>1187</v>
      </c>
      <c r="D573">
        <v>3500</v>
      </c>
      <c r="E573" t="str" cm="1">
        <f t="array" ref="E573">_xlfn.IFS(D573&lt;1000,"Less than 1000",D573&lt;=4999,"1000 to 4999",D573&lt;=9999,"5000 to 9999",D573&lt;=14999,"10000 to 14999",D573&lt;=19999,"15000 to 19999",D573&lt;=24999,"20000 to 24999",D573&lt;=29999,"25000 to 29999",D573&lt;=34999,"30000 to 34999",D573&lt;=39999,"35000 to 39999",D573&lt;=44999,"40000 to 44999",D573&lt;=49999,"45000 to 49999",TRUE,"Greater than or equal to 50000")</f>
        <v>1000 to 4999</v>
      </c>
      <c r="F573">
        <v>3295</v>
      </c>
      <c r="G573" s="7">
        <f t="shared" si="32"/>
        <v>94.142857142857139</v>
      </c>
      <c r="H573" t="s">
        <v>14</v>
      </c>
      <c r="I573">
        <v>35</v>
      </c>
      <c r="J573" s="5">
        <f t="shared" si="33"/>
        <v>94.142857142857139</v>
      </c>
      <c r="K573" s="4" t="s">
        <v>107</v>
      </c>
      <c r="L573" s="4" t="s">
        <v>108</v>
      </c>
      <c r="M573">
        <v>1434690000</v>
      </c>
      <c r="N573">
        <v>1438750800</v>
      </c>
      <c r="O573" s="11">
        <f t="shared" si="34"/>
        <v>42174.208333333328</v>
      </c>
      <c r="P573" s="11">
        <f t="shared" si="35"/>
        <v>42221.208333333328</v>
      </c>
      <c r="Q573" t="b">
        <v>0</v>
      </c>
      <c r="R573" t="b">
        <v>0</v>
      </c>
      <c r="S573" t="s">
        <v>100</v>
      </c>
      <c r="T573" t="str" cm="1">
        <f t="array" ref="T573:U573">TRIM(_xlfn.TEXTSPLIT(S573,"/"))</f>
        <v>film &amp; video</v>
      </c>
      <c r="U573" t="str">
        <v>shorts</v>
      </c>
      <c r="V573" s="5"/>
    </row>
    <row r="574" spans="1:22" x14ac:dyDescent="0.3">
      <c r="A574">
        <v>572</v>
      </c>
      <c r="B574" t="s">
        <v>1188</v>
      </c>
      <c r="C574" s="3" t="s">
        <v>1189</v>
      </c>
      <c r="D574">
        <v>9000</v>
      </c>
      <c r="E574" t="str" cm="1">
        <f t="array" ref="E574">_xlfn.IFS(D574&lt;1000,"Less than 1000",D574&lt;=4999,"1000 to 4999",D574&lt;=9999,"5000 to 9999",D574&lt;=14999,"10000 to 14999",D574&lt;=19999,"15000 to 19999",D574&lt;=24999,"20000 to 24999",D574&lt;=29999,"25000 to 29999",D574&lt;=34999,"30000 to 34999",D574&lt;=39999,"35000 to 39999",D574&lt;=44999,"40000 to 44999",D574&lt;=49999,"45000 to 49999",TRUE,"Greater than or equal to 50000")</f>
        <v>5000 to 9999</v>
      </c>
      <c r="F574">
        <v>4896</v>
      </c>
      <c r="G574" s="7">
        <f t="shared" si="32"/>
        <v>54.400000000000006</v>
      </c>
      <c r="H574" t="s">
        <v>74</v>
      </c>
      <c r="I574">
        <v>94</v>
      </c>
      <c r="J574" s="5">
        <f t="shared" si="33"/>
        <v>52.085106382978722</v>
      </c>
      <c r="K574" s="4" t="s">
        <v>21</v>
      </c>
      <c r="L574" s="4" t="s">
        <v>22</v>
      </c>
      <c r="M574">
        <v>1443416400</v>
      </c>
      <c r="N574">
        <v>1444798800</v>
      </c>
      <c r="O574" s="11">
        <f t="shared" si="34"/>
        <v>42275.208333333328</v>
      </c>
      <c r="P574" s="11">
        <f t="shared" si="35"/>
        <v>42291.208333333328</v>
      </c>
      <c r="Q574" t="b">
        <v>0</v>
      </c>
      <c r="R574" t="b">
        <v>1</v>
      </c>
      <c r="S574" t="s">
        <v>23</v>
      </c>
      <c r="T574" t="str" cm="1">
        <f t="array" ref="T574:U574">TRIM(_xlfn.TEXTSPLIT(S574,"/"))</f>
        <v>music</v>
      </c>
      <c r="U574" t="str">
        <v>rock</v>
      </c>
      <c r="V574" s="5"/>
    </row>
    <row r="575" spans="1:22" x14ac:dyDescent="0.3">
      <c r="A575">
        <v>573</v>
      </c>
      <c r="B575" t="s">
        <v>1190</v>
      </c>
      <c r="C575" s="3" t="s">
        <v>1191</v>
      </c>
      <c r="D575">
        <v>6700</v>
      </c>
      <c r="E575" t="str" cm="1">
        <f t="array" ref="E575">_xlfn.IFS(D575&lt;1000,"Less than 1000",D575&lt;=4999,"1000 to 4999",D575&lt;=9999,"5000 to 9999",D575&lt;=14999,"10000 to 14999",D575&lt;=19999,"15000 to 19999",D575&lt;=24999,"20000 to 24999",D575&lt;=29999,"25000 to 29999",D575&lt;=34999,"30000 to 34999",D575&lt;=39999,"35000 to 39999",D575&lt;=44999,"40000 to 44999",D575&lt;=49999,"45000 to 49999",TRUE,"Greater than or equal to 50000")</f>
        <v>5000 to 9999</v>
      </c>
      <c r="F575">
        <v>7496</v>
      </c>
      <c r="G575" s="7">
        <f t="shared" si="32"/>
        <v>111.88059701492537</v>
      </c>
      <c r="H575" t="s">
        <v>20</v>
      </c>
      <c r="I575">
        <v>300</v>
      </c>
      <c r="J575" s="5">
        <f t="shared" si="33"/>
        <v>24.986666666666668</v>
      </c>
      <c r="K575" s="4" t="s">
        <v>21</v>
      </c>
      <c r="L575" s="4" t="s">
        <v>22</v>
      </c>
      <c r="M575">
        <v>1399006800</v>
      </c>
      <c r="N575">
        <v>1399179600</v>
      </c>
      <c r="O575" s="11">
        <f t="shared" si="34"/>
        <v>41761.208333333336</v>
      </c>
      <c r="P575" s="11">
        <f t="shared" si="35"/>
        <v>41763.208333333336</v>
      </c>
      <c r="Q575" t="b">
        <v>0</v>
      </c>
      <c r="R575" t="b">
        <v>0</v>
      </c>
      <c r="S575" t="s">
        <v>1029</v>
      </c>
      <c r="T575" t="str" cm="1">
        <f t="array" ref="T575:U575">TRIM(_xlfn.TEXTSPLIT(S575,"/"))</f>
        <v>journalism</v>
      </c>
      <c r="U575" t="str">
        <v>audio</v>
      </c>
      <c r="V575" s="5"/>
    </row>
    <row r="576" spans="1:22" x14ac:dyDescent="0.3">
      <c r="A576">
        <v>574</v>
      </c>
      <c r="B576" t="s">
        <v>1192</v>
      </c>
      <c r="C576" s="3" t="s">
        <v>1193</v>
      </c>
      <c r="D576">
        <v>2700</v>
      </c>
      <c r="E576" t="str" cm="1">
        <f t="array" ref="E576">_xlfn.IFS(D576&lt;1000,"Less than 1000",D576&lt;=4999,"1000 to 4999",D576&lt;=9999,"5000 to 9999",D576&lt;=14999,"10000 to 14999",D576&lt;=19999,"15000 to 19999",D576&lt;=24999,"20000 to 24999",D576&lt;=29999,"25000 to 29999",D576&lt;=34999,"30000 to 34999",D576&lt;=39999,"35000 to 39999",D576&lt;=44999,"40000 to 44999",D576&lt;=49999,"45000 to 49999",TRUE,"Greater than or equal to 50000")</f>
        <v>1000 to 4999</v>
      </c>
      <c r="F576">
        <v>9967</v>
      </c>
      <c r="G576" s="7">
        <f t="shared" si="32"/>
        <v>369.14814814814815</v>
      </c>
      <c r="H576" t="s">
        <v>20</v>
      </c>
      <c r="I576">
        <v>144</v>
      </c>
      <c r="J576" s="5">
        <f t="shared" si="33"/>
        <v>69.215277777777771</v>
      </c>
      <c r="K576" s="4" t="s">
        <v>21</v>
      </c>
      <c r="L576" s="4" t="s">
        <v>22</v>
      </c>
      <c r="M576">
        <v>1575698400</v>
      </c>
      <c r="N576">
        <v>1576562400</v>
      </c>
      <c r="O576" s="11">
        <f t="shared" si="34"/>
        <v>43806.25</v>
      </c>
      <c r="P576" s="11">
        <f t="shared" si="35"/>
        <v>43816.25</v>
      </c>
      <c r="Q576" t="b">
        <v>0</v>
      </c>
      <c r="R576" t="b">
        <v>1</v>
      </c>
      <c r="S576" t="s">
        <v>17</v>
      </c>
      <c r="T576" t="str" cm="1">
        <f t="array" ref="T576:U576">TRIM(_xlfn.TEXTSPLIT(S576,"/"))</f>
        <v>food</v>
      </c>
      <c r="U576" t="str">
        <v>food trucks</v>
      </c>
      <c r="V576" s="5"/>
    </row>
    <row r="577" spans="1:22" x14ac:dyDescent="0.3">
      <c r="A577">
        <v>575</v>
      </c>
      <c r="B577" t="s">
        <v>1194</v>
      </c>
      <c r="C577" s="3" t="s">
        <v>1195</v>
      </c>
      <c r="D577">
        <v>83300</v>
      </c>
      <c r="E577" t="str" cm="1">
        <f t="array" ref="E577">_xlfn.IFS(D577&lt;1000,"Less than 1000",D577&lt;=4999,"1000 to 4999",D577&lt;=9999,"5000 to 9999",D577&lt;=14999,"10000 to 14999",D577&lt;=19999,"15000 to 19999",D577&lt;=24999,"20000 to 24999",D577&lt;=29999,"25000 to 29999",D577&lt;=34999,"30000 to 34999",D577&lt;=39999,"35000 to 39999",D577&lt;=44999,"40000 to 44999",D577&lt;=49999,"45000 to 49999",TRUE,"Greater than or equal to 50000")</f>
        <v>Greater than or equal to 50000</v>
      </c>
      <c r="F577">
        <v>52421</v>
      </c>
      <c r="G577" s="7">
        <f t="shared" si="32"/>
        <v>62.930372148859547</v>
      </c>
      <c r="H577" t="s">
        <v>14</v>
      </c>
      <c r="I577">
        <v>558</v>
      </c>
      <c r="J577" s="5">
        <f t="shared" si="33"/>
        <v>93.944444444444443</v>
      </c>
      <c r="K577" s="4" t="s">
        <v>21</v>
      </c>
      <c r="L577" s="4" t="s">
        <v>22</v>
      </c>
      <c r="M577">
        <v>1400562000</v>
      </c>
      <c r="N577">
        <v>1400821200</v>
      </c>
      <c r="O577" s="11">
        <f t="shared" si="34"/>
        <v>41779.208333333336</v>
      </c>
      <c r="P577" s="11">
        <f t="shared" si="35"/>
        <v>41782.208333333336</v>
      </c>
      <c r="Q577" t="b">
        <v>0</v>
      </c>
      <c r="R577" t="b">
        <v>1</v>
      </c>
      <c r="S577" t="s">
        <v>33</v>
      </c>
      <c r="T577" t="str" cm="1">
        <f t="array" ref="T577:U577">TRIM(_xlfn.TEXTSPLIT(S577,"/"))</f>
        <v>theater</v>
      </c>
      <c r="U577" t="str">
        <v>plays</v>
      </c>
      <c r="V577" s="5"/>
    </row>
    <row r="578" spans="1:22" ht="31.2" x14ac:dyDescent="0.3">
      <c r="A578">
        <v>576</v>
      </c>
      <c r="B578" t="s">
        <v>1196</v>
      </c>
      <c r="C578" s="3" t="s">
        <v>1197</v>
      </c>
      <c r="D578">
        <v>9700</v>
      </c>
      <c r="E578" t="str" cm="1">
        <f t="array" ref="E578">_xlfn.IFS(D578&lt;1000,"Less than 1000",D578&lt;=4999,"1000 to 4999",D578&lt;=9999,"5000 to 9999",D578&lt;=14999,"10000 to 14999",D578&lt;=19999,"15000 to 19999",D578&lt;=24999,"20000 to 24999",D578&lt;=29999,"25000 to 29999",D578&lt;=34999,"30000 to 34999",D578&lt;=39999,"35000 to 39999",D578&lt;=44999,"40000 to 44999",D578&lt;=49999,"45000 to 49999",TRUE,"Greater than or equal to 50000")</f>
        <v>5000 to 9999</v>
      </c>
      <c r="F578">
        <v>6298</v>
      </c>
      <c r="G578" s="7">
        <f t="shared" si="32"/>
        <v>64.927835051546396</v>
      </c>
      <c r="H578" t="s">
        <v>14</v>
      </c>
      <c r="I578">
        <v>64</v>
      </c>
      <c r="J578" s="5">
        <f t="shared" si="33"/>
        <v>98.40625</v>
      </c>
      <c r="K578" s="4" t="s">
        <v>21</v>
      </c>
      <c r="L578" s="4" t="s">
        <v>22</v>
      </c>
      <c r="M578">
        <v>1509512400</v>
      </c>
      <c r="N578">
        <v>1510984800</v>
      </c>
      <c r="O578" s="11">
        <f t="shared" si="34"/>
        <v>43040.208333333328</v>
      </c>
      <c r="P578" s="11">
        <f t="shared" si="35"/>
        <v>43057.25</v>
      </c>
      <c r="Q578" t="b">
        <v>0</v>
      </c>
      <c r="R578" t="b">
        <v>0</v>
      </c>
      <c r="S578" t="s">
        <v>33</v>
      </c>
      <c r="T578" t="str" cm="1">
        <f t="array" ref="T578:U578">TRIM(_xlfn.TEXTSPLIT(S578,"/"))</f>
        <v>theater</v>
      </c>
      <c r="U578" t="str">
        <v>plays</v>
      </c>
      <c r="V578" s="5"/>
    </row>
    <row r="579" spans="1:22" x14ac:dyDescent="0.3">
      <c r="A579">
        <v>577</v>
      </c>
      <c r="B579" t="s">
        <v>1198</v>
      </c>
      <c r="C579" s="3" t="s">
        <v>1199</v>
      </c>
      <c r="D579">
        <v>8200</v>
      </c>
      <c r="E579" t="str" cm="1">
        <f t="array" ref="E579">_xlfn.IFS(D579&lt;1000,"Less than 1000",D579&lt;=4999,"1000 to 4999",D579&lt;=9999,"5000 to 9999",D579&lt;=14999,"10000 to 14999",D579&lt;=19999,"15000 to 19999",D579&lt;=24999,"20000 to 24999",D579&lt;=29999,"25000 to 29999",D579&lt;=34999,"30000 to 34999",D579&lt;=39999,"35000 to 39999",D579&lt;=44999,"40000 to 44999",D579&lt;=49999,"45000 to 49999",TRUE,"Greater than or equal to 50000")</f>
        <v>5000 to 9999</v>
      </c>
      <c r="F579">
        <v>1546</v>
      </c>
      <c r="G579" s="7">
        <f t="shared" ref="G579:G642" si="36">(F579/D579)*100</f>
        <v>18.853658536585368</v>
      </c>
      <c r="H579" t="s">
        <v>74</v>
      </c>
      <c r="I579">
        <v>37</v>
      </c>
      <c r="J579" s="5">
        <f t="shared" ref="J579:J642" si="37">F579/I579</f>
        <v>41.783783783783782</v>
      </c>
      <c r="K579" s="4" t="s">
        <v>21</v>
      </c>
      <c r="L579" s="4" t="s">
        <v>22</v>
      </c>
      <c r="M579">
        <v>1299823200</v>
      </c>
      <c r="N579">
        <v>1302066000</v>
      </c>
      <c r="O579" s="11">
        <f t="shared" ref="O579:O642" si="38">(((M579/60)/60)/24)+DATE(1970,1,1)</f>
        <v>40613.25</v>
      </c>
      <c r="P579" s="11">
        <f t="shared" ref="P579:P642" si="39">(((N579/60)/60)/24)+DATE(1970,1,1)</f>
        <v>40639.208333333336</v>
      </c>
      <c r="Q579" t="b">
        <v>0</v>
      </c>
      <c r="R579" t="b">
        <v>0</v>
      </c>
      <c r="S579" t="s">
        <v>159</v>
      </c>
      <c r="T579" t="str" cm="1">
        <f t="array" ref="T579:U579">TRIM(_xlfn.TEXTSPLIT(S579,"/"))</f>
        <v>music</v>
      </c>
      <c r="U579" t="str">
        <v>jazz</v>
      </c>
      <c r="V579" s="5"/>
    </row>
    <row r="580" spans="1:22" x14ac:dyDescent="0.3">
      <c r="A580">
        <v>578</v>
      </c>
      <c r="B580" t="s">
        <v>1200</v>
      </c>
      <c r="C580" s="3" t="s">
        <v>1201</v>
      </c>
      <c r="D580">
        <v>96500</v>
      </c>
      <c r="E580" t="str" cm="1">
        <f t="array" ref="E580">_xlfn.IFS(D580&lt;1000,"Less than 1000",D580&lt;=4999,"1000 to 4999",D580&lt;=9999,"5000 to 9999",D580&lt;=14999,"10000 to 14999",D580&lt;=19999,"15000 to 19999",D580&lt;=24999,"20000 to 24999",D580&lt;=29999,"25000 to 29999",D580&lt;=34999,"30000 to 34999",D580&lt;=39999,"35000 to 39999",D580&lt;=44999,"40000 to 44999",D580&lt;=49999,"45000 to 49999",TRUE,"Greater than or equal to 50000")</f>
        <v>Greater than or equal to 50000</v>
      </c>
      <c r="F580">
        <v>16168</v>
      </c>
      <c r="G580" s="7">
        <f t="shared" si="36"/>
        <v>16.754404145077721</v>
      </c>
      <c r="H580" t="s">
        <v>14</v>
      </c>
      <c r="I580">
        <v>245</v>
      </c>
      <c r="J580" s="5">
        <f t="shared" si="37"/>
        <v>65.991836734693877</v>
      </c>
      <c r="K580" s="4" t="s">
        <v>21</v>
      </c>
      <c r="L580" s="4" t="s">
        <v>22</v>
      </c>
      <c r="M580">
        <v>1322719200</v>
      </c>
      <c r="N580">
        <v>1322978400</v>
      </c>
      <c r="O580" s="11">
        <f t="shared" si="38"/>
        <v>40878.25</v>
      </c>
      <c r="P580" s="11">
        <f t="shared" si="39"/>
        <v>40881.25</v>
      </c>
      <c r="Q580" t="b">
        <v>0</v>
      </c>
      <c r="R580" t="b">
        <v>0</v>
      </c>
      <c r="S580" t="s">
        <v>474</v>
      </c>
      <c r="T580" t="str" cm="1">
        <f t="array" ref="T580:U580">TRIM(_xlfn.TEXTSPLIT(S580,"/"))</f>
        <v>film &amp; video</v>
      </c>
      <c r="U580" t="str">
        <v>science fiction</v>
      </c>
      <c r="V580" s="5"/>
    </row>
    <row r="581" spans="1:22" x14ac:dyDescent="0.3">
      <c r="A581">
        <v>579</v>
      </c>
      <c r="B581" t="s">
        <v>1202</v>
      </c>
      <c r="C581" s="3" t="s">
        <v>1203</v>
      </c>
      <c r="D581">
        <v>6200</v>
      </c>
      <c r="E581" t="str" cm="1">
        <f t="array" ref="E581">_xlfn.IFS(D581&lt;1000,"Less than 1000",D581&lt;=4999,"1000 to 4999",D581&lt;=9999,"5000 to 9999",D581&lt;=14999,"10000 to 14999",D581&lt;=19999,"15000 to 19999",D581&lt;=24999,"20000 to 24999",D581&lt;=29999,"25000 to 29999",D581&lt;=34999,"30000 to 34999",D581&lt;=39999,"35000 to 39999",D581&lt;=44999,"40000 to 44999",D581&lt;=49999,"45000 to 49999",TRUE,"Greater than or equal to 50000")</f>
        <v>5000 to 9999</v>
      </c>
      <c r="F581">
        <v>6269</v>
      </c>
      <c r="G581" s="7">
        <f t="shared" si="36"/>
        <v>101.11290322580646</v>
      </c>
      <c r="H581" t="s">
        <v>20</v>
      </c>
      <c r="I581">
        <v>87</v>
      </c>
      <c r="J581" s="5">
        <f t="shared" si="37"/>
        <v>72.05747126436782</v>
      </c>
      <c r="K581" s="4" t="s">
        <v>21</v>
      </c>
      <c r="L581" s="4" t="s">
        <v>22</v>
      </c>
      <c r="M581">
        <v>1312693200</v>
      </c>
      <c r="N581">
        <v>1313730000</v>
      </c>
      <c r="O581" s="11">
        <f t="shared" si="38"/>
        <v>40762.208333333336</v>
      </c>
      <c r="P581" s="11">
        <f t="shared" si="39"/>
        <v>40774.208333333336</v>
      </c>
      <c r="Q581" t="b">
        <v>0</v>
      </c>
      <c r="R581" t="b">
        <v>0</v>
      </c>
      <c r="S581" t="s">
        <v>159</v>
      </c>
      <c r="T581" t="str" cm="1">
        <f t="array" ref="T581:U581">TRIM(_xlfn.TEXTSPLIT(S581,"/"))</f>
        <v>music</v>
      </c>
      <c r="U581" t="str">
        <v>jazz</v>
      </c>
      <c r="V581" s="5"/>
    </row>
    <row r="582" spans="1:22" x14ac:dyDescent="0.3">
      <c r="A582">
        <v>580</v>
      </c>
      <c r="B582" t="s">
        <v>556</v>
      </c>
      <c r="C582" s="3" t="s">
        <v>1204</v>
      </c>
      <c r="D582">
        <v>43800</v>
      </c>
      <c r="E582" t="str" cm="1">
        <f t="array" ref="E582">_xlfn.IFS(D582&lt;1000,"Less than 1000",D582&lt;=4999,"1000 to 4999",D582&lt;=9999,"5000 to 9999",D582&lt;=14999,"10000 to 14999",D582&lt;=19999,"15000 to 19999",D582&lt;=24999,"20000 to 24999",D582&lt;=29999,"25000 to 29999",D582&lt;=34999,"30000 to 34999",D582&lt;=39999,"35000 to 39999",D582&lt;=44999,"40000 to 44999",D582&lt;=49999,"45000 to 49999",TRUE,"Greater than or equal to 50000")</f>
        <v>40000 to 44999</v>
      </c>
      <c r="F582">
        <v>149578</v>
      </c>
      <c r="G582" s="7">
        <f t="shared" si="36"/>
        <v>341.5022831050228</v>
      </c>
      <c r="H582" t="s">
        <v>20</v>
      </c>
      <c r="I582">
        <v>3116</v>
      </c>
      <c r="J582" s="5">
        <f t="shared" si="37"/>
        <v>48.003209242618745</v>
      </c>
      <c r="K582" s="4" t="s">
        <v>21</v>
      </c>
      <c r="L582" s="4" t="s">
        <v>22</v>
      </c>
      <c r="M582">
        <v>1393394400</v>
      </c>
      <c r="N582">
        <v>1394085600</v>
      </c>
      <c r="O582" s="11">
        <f t="shared" si="38"/>
        <v>41696.25</v>
      </c>
      <c r="P582" s="11">
        <f t="shared" si="39"/>
        <v>41704.25</v>
      </c>
      <c r="Q582" t="b">
        <v>0</v>
      </c>
      <c r="R582" t="b">
        <v>0</v>
      </c>
      <c r="S582" t="s">
        <v>33</v>
      </c>
      <c r="T582" t="str" cm="1">
        <f t="array" ref="T582:U582">TRIM(_xlfn.TEXTSPLIT(S582,"/"))</f>
        <v>theater</v>
      </c>
      <c r="U582" t="str">
        <v>plays</v>
      </c>
      <c r="V582" s="5"/>
    </row>
    <row r="583" spans="1:22" x14ac:dyDescent="0.3">
      <c r="A583">
        <v>581</v>
      </c>
      <c r="B583" t="s">
        <v>1205</v>
      </c>
      <c r="C583" s="3" t="s">
        <v>1206</v>
      </c>
      <c r="D583">
        <v>6000</v>
      </c>
      <c r="E583" t="str" cm="1">
        <f t="array" ref="E583">_xlfn.IFS(D583&lt;1000,"Less than 1000",D583&lt;=4999,"1000 to 4999",D583&lt;=9999,"5000 to 9999",D583&lt;=14999,"10000 to 14999",D583&lt;=19999,"15000 to 19999",D583&lt;=24999,"20000 to 24999",D583&lt;=29999,"25000 to 29999",D583&lt;=34999,"30000 to 34999",D583&lt;=39999,"35000 to 39999",D583&lt;=44999,"40000 to 44999",D583&lt;=49999,"45000 to 49999",TRUE,"Greater than or equal to 50000")</f>
        <v>5000 to 9999</v>
      </c>
      <c r="F583">
        <v>3841</v>
      </c>
      <c r="G583" s="7">
        <f t="shared" si="36"/>
        <v>64.016666666666666</v>
      </c>
      <c r="H583" t="s">
        <v>14</v>
      </c>
      <c r="I583">
        <v>71</v>
      </c>
      <c r="J583" s="5">
        <f t="shared" si="37"/>
        <v>54.098591549295776</v>
      </c>
      <c r="K583" s="4" t="s">
        <v>21</v>
      </c>
      <c r="L583" s="4" t="s">
        <v>22</v>
      </c>
      <c r="M583">
        <v>1304053200</v>
      </c>
      <c r="N583">
        <v>1305349200</v>
      </c>
      <c r="O583" s="11">
        <f t="shared" si="38"/>
        <v>40662.208333333336</v>
      </c>
      <c r="P583" s="11">
        <f t="shared" si="39"/>
        <v>40677.208333333336</v>
      </c>
      <c r="Q583" t="b">
        <v>0</v>
      </c>
      <c r="R583" t="b">
        <v>0</v>
      </c>
      <c r="S583" t="s">
        <v>28</v>
      </c>
      <c r="T583" t="str" cm="1">
        <f t="array" ref="T583:U583">TRIM(_xlfn.TEXTSPLIT(S583,"/"))</f>
        <v>technology</v>
      </c>
      <c r="U583" t="str">
        <v>web</v>
      </c>
      <c r="V583" s="5"/>
    </row>
    <row r="584" spans="1:22" x14ac:dyDescent="0.3">
      <c r="A584">
        <v>582</v>
      </c>
      <c r="B584" t="s">
        <v>1207</v>
      </c>
      <c r="C584" s="3" t="s">
        <v>1208</v>
      </c>
      <c r="D584">
        <v>8700</v>
      </c>
      <c r="E584" t="str" cm="1">
        <f t="array" ref="E584">_xlfn.IFS(D584&lt;1000,"Less than 1000",D584&lt;=4999,"1000 to 4999",D584&lt;=9999,"5000 to 9999",D584&lt;=14999,"10000 to 14999",D584&lt;=19999,"15000 to 19999",D584&lt;=24999,"20000 to 24999",D584&lt;=29999,"25000 to 29999",D584&lt;=34999,"30000 to 34999",D584&lt;=39999,"35000 to 39999",D584&lt;=44999,"40000 to 44999",D584&lt;=49999,"45000 to 49999",TRUE,"Greater than or equal to 50000")</f>
        <v>5000 to 9999</v>
      </c>
      <c r="F584">
        <v>4531</v>
      </c>
      <c r="G584" s="7">
        <f t="shared" si="36"/>
        <v>52.080459770114942</v>
      </c>
      <c r="H584" t="s">
        <v>14</v>
      </c>
      <c r="I584">
        <v>42</v>
      </c>
      <c r="J584" s="5">
        <f t="shared" si="37"/>
        <v>107.88095238095238</v>
      </c>
      <c r="K584" s="4" t="s">
        <v>21</v>
      </c>
      <c r="L584" s="4" t="s">
        <v>22</v>
      </c>
      <c r="M584">
        <v>1433912400</v>
      </c>
      <c r="N584">
        <v>1434344400</v>
      </c>
      <c r="O584" s="11">
        <f t="shared" si="38"/>
        <v>42165.208333333328</v>
      </c>
      <c r="P584" s="11">
        <f t="shared" si="39"/>
        <v>42170.208333333328</v>
      </c>
      <c r="Q584" t="b">
        <v>0</v>
      </c>
      <c r="R584" t="b">
        <v>1</v>
      </c>
      <c r="S584" t="s">
        <v>89</v>
      </c>
      <c r="T584" t="str" cm="1">
        <f t="array" ref="T584:U584">TRIM(_xlfn.TEXTSPLIT(S584,"/"))</f>
        <v>games</v>
      </c>
      <c r="U584" t="str">
        <v>video games</v>
      </c>
      <c r="V584" s="5"/>
    </row>
    <row r="585" spans="1:22" ht="31.2" x14ac:dyDescent="0.3">
      <c r="A585">
        <v>583</v>
      </c>
      <c r="B585" t="s">
        <v>1209</v>
      </c>
      <c r="C585" s="3" t="s">
        <v>1210</v>
      </c>
      <c r="D585">
        <v>18900</v>
      </c>
      <c r="E585" t="str" cm="1">
        <f t="array" ref="E585">_xlfn.IFS(D585&lt;1000,"Less than 1000",D585&lt;=4999,"1000 to 4999",D585&lt;=9999,"5000 to 9999",D585&lt;=14999,"10000 to 14999",D585&lt;=19999,"15000 to 19999",D585&lt;=24999,"20000 to 24999",D585&lt;=29999,"25000 to 29999",D585&lt;=34999,"30000 to 34999",D585&lt;=39999,"35000 to 39999",D585&lt;=44999,"40000 to 44999",D585&lt;=49999,"45000 to 49999",TRUE,"Greater than or equal to 50000")</f>
        <v>15000 to 19999</v>
      </c>
      <c r="F585">
        <v>60934</v>
      </c>
      <c r="G585" s="7">
        <f t="shared" si="36"/>
        <v>322.40211640211641</v>
      </c>
      <c r="H585" t="s">
        <v>20</v>
      </c>
      <c r="I585">
        <v>909</v>
      </c>
      <c r="J585" s="5">
        <f t="shared" si="37"/>
        <v>67.034103410341032</v>
      </c>
      <c r="K585" s="4" t="s">
        <v>21</v>
      </c>
      <c r="L585" s="4" t="s">
        <v>22</v>
      </c>
      <c r="M585">
        <v>1329717600</v>
      </c>
      <c r="N585">
        <v>1331186400</v>
      </c>
      <c r="O585" s="11">
        <f t="shared" si="38"/>
        <v>40959.25</v>
      </c>
      <c r="P585" s="11">
        <f t="shared" si="39"/>
        <v>40976.25</v>
      </c>
      <c r="Q585" t="b">
        <v>0</v>
      </c>
      <c r="R585" t="b">
        <v>0</v>
      </c>
      <c r="S585" t="s">
        <v>42</v>
      </c>
      <c r="T585" t="str" cm="1">
        <f t="array" ref="T585:U585">TRIM(_xlfn.TEXTSPLIT(S585,"/"))</f>
        <v>film &amp; video</v>
      </c>
      <c r="U585" t="str">
        <v>documentary</v>
      </c>
      <c r="V585" s="5"/>
    </row>
    <row r="586" spans="1:22" ht="31.2" x14ac:dyDescent="0.3">
      <c r="A586">
        <v>584</v>
      </c>
      <c r="B586" t="s">
        <v>45</v>
      </c>
      <c r="C586" s="3" t="s">
        <v>1211</v>
      </c>
      <c r="D586">
        <v>86400</v>
      </c>
      <c r="E586" t="str" cm="1">
        <f t="array" ref="E586">_xlfn.IFS(D586&lt;1000,"Less than 1000",D586&lt;=4999,"1000 to 4999",D586&lt;=9999,"5000 to 9999",D586&lt;=14999,"10000 to 14999",D586&lt;=19999,"15000 to 19999",D586&lt;=24999,"20000 to 24999",D586&lt;=29999,"25000 to 29999",D586&lt;=34999,"30000 to 34999",D586&lt;=39999,"35000 to 39999",D586&lt;=44999,"40000 to 44999",D586&lt;=49999,"45000 to 49999",TRUE,"Greater than or equal to 50000")</f>
        <v>Greater than or equal to 50000</v>
      </c>
      <c r="F586">
        <v>103255</v>
      </c>
      <c r="G586" s="7">
        <f t="shared" si="36"/>
        <v>119.50810185185186</v>
      </c>
      <c r="H586" t="s">
        <v>20</v>
      </c>
      <c r="I586">
        <v>1613</v>
      </c>
      <c r="J586" s="5">
        <f t="shared" si="37"/>
        <v>64.01425914445133</v>
      </c>
      <c r="K586" s="4" t="s">
        <v>21</v>
      </c>
      <c r="L586" s="4" t="s">
        <v>22</v>
      </c>
      <c r="M586">
        <v>1335330000</v>
      </c>
      <c r="N586">
        <v>1336539600</v>
      </c>
      <c r="O586" s="11">
        <f t="shared" si="38"/>
        <v>41024.208333333336</v>
      </c>
      <c r="P586" s="11">
        <f t="shared" si="39"/>
        <v>41038.208333333336</v>
      </c>
      <c r="Q586" t="b">
        <v>0</v>
      </c>
      <c r="R586" t="b">
        <v>0</v>
      </c>
      <c r="S586" t="s">
        <v>28</v>
      </c>
      <c r="T586" t="str" cm="1">
        <f t="array" ref="T586:U586">TRIM(_xlfn.TEXTSPLIT(S586,"/"))</f>
        <v>technology</v>
      </c>
      <c r="U586" t="str">
        <v>web</v>
      </c>
      <c r="V586" s="5"/>
    </row>
    <row r="587" spans="1:22" x14ac:dyDescent="0.3">
      <c r="A587">
        <v>585</v>
      </c>
      <c r="B587" t="s">
        <v>1212</v>
      </c>
      <c r="C587" s="3" t="s">
        <v>1213</v>
      </c>
      <c r="D587">
        <v>8900</v>
      </c>
      <c r="E587" t="str" cm="1">
        <f t="array" ref="E587">_xlfn.IFS(D587&lt;1000,"Less than 1000",D587&lt;=4999,"1000 to 4999",D587&lt;=9999,"5000 to 9999",D587&lt;=14999,"10000 to 14999",D587&lt;=19999,"15000 to 19999",D587&lt;=24999,"20000 to 24999",D587&lt;=29999,"25000 to 29999",D587&lt;=34999,"30000 to 34999",D587&lt;=39999,"35000 to 39999",D587&lt;=44999,"40000 to 44999",D587&lt;=49999,"45000 to 49999",TRUE,"Greater than or equal to 50000")</f>
        <v>5000 to 9999</v>
      </c>
      <c r="F587">
        <v>13065</v>
      </c>
      <c r="G587" s="7">
        <f t="shared" si="36"/>
        <v>146.79775280898878</v>
      </c>
      <c r="H587" t="s">
        <v>20</v>
      </c>
      <c r="I587">
        <v>136</v>
      </c>
      <c r="J587" s="5">
        <f t="shared" si="37"/>
        <v>96.066176470588232</v>
      </c>
      <c r="K587" s="4" t="s">
        <v>21</v>
      </c>
      <c r="L587" s="4" t="s">
        <v>22</v>
      </c>
      <c r="M587">
        <v>1268888400</v>
      </c>
      <c r="N587">
        <v>1269752400</v>
      </c>
      <c r="O587" s="11">
        <f t="shared" si="38"/>
        <v>40255.208333333336</v>
      </c>
      <c r="P587" s="11">
        <f t="shared" si="39"/>
        <v>40265.208333333336</v>
      </c>
      <c r="Q587" t="b">
        <v>0</v>
      </c>
      <c r="R587" t="b">
        <v>0</v>
      </c>
      <c r="S587" t="s">
        <v>206</v>
      </c>
      <c r="T587" t="str" cm="1">
        <f t="array" ref="T587:U587">TRIM(_xlfn.TEXTSPLIT(S587,"/"))</f>
        <v>publishing</v>
      </c>
      <c r="U587" t="str">
        <v>translations</v>
      </c>
      <c r="V587" s="5"/>
    </row>
    <row r="588" spans="1:22" ht="31.2" x14ac:dyDescent="0.3">
      <c r="A588">
        <v>586</v>
      </c>
      <c r="B588" t="s">
        <v>1214</v>
      </c>
      <c r="C588" s="3" t="s">
        <v>1215</v>
      </c>
      <c r="D588">
        <v>700</v>
      </c>
      <c r="E588" t="str" cm="1">
        <f t="array" ref="E588">_xlfn.IFS(D588&lt;1000,"Less than 1000",D588&lt;=4999,"1000 to 4999",D588&lt;=9999,"5000 to 9999",D588&lt;=14999,"10000 to 14999",D588&lt;=19999,"15000 to 19999",D588&lt;=24999,"20000 to 24999",D588&lt;=29999,"25000 to 29999",D588&lt;=34999,"30000 to 34999",D588&lt;=39999,"35000 to 39999",D588&lt;=44999,"40000 to 44999",D588&lt;=49999,"45000 to 49999",TRUE,"Greater than or equal to 50000")</f>
        <v>Less than 1000</v>
      </c>
      <c r="F588">
        <v>6654</v>
      </c>
      <c r="G588" s="7">
        <f t="shared" si="36"/>
        <v>950.57142857142856</v>
      </c>
      <c r="H588" t="s">
        <v>20</v>
      </c>
      <c r="I588">
        <v>130</v>
      </c>
      <c r="J588" s="5">
        <f t="shared" si="37"/>
        <v>51.184615384615384</v>
      </c>
      <c r="K588" s="4" t="s">
        <v>21</v>
      </c>
      <c r="L588" s="4" t="s">
        <v>22</v>
      </c>
      <c r="M588">
        <v>1289973600</v>
      </c>
      <c r="N588">
        <v>1291615200</v>
      </c>
      <c r="O588" s="11">
        <f t="shared" si="38"/>
        <v>40499.25</v>
      </c>
      <c r="P588" s="11">
        <f t="shared" si="39"/>
        <v>40518.25</v>
      </c>
      <c r="Q588" t="b">
        <v>0</v>
      </c>
      <c r="R588" t="b">
        <v>0</v>
      </c>
      <c r="S588" t="s">
        <v>23</v>
      </c>
      <c r="T588" t="str" cm="1">
        <f t="array" ref="T588:U588">TRIM(_xlfn.TEXTSPLIT(S588,"/"))</f>
        <v>music</v>
      </c>
      <c r="U588" t="str">
        <v>rock</v>
      </c>
      <c r="V588" s="5"/>
    </row>
    <row r="589" spans="1:22" x14ac:dyDescent="0.3">
      <c r="A589">
        <v>587</v>
      </c>
      <c r="B589" t="s">
        <v>1216</v>
      </c>
      <c r="C589" s="3" t="s">
        <v>1217</v>
      </c>
      <c r="D589">
        <v>9400</v>
      </c>
      <c r="E589" t="str" cm="1">
        <f t="array" ref="E589">_xlfn.IFS(D589&lt;1000,"Less than 1000",D589&lt;=4999,"1000 to 4999",D589&lt;=9999,"5000 to 9999",D589&lt;=14999,"10000 to 14999",D589&lt;=19999,"15000 to 19999",D589&lt;=24999,"20000 to 24999",D589&lt;=29999,"25000 to 29999",D589&lt;=34999,"30000 to 34999",D589&lt;=39999,"35000 to 39999",D589&lt;=44999,"40000 to 44999",D589&lt;=49999,"45000 to 49999",TRUE,"Greater than or equal to 50000")</f>
        <v>5000 to 9999</v>
      </c>
      <c r="F589">
        <v>6852</v>
      </c>
      <c r="G589" s="7">
        <f t="shared" si="36"/>
        <v>72.893617021276597</v>
      </c>
      <c r="H589" t="s">
        <v>14</v>
      </c>
      <c r="I589">
        <v>156</v>
      </c>
      <c r="J589" s="5">
        <f t="shared" si="37"/>
        <v>43.92307692307692</v>
      </c>
      <c r="K589" s="4" t="s">
        <v>15</v>
      </c>
      <c r="L589" s="4" t="s">
        <v>16</v>
      </c>
      <c r="M589">
        <v>1547877600</v>
      </c>
      <c r="N589">
        <v>1552366800</v>
      </c>
      <c r="O589" s="11">
        <f t="shared" si="38"/>
        <v>43484.25</v>
      </c>
      <c r="P589" s="11">
        <f t="shared" si="39"/>
        <v>43536.208333333328</v>
      </c>
      <c r="Q589" t="b">
        <v>0</v>
      </c>
      <c r="R589" t="b">
        <v>1</v>
      </c>
      <c r="S589" t="s">
        <v>17</v>
      </c>
      <c r="T589" t="str" cm="1">
        <f t="array" ref="T589:U589">TRIM(_xlfn.TEXTSPLIT(S589,"/"))</f>
        <v>food</v>
      </c>
      <c r="U589" t="str">
        <v>food trucks</v>
      </c>
      <c r="V589" s="5"/>
    </row>
    <row r="590" spans="1:22" x14ac:dyDescent="0.3">
      <c r="A590">
        <v>588</v>
      </c>
      <c r="B590" t="s">
        <v>1218</v>
      </c>
      <c r="C590" s="3" t="s">
        <v>1219</v>
      </c>
      <c r="D590">
        <v>157600</v>
      </c>
      <c r="E590" t="str" cm="1">
        <f t="array" ref="E590">_xlfn.IFS(D590&lt;1000,"Less than 1000",D590&lt;=4999,"1000 to 4999",D590&lt;=9999,"5000 to 9999",D590&lt;=14999,"10000 to 14999",D590&lt;=19999,"15000 to 19999",D590&lt;=24999,"20000 to 24999",D590&lt;=29999,"25000 to 29999",D590&lt;=34999,"30000 to 34999",D590&lt;=39999,"35000 to 39999",D590&lt;=44999,"40000 to 44999",D590&lt;=49999,"45000 to 49999",TRUE,"Greater than or equal to 50000")</f>
        <v>Greater than or equal to 50000</v>
      </c>
      <c r="F590">
        <v>124517</v>
      </c>
      <c r="G590" s="7">
        <f t="shared" si="36"/>
        <v>79.008248730964468</v>
      </c>
      <c r="H590" t="s">
        <v>14</v>
      </c>
      <c r="I590">
        <v>1368</v>
      </c>
      <c r="J590" s="5">
        <f t="shared" si="37"/>
        <v>91.021198830409361</v>
      </c>
      <c r="K590" s="4" t="s">
        <v>40</v>
      </c>
      <c r="L590" s="4" t="s">
        <v>41</v>
      </c>
      <c r="M590">
        <v>1269493200</v>
      </c>
      <c r="N590">
        <v>1272171600</v>
      </c>
      <c r="O590" s="11">
        <f t="shared" si="38"/>
        <v>40262.208333333336</v>
      </c>
      <c r="P590" s="11">
        <f t="shared" si="39"/>
        <v>40293.208333333336</v>
      </c>
      <c r="Q590" t="b">
        <v>0</v>
      </c>
      <c r="R590" t="b">
        <v>0</v>
      </c>
      <c r="S590" t="s">
        <v>33</v>
      </c>
      <c r="T590" t="str" cm="1">
        <f t="array" ref="T590:U590">TRIM(_xlfn.TEXTSPLIT(S590,"/"))</f>
        <v>theater</v>
      </c>
      <c r="U590" t="str">
        <v>plays</v>
      </c>
      <c r="V590" s="5"/>
    </row>
    <row r="591" spans="1:22" x14ac:dyDescent="0.3">
      <c r="A591">
        <v>589</v>
      </c>
      <c r="B591" t="s">
        <v>1220</v>
      </c>
      <c r="C591" s="3" t="s">
        <v>1221</v>
      </c>
      <c r="D591">
        <v>7900</v>
      </c>
      <c r="E591" t="str" cm="1">
        <f t="array" ref="E591">_xlfn.IFS(D591&lt;1000,"Less than 1000",D591&lt;=4999,"1000 to 4999",D591&lt;=9999,"5000 to 9999",D591&lt;=14999,"10000 to 14999",D591&lt;=19999,"15000 to 19999",D591&lt;=24999,"20000 to 24999",D591&lt;=29999,"25000 to 29999",D591&lt;=34999,"30000 to 34999",D591&lt;=39999,"35000 to 39999",D591&lt;=44999,"40000 to 44999",D591&lt;=49999,"45000 to 49999",TRUE,"Greater than or equal to 50000")</f>
        <v>5000 to 9999</v>
      </c>
      <c r="F591">
        <v>5113</v>
      </c>
      <c r="G591" s="7">
        <f t="shared" si="36"/>
        <v>64.721518987341781</v>
      </c>
      <c r="H591" t="s">
        <v>14</v>
      </c>
      <c r="I591">
        <v>102</v>
      </c>
      <c r="J591" s="5">
        <f t="shared" si="37"/>
        <v>50.127450980392155</v>
      </c>
      <c r="K591" s="4" t="s">
        <v>21</v>
      </c>
      <c r="L591" s="4" t="s">
        <v>22</v>
      </c>
      <c r="M591">
        <v>1436072400</v>
      </c>
      <c r="N591">
        <v>1436677200</v>
      </c>
      <c r="O591" s="11">
        <f t="shared" si="38"/>
        <v>42190.208333333328</v>
      </c>
      <c r="P591" s="11">
        <f t="shared" si="39"/>
        <v>42197.208333333328</v>
      </c>
      <c r="Q591" t="b">
        <v>0</v>
      </c>
      <c r="R591" t="b">
        <v>0</v>
      </c>
      <c r="S591" t="s">
        <v>42</v>
      </c>
      <c r="T591" t="str" cm="1">
        <f t="array" ref="T591:U591">TRIM(_xlfn.TEXTSPLIT(S591,"/"))</f>
        <v>film &amp; video</v>
      </c>
      <c r="U591" t="str">
        <v>documentary</v>
      </c>
      <c r="V591" s="5"/>
    </row>
    <row r="592" spans="1:22" ht="31.2" x14ac:dyDescent="0.3">
      <c r="A592">
        <v>590</v>
      </c>
      <c r="B592" t="s">
        <v>1222</v>
      </c>
      <c r="C592" s="3" t="s">
        <v>1223</v>
      </c>
      <c r="D592">
        <v>7100</v>
      </c>
      <c r="E592" t="str" cm="1">
        <f t="array" ref="E592">_xlfn.IFS(D592&lt;1000,"Less than 1000",D592&lt;=4999,"1000 to 4999",D592&lt;=9999,"5000 to 9999",D592&lt;=14999,"10000 to 14999",D592&lt;=19999,"15000 to 19999",D592&lt;=24999,"20000 to 24999",D592&lt;=29999,"25000 to 29999",D592&lt;=34999,"30000 to 34999",D592&lt;=39999,"35000 to 39999",D592&lt;=44999,"40000 to 44999",D592&lt;=49999,"45000 to 49999",TRUE,"Greater than or equal to 50000")</f>
        <v>5000 to 9999</v>
      </c>
      <c r="F592">
        <v>5824</v>
      </c>
      <c r="G592" s="7">
        <f t="shared" si="36"/>
        <v>82.028169014084511</v>
      </c>
      <c r="H592" t="s">
        <v>14</v>
      </c>
      <c r="I592">
        <v>86</v>
      </c>
      <c r="J592" s="5">
        <f t="shared" si="37"/>
        <v>67.720930232558146</v>
      </c>
      <c r="K592" s="4" t="s">
        <v>26</v>
      </c>
      <c r="L592" s="4" t="s">
        <v>27</v>
      </c>
      <c r="M592">
        <v>1419141600</v>
      </c>
      <c r="N592">
        <v>1420092000</v>
      </c>
      <c r="O592" s="11">
        <f t="shared" si="38"/>
        <v>41994.25</v>
      </c>
      <c r="P592" s="11">
        <f t="shared" si="39"/>
        <v>42005.25</v>
      </c>
      <c r="Q592" t="b">
        <v>0</v>
      </c>
      <c r="R592" t="b">
        <v>0</v>
      </c>
      <c r="S592" t="s">
        <v>133</v>
      </c>
      <c r="T592" t="str" cm="1">
        <f t="array" ref="T592:U592">TRIM(_xlfn.TEXTSPLIT(S592,"/"))</f>
        <v>publishing</v>
      </c>
      <c r="U592" t="str">
        <v>radio &amp; podcasts</v>
      </c>
      <c r="V592" s="5"/>
    </row>
    <row r="593" spans="1:22" x14ac:dyDescent="0.3">
      <c r="A593">
        <v>591</v>
      </c>
      <c r="B593" t="s">
        <v>1224</v>
      </c>
      <c r="C593" s="3" t="s">
        <v>1225</v>
      </c>
      <c r="D593">
        <v>600</v>
      </c>
      <c r="E593" t="str" cm="1">
        <f t="array" ref="E593">_xlfn.IFS(D593&lt;1000,"Less than 1000",D593&lt;=4999,"1000 to 4999",D593&lt;=9999,"5000 to 9999",D593&lt;=14999,"10000 to 14999",D593&lt;=19999,"15000 to 19999",D593&lt;=24999,"20000 to 24999",D593&lt;=29999,"25000 to 29999",D593&lt;=34999,"30000 to 34999",D593&lt;=39999,"35000 to 39999",D593&lt;=44999,"40000 to 44999",D593&lt;=49999,"45000 to 49999",TRUE,"Greater than or equal to 50000")</f>
        <v>Less than 1000</v>
      </c>
      <c r="F593">
        <v>6226</v>
      </c>
      <c r="G593" s="7">
        <f t="shared" si="36"/>
        <v>1037.6666666666667</v>
      </c>
      <c r="H593" t="s">
        <v>20</v>
      </c>
      <c r="I593">
        <v>102</v>
      </c>
      <c r="J593" s="5">
        <f t="shared" si="37"/>
        <v>61.03921568627451</v>
      </c>
      <c r="K593" s="4" t="s">
        <v>21</v>
      </c>
      <c r="L593" s="4" t="s">
        <v>22</v>
      </c>
      <c r="M593">
        <v>1279083600</v>
      </c>
      <c r="N593">
        <v>1279947600</v>
      </c>
      <c r="O593" s="11">
        <f t="shared" si="38"/>
        <v>40373.208333333336</v>
      </c>
      <c r="P593" s="11">
        <f t="shared" si="39"/>
        <v>40383.208333333336</v>
      </c>
      <c r="Q593" t="b">
        <v>0</v>
      </c>
      <c r="R593" t="b">
        <v>0</v>
      </c>
      <c r="S593" t="s">
        <v>89</v>
      </c>
      <c r="T593" t="str" cm="1">
        <f t="array" ref="T593:U593">TRIM(_xlfn.TEXTSPLIT(S593,"/"))</f>
        <v>games</v>
      </c>
      <c r="U593" t="str">
        <v>video games</v>
      </c>
      <c r="V593" s="5"/>
    </row>
    <row r="594" spans="1:22" ht="31.2" x14ac:dyDescent="0.3">
      <c r="A594">
        <v>592</v>
      </c>
      <c r="B594" t="s">
        <v>1226</v>
      </c>
      <c r="C594" s="3" t="s">
        <v>1227</v>
      </c>
      <c r="D594">
        <v>156800</v>
      </c>
      <c r="E594" t="str" cm="1">
        <f t="array" ref="E594">_xlfn.IFS(D594&lt;1000,"Less than 1000",D594&lt;=4999,"1000 to 4999",D594&lt;=9999,"5000 to 9999",D594&lt;=14999,"10000 to 14999",D594&lt;=19999,"15000 to 19999",D594&lt;=24999,"20000 to 24999",D594&lt;=29999,"25000 to 29999",D594&lt;=34999,"30000 to 34999",D594&lt;=39999,"35000 to 39999",D594&lt;=44999,"40000 to 44999",D594&lt;=49999,"45000 to 49999",TRUE,"Greater than or equal to 50000")</f>
        <v>Greater than or equal to 50000</v>
      </c>
      <c r="F594">
        <v>20243</v>
      </c>
      <c r="G594" s="7">
        <f t="shared" si="36"/>
        <v>12.910076530612244</v>
      </c>
      <c r="H594" t="s">
        <v>14</v>
      </c>
      <c r="I594">
        <v>253</v>
      </c>
      <c r="J594" s="5">
        <f t="shared" si="37"/>
        <v>80.011857707509876</v>
      </c>
      <c r="K594" s="4" t="s">
        <v>21</v>
      </c>
      <c r="L594" s="4" t="s">
        <v>22</v>
      </c>
      <c r="M594">
        <v>1401426000</v>
      </c>
      <c r="N594">
        <v>1402203600</v>
      </c>
      <c r="O594" s="11">
        <f t="shared" si="38"/>
        <v>41789.208333333336</v>
      </c>
      <c r="P594" s="11">
        <f t="shared" si="39"/>
        <v>41798.208333333336</v>
      </c>
      <c r="Q594" t="b">
        <v>0</v>
      </c>
      <c r="R594" t="b">
        <v>0</v>
      </c>
      <c r="S594" t="s">
        <v>33</v>
      </c>
      <c r="T594" t="str" cm="1">
        <f t="array" ref="T594:U594">TRIM(_xlfn.TEXTSPLIT(S594,"/"))</f>
        <v>theater</v>
      </c>
      <c r="U594" t="str">
        <v>plays</v>
      </c>
      <c r="V594" s="5"/>
    </row>
    <row r="595" spans="1:22" ht="31.2" x14ac:dyDescent="0.3">
      <c r="A595">
        <v>593</v>
      </c>
      <c r="B595" t="s">
        <v>1228</v>
      </c>
      <c r="C595" s="3" t="s">
        <v>1229</v>
      </c>
      <c r="D595">
        <v>121600</v>
      </c>
      <c r="E595" t="str" cm="1">
        <f t="array" ref="E595">_xlfn.IFS(D595&lt;1000,"Less than 1000",D595&lt;=4999,"1000 to 4999",D595&lt;=9999,"5000 to 9999",D595&lt;=14999,"10000 to 14999",D595&lt;=19999,"15000 to 19999",D595&lt;=24999,"20000 to 24999",D595&lt;=29999,"25000 to 29999",D595&lt;=34999,"30000 to 34999",D595&lt;=39999,"35000 to 39999",D595&lt;=44999,"40000 to 44999",D595&lt;=49999,"45000 to 49999",TRUE,"Greater than or equal to 50000")</f>
        <v>Greater than or equal to 50000</v>
      </c>
      <c r="F595">
        <v>188288</v>
      </c>
      <c r="G595" s="7">
        <f t="shared" si="36"/>
        <v>154.84210526315789</v>
      </c>
      <c r="H595" t="s">
        <v>20</v>
      </c>
      <c r="I595">
        <v>4006</v>
      </c>
      <c r="J595" s="5">
        <f t="shared" si="37"/>
        <v>47.001497753369947</v>
      </c>
      <c r="K595" s="4" t="s">
        <v>21</v>
      </c>
      <c r="L595" s="4" t="s">
        <v>22</v>
      </c>
      <c r="M595">
        <v>1395810000</v>
      </c>
      <c r="N595">
        <v>1396933200</v>
      </c>
      <c r="O595" s="11">
        <f t="shared" si="38"/>
        <v>41724.208333333336</v>
      </c>
      <c r="P595" s="11">
        <f t="shared" si="39"/>
        <v>41737.208333333336</v>
      </c>
      <c r="Q595" t="b">
        <v>0</v>
      </c>
      <c r="R595" t="b">
        <v>0</v>
      </c>
      <c r="S595" t="s">
        <v>71</v>
      </c>
      <c r="T595" t="str" cm="1">
        <f t="array" ref="T595:U595">TRIM(_xlfn.TEXTSPLIT(S595,"/"))</f>
        <v>film &amp; video</v>
      </c>
      <c r="U595" t="str">
        <v>animation</v>
      </c>
      <c r="V595" s="5"/>
    </row>
    <row r="596" spans="1:22" ht="31.2" x14ac:dyDescent="0.3">
      <c r="A596">
        <v>594</v>
      </c>
      <c r="B596" t="s">
        <v>1230</v>
      </c>
      <c r="C596" s="3" t="s">
        <v>1231</v>
      </c>
      <c r="D596">
        <v>157300</v>
      </c>
      <c r="E596" t="str" cm="1">
        <f t="array" ref="E596">_xlfn.IFS(D596&lt;1000,"Less than 1000",D596&lt;=4999,"1000 to 4999",D596&lt;=9999,"5000 to 9999",D596&lt;=14999,"10000 to 14999",D596&lt;=19999,"15000 to 19999",D596&lt;=24999,"20000 to 24999",D596&lt;=29999,"25000 to 29999",D596&lt;=34999,"30000 to 34999",D596&lt;=39999,"35000 to 39999",D596&lt;=44999,"40000 to 44999",D596&lt;=49999,"45000 to 49999",TRUE,"Greater than or equal to 50000")</f>
        <v>Greater than or equal to 50000</v>
      </c>
      <c r="F596">
        <v>11167</v>
      </c>
      <c r="G596" s="7">
        <f t="shared" si="36"/>
        <v>7.0991735537190088</v>
      </c>
      <c r="H596" t="s">
        <v>14</v>
      </c>
      <c r="I596">
        <v>157</v>
      </c>
      <c r="J596" s="5">
        <f t="shared" si="37"/>
        <v>71.127388535031841</v>
      </c>
      <c r="K596" s="4" t="s">
        <v>21</v>
      </c>
      <c r="L596" s="4" t="s">
        <v>22</v>
      </c>
      <c r="M596">
        <v>1467003600</v>
      </c>
      <c r="N596">
        <v>1467262800</v>
      </c>
      <c r="O596" s="11">
        <f t="shared" si="38"/>
        <v>42548.208333333328</v>
      </c>
      <c r="P596" s="11">
        <f t="shared" si="39"/>
        <v>42551.208333333328</v>
      </c>
      <c r="Q596" t="b">
        <v>0</v>
      </c>
      <c r="R596" t="b">
        <v>1</v>
      </c>
      <c r="S596" t="s">
        <v>33</v>
      </c>
      <c r="T596" t="str" cm="1">
        <f t="array" ref="T596:U596">TRIM(_xlfn.TEXTSPLIT(S596,"/"))</f>
        <v>theater</v>
      </c>
      <c r="U596" t="str">
        <v>plays</v>
      </c>
      <c r="V596" s="5"/>
    </row>
    <row r="597" spans="1:22" ht="31.2" x14ac:dyDescent="0.3">
      <c r="A597">
        <v>595</v>
      </c>
      <c r="B597" t="s">
        <v>1232</v>
      </c>
      <c r="C597" s="3" t="s">
        <v>1233</v>
      </c>
      <c r="D597">
        <v>70300</v>
      </c>
      <c r="E597" t="str" cm="1">
        <f t="array" ref="E597">_xlfn.IFS(D597&lt;1000,"Less than 1000",D597&lt;=4999,"1000 to 4999",D597&lt;=9999,"5000 to 9999",D597&lt;=14999,"10000 to 14999",D597&lt;=19999,"15000 to 19999",D597&lt;=24999,"20000 to 24999",D597&lt;=29999,"25000 to 29999",D597&lt;=34999,"30000 to 34999",D597&lt;=39999,"35000 to 39999",D597&lt;=44999,"40000 to 44999",D597&lt;=49999,"45000 to 49999",TRUE,"Greater than or equal to 50000")</f>
        <v>Greater than or equal to 50000</v>
      </c>
      <c r="F597">
        <v>146595</v>
      </c>
      <c r="G597" s="7">
        <f t="shared" si="36"/>
        <v>208.52773826458036</v>
      </c>
      <c r="H597" t="s">
        <v>20</v>
      </c>
      <c r="I597">
        <v>1629</v>
      </c>
      <c r="J597" s="5">
        <f t="shared" si="37"/>
        <v>89.99079189686924</v>
      </c>
      <c r="K597" s="4" t="s">
        <v>21</v>
      </c>
      <c r="L597" s="4" t="s">
        <v>22</v>
      </c>
      <c r="M597">
        <v>1268715600</v>
      </c>
      <c r="N597">
        <v>1270530000</v>
      </c>
      <c r="O597" s="11">
        <f t="shared" si="38"/>
        <v>40253.208333333336</v>
      </c>
      <c r="P597" s="11">
        <f t="shared" si="39"/>
        <v>40274.208333333336</v>
      </c>
      <c r="Q597" t="b">
        <v>0</v>
      </c>
      <c r="R597" t="b">
        <v>1</v>
      </c>
      <c r="S597" t="s">
        <v>33</v>
      </c>
      <c r="T597" t="str" cm="1">
        <f t="array" ref="T597:U597">TRIM(_xlfn.TEXTSPLIT(S597,"/"))</f>
        <v>theater</v>
      </c>
      <c r="U597" t="str">
        <v>plays</v>
      </c>
      <c r="V597" s="5"/>
    </row>
    <row r="598" spans="1:22" x14ac:dyDescent="0.3">
      <c r="A598">
        <v>596</v>
      </c>
      <c r="B598" t="s">
        <v>1234</v>
      </c>
      <c r="C598" s="3" t="s">
        <v>1235</v>
      </c>
      <c r="D598">
        <v>7900</v>
      </c>
      <c r="E598" t="str" cm="1">
        <f t="array" ref="E598">_xlfn.IFS(D598&lt;1000,"Less than 1000",D598&lt;=4999,"1000 to 4999",D598&lt;=9999,"5000 to 9999",D598&lt;=14999,"10000 to 14999",D598&lt;=19999,"15000 to 19999",D598&lt;=24999,"20000 to 24999",D598&lt;=29999,"25000 to 29999",D598&lt;=34999,"30000 to 34999",D598&lt;=39999,"35000 to 39999",D598&lt;=44999,"40000 to 44999",D598&lt;=49999,"45000 to 49999",TRUE,"Greater than or equal to 50000")</f>
        <v>5000 to 9999</v>
      </c>
      <c r="F598">
        <v>7875</v>
      </c>
      <c r="G598" s="7">
        <f t="shared" si="36"/>
        <v>99.683544303797461</v>
      </c>
      <c r="H598" t="s">
        <v>14</v>
      </c>
      <c r="I598">
        <v>183</v>
      </c>
      <c r="J598" s="5">
        <f t="shared" si="37"/>
        <v>43.032786885245905</v>
      </c>
      <c r="K598" s="4" t="s">
        <v>21</v>
      </c>
      <c r="L598" s="4" t="s">
        <v>22</v>
      </c>
      <c r="M598">
        <v>1457157600</v>
      </c>
      <c r="N598">
        <v>1457762400</v>
      </c>
      <c r="O598" s="11">
        <f t="shared" si="38"/>
        <v>42434.25</v>
      </c>
      <c r="P598" s="11">
        <f t="shared" si="39"/>
        <v>42441.25</v>
      </c>
      <c r="Q598" t="b">
        <v>0</v>
      </c>
      <c r="R598" t="b">
        <v>1</v>
      </c>
      <c r="S598" t="s">
        <v>53</v>
      </c>
      <c r="T598" t="str" cm="1">
        <f t="array" ref="T598:U598">TRIM(_xlfn.TEXTSPLIT(S598,"/"))</f>
        <v>film &amp; video</v>
      </c>
      <c r="U598" t="str">
        <v>drama</v>
      </c>
      <c r="V598" s="5"/>
    </row>
    <row r="599" spans="1:22" x14ac:dyDescent="0.3">
      <c r="A599">
        <v>597</v>
      </c>
      <c r="B599" t="s">
        <v>1236</v>
      </c>
      <c r="C599" s="3" t="s">
        <v>1237</v>
      </c>
      <c r="D599">
        <v>73800</v>
      </c>
      <c r="E599" t="str" cm="1">
        <f t="array" ref="E599">_xlfn.IFS(D599&lt;1000,"Less than 1000",D599&lt;=4999,"1000 to 4999",D599&lt;=9999,"5000 to 9999",D599&lt;=14999,"10000 to 14999",D599&lt;=19999,"15000 to 19999",D599&lt;=24999,"20000 to 24999",D599&lt;=29999,"25000 to 29999",D599&lt;=34999,"30000 to 34999",D599&lt;=39999,"35000 to 39999",D599&lt;=44999,"40000 to 44999",D599&lt;=49999,"45000 to 49999",TRUE,"Greater than or equal to 50000")</f>
        <v>Greater than or equal to 50000</v>
      </c>
      <c r="F599">
        <v>148779</v>
      </c>
      <c r="G599" s="7">
        <f t="shared" si="36"/>
        <v>201.59756097560978</v>
      </c>
      <c r="H599" t="s">
        <v>20</v>
      </c>
      <c r="I599">
        <v>2188</v>
      </c>
      <c r="J599" s="5">
        <f t="shared" si="37"/>
        <v>67.997714808043881</v>
      </c>
      <c r="K599" s="4" t="s">
        <v>21</v>
      </c>
      <c r="L599" s="4" t="s">
        <v>22</v>
      </c>
      <c r="M599">
        <v>1573970400</v>
      </c>
      <c r="N599">
        <v>1575525600</v>
      </c>
      <c r="O599" s="11">
        <f t="shared" si="38"/>
        <v>43786.25</v>
      </c>
      <c r="P599" s="11">
        <f t="shared" si="39"/>
        <v>43804.25</v>
      </c>
      <c r="Q599" t="b">
        <v>0</v>
      </c>
      <c r="R599" t="b">
        <v>0</v>
      </c>
      <c r="S599" t="s">
        <v>33</v>
      </c>
      <c r="T599" t="str" cm="1">
        <f t="array" ref="T599:U599">TRIM(_xlfn.TEXTSPLIT(S599,"/"))</f>
        <v>theater</v>
      </c>
      <c r="U599" t="str">
        <v>plays</v>
      </c>
      <c r="V599" s="5"/>
    </row>
    <row r="600" spans="1:22" x14ac:dyDescent="0.3">
      <c r="A600">
        <v>598</v>
      </c>
      <c r="B600" t="s">
        <v>1238</v>
      </c>
      <c r="C600" s="3" t="s">
        <v>1239</v>
      </c>
      <c r="D600">
        <v>108500</v>
      </c>
      <c r="E600" t="str" cm="1">
        <f t="array" ref="E600">_xlfn.IFS(D600&lt;1000,"Less than 1000",D600&lt;=4999,"1000 to 4999",D600&lt;=9999,"5000 to 9999",D600&lt;=14999,"10000 to 14999",D600&lt;=19999,"15000 to 19999",D600&lt;=24999,"20000 to 24999",D600&lt;=29999,"25000 to 29999",D600&lt;=34999,"30000 to 34999",D600&lt;=39999,"35000 to 39999",D600&lt;=44999,"40000 to 44999",D600&lt;=49999,"45000 to 49999",TRUE,"Greater than or equal to 50000")</f>
        <v>Greater than or equal to 50000</v>
      </c>
      <c r="F600">
        <v>175868</v>
      </c>
      <c r="G600" s="7">
        <f t="shared" si="36"/>
        <v>162.09032258064516</v>
      </c>
      <c r="H600" t="s">
        <v>20</v>
      </c>
      <c r="I600">
        <v>2409</v>
      </c>
      <c r="J600" s="5">
        <f t="shared" si="37"/>
        <v>73.004566210045667</v>
      </c>
      <c r="K600" s="4" t="s">
        <v>107</v>
      </c>
      <c r="L600" s="4" t="s">
        <v>108</v>
      </c>
      <c r="M600">
        <v>1276578000</v>
      </c>
      <c r="N600">
        <v>1279083600</v>
      </c>
      <c r="O600" s="11">
        <f t="shared" si="38"/>
        <v>40344.208333333336</v>
      </c>
      <c r="P600" s="11">
        <f t="shared" si="39"/>
        <v>40373.208333333336</v>
      </c>
      <c r="Q600" t="b">
        <v>0</v>
      </c>
      <c r="R600" t="b">
        <v>0</v>
      </c>
      <c r="S600" t="s">
        <v>23</v>
      </c>
      <c r="T600" t="str" cm="1">
        <f t="array" ref="T600:U600">TRIM(_xlfn.TEXTSPLIT(S600,"/"))</f>
        <v>music</v>
      </c>
      <c r="U600" t="str">
        <v>rock</v>
      </c>
      <c r="V600" s="5"/>
    </row>
    <row r="601" spans="1:22" ht="31.2" x14ac:dyDescent="0.3">
      <c r="A601">
        <v>599</v>
      </c>
      <c r="B601" t="s">
        <v>1240</v>
      </c>
      <c r="C601" s="3" t="s">
        <v>1241</v>
      </c>
      <c r="D601">
        <v>140300</v>
      </c>
      <c r="E601" t="str" cm="1">
        <f t="array" ref="E601">_xlfn.IFS(D601&lt;1000,"Less than 1000",D601&lt;=4999,"1000 to 4999",D601&lt;=9999,"5000 to 9999",D601&lt;=14999,"10000 to 14999",D601&lt;=19999,"15000 to 19999",D601&lt;=24999,"20000 to 24999",D601&lt;=29999,"25000 to 29999",D601&lt;=34999,"30000 to 34999",D601&lt;=39999,"35000 to 39999",D601&lt;=44999,"40000 to 44999",D601&lt;=49999,"45000 to 49999",TRUE,"Greater than or equal to 50000")</f>
        <v>Greater than or equal to 50000</v>
      </c>
      <c r="F601">
        <v>5112</v>
      </c>
      <c r="G601" s="7">
        <f t="shared" si="36"/>
        <v>3.6436208125445471</v>
      </c>
      <c r="H601" t="s">
        <v>14</v>
      </c>
      <c r="I601">
        <v>82</v>
      </c>
      <c r="J601" s="5">
        <f t="shared" si="37"/>
        <v>62.341463414634148</v>
      </c>
      <c r="K601" s="4" t="s">
        <v>36</v>
      </c>
      <c r="L601" s="4" t="s">
        <v>37</v>
      </c>
      <c r="M601">
        <v>1423720800</v>
      </c>
      <c r="N601">
        <v>1424412000</v>
      </c>
      <c r="O601" s="11">
        <f t="shared" si="38"/>
        <v>42047.25</v>
      </c>
      <c r="P601" s="11">
        <f t="shared" si="39"/>
        <v>42055.25</v>
      </c>
      <c r="Q601" t="b">
        <v>0</v>
      </c>
      <c r="R601" t="b">
        <v>0</v>
      </c>
      <c r="S601" t="s">
        <v>42</v>
      </c>
      <c r="T601" t="str" cm="1">
        <f t="array" ref="T601:U601">TRIM(_xlfn.TEXTSPLIT(S601,"/"))</f>
        <v>film &amp; video</v>
      </c>
      <c r="U601" t="str">
        <v>documentary</v>
      </c>
      <c r="V601" s="5"/>
    </row>
    <row r="602" spans="1:22" x14ac:dyDescent="0.3">
      <c r="A602">
        <v>600</v>
      </c>
      <c r="B602" t="s">
        <v>1242</v>
      </c>
      <c r="C602" s="3" t="s">
        <v>1243</v>
      </c>
      <c r="D602">
        <v>100</v>
      </c>
      <c r="E602" t="str" cm="1">
        <f t="array" ref="E602">_xlfn.IFS(D602&lt;1000,"Less than 1000",D602&lt;=4999,"1000 to 4999",D602&lt;=9999,"5000 to 9999",D602&lt;=14999,"10000 to 14999",D602&lt;=19999,"15000 to 19999",D602&lt;=24999,"20000 to 24999",D602&lt;=29999,"25000 to 29999",D602&lt;=34999,"30000 to 34999",D602&lt;=39999,"35000 to 39999",D602&lt;=44999,"40000 to 44999",D602&lt;=49999,"45000 to 49999",TRUE,"Greater than or equal to 50000")</f>
        <v>Less than 1000</v>
      </c>
      <c r="F602">
        <v>5</v>
      </c>
      <c r="G602" s="7">
        <f t="shared" si="36"/>
        <v>5</v>
      </c>
      <c r="H602" t="s">
        <v>14</v>
      </c>
      <c r="I602">
        <v>1</v>
      </c>
      <c r="J602" s="5">
        <f t="shared" si="37"/>
        <v>5</v>
      </c>
      <c r="K602" s="4" t="s">
        <v>40</v>
      </c>
      <c r="L602" s="4" t="s">
        <v>41</v>
      </c>
      <c r="M602">
        <v>1375160400</v>
      </c>
      <c r="N602">
        <v>1376197200</v>
      </c>
      <c r="O602" s="11">
        <f t="shared" si="38"/>
        <v>41485.208333333336</v>
      </c>
      <c r="P602" s="11">
        <f t="shared" si="39"/>
        <v>41497.208333333336</v>
      </c>
      <c r="Q602" t="b">
        <v>0</v>
      </c>
      <c r="R602" t="b">
        <v>0</v>
      </c>
      <c r="S602" t="s">
        <v>17</v>
      </c>
      <c r="T602" t="str" cm="1">
        <f t="array" ref="T602:U602">TRIM(_xlfn.TEXTSPLIT(S602,"/"))</f>
        <v>food</v>
      </c>
      <c r="U602" t="str">
        <v>food trucks</v>
      </c>
      <c r="V602" s="5"/>
    </row>
    <row r="603" spans="1:22" x14ac:dyDescent="0.3">
      <c r="A603">
        <v>601</v>
      </c>
      <c r="B603" t="s">
        <v>1244</v>
      </c>
      <c r="C603" s="3" t="s">
        <v>1245</v>
      </c>
      <c r="D603">
        <v>6300</v>
      </c>
      <c r="E603" t="str" cm="1">
        <f t="array" ref="E603">_xlfn.IFS(D603&lt;1000,"Less than 1000",D603&lt;=4999,"1000 to 4999",D603&lt;=9999,"5000 to 9999",D603&lt;=14999,"10000 to 14999",D603&lt;=19999,"15000 to 19999",D603&lt;=24999,"20000 to 24999",D603&lt;=29999,"25000 to 29999",D603&lt;=34999,"30000 to 34999",D603&lt;=39999,"35000 to 39999",D603&lt;=44999,"40000 to 44999",D603&lt;=49999,"45000 to 49999",TRUE,"Greater than or equal to 50000")</f>
        <v>5000 to 9999</v>
      </c>
      <c r="F603">
        <v>13018</v>
      </c>
      <c r="G603" s="7">
        <f t="shared" si="36"/>
        <v>206.63492063492063</v>
      </c>
      <c r="H603" t="s">
        <v>20</v>
      </c>
      <c r="I603">
        <v>194</v>
      </c>
      <c r="J603" s="5">
        <f t="shared" si="37"/>
        <v>67.103092783505161</v>
      </c>
      <c r="K603" s="4" t="s">
        <v>21</v>
      </c>
      <c r="L603" s="4" t="s">
        <v>22</v>
      </c>
      <c r="M603">
        <v>1401426000</v>
      </c>
      <c r="N603">
        <v>1402894800</v>
      </c>
      <c r="O603" s="11">
        <f t="shared" si="38"/>
        <v>41789.208333333336</v>
      </c>
      <c r="P603" s="11">
        <f t="shared" si="39"/>
        <v>41806.208333333336</v>
      </c>
      <c r="Q603" t="b">
        <v>1</v>
      </c>
      <c r="R603" t="b">
        <v>0</v>
      </c>
      <c r="S603" t="s">
        <v>65</v>
      </c>
      <c r="T603" t="str" cm="1">
        <f t="array" ref="T603:U603">TRIM(_xlfn.TEXTSPLIT(S603,"/"))</f>
        <v>technology</v>
      </c>
      <c r="U603" t="str">
        <v>wearables</v>
      </c>
      <c r="V603" s="5"/>
    </row>
    <row r="604" spans="1:22" ht="31.2" x14ac:dyDescent="0.3">
      <c r="A604">
        <v>602</v>
      </c>
      <c r="B604" t="s">
        <v>1246</v>
      </c>
      <c r="C604" s="3" t="s">
        <v>1247</v>
      </c>
      <c r="D604">
        <v>71100</v>
      </c>
      <c r="E604" t="str" cm="1">
        <f t="array" ref="E604">_xlfn.IFS(D604&lt;1000,"Less than 1000",D604&lt;=4999,"1000 to 4999",D604&lt;=9999,"5000 to 9999",D604&lt;=14999,"10000 to 14999",D604&lt;=19999,"15000 to 19999",D604&lt;=24999,"20000 to 24999",D604&lt;=29999,"25000 to 29999",D604&lt;=34999,"30000 to 34999",D604&lt;=39999,"35000 to 39999",D604&lt;=44999,"40000 to 44999",D604&lt;=49999,"45000 to 49999",TRUE,"Greater than or equal to 50000")</f>
        <v>Greater than or equal to 50000</v>
      </c>
      <c r="F604">
        <v>91176</v>
      </c>
      <c r="G604" s="7">
        <f t="shared" si="36"/>
        <v>128.23628691983123</v>
      </c>
      <c r="H604" t="s">
        <v>20</v>
      </c>
      <c r="I604">
        <v>1140</v>
      </c>
      <c r="J604" s="5">
        <f t="shared" si="37"/>
        <v>79.978947368421046</v>
      </c>
      <c r="K604" s="4" t="s">
        <v>21</v>
      </c>
      <c r="L604" s="4" t="s">
        <v>22</v>
      </c>
      <c r="M604">
        <v>1433480400</v>
      </c>
      <c r="N604">
        <v>1434430800</v>
      </c>
      <c r="O604" s="11">
        <f t="shared" si="38"/>
        <v>42160.208333333328</v>
      </c>
      <c r="P604" s="11">
        <f t="shared" si="39"/>
        <v>42171.208333333328</v>
      </c>
      <c r="Q604" t="b">
        <v>0</v>
      </c>
      <c r="R604" t="b">
        <v>0</v>
      </c>
      <c r="S604" t="s">
        <v>33</v>
      </c>
      <c r="T604" t="str" cm="1">
        <f t="array" ref="T604:U604">TRIM(_xlfn.TEXTSPLIT(S604,"/"))</f>
        <v>theater</v>
      </c>
      <c r="U604" t="str">
        <v>plays</v>
      </c>
      <c r="V604" s="5"/>
    </row>
    <row r="605" spans="1:22" x14ac:dyDescent="0.3">
      <c r="A605">
        <v>603</v>
      </c>
      <c r="B605" t="s">
        <v>1248</v>
      </c>
      <c r="C605" s="3" t="s">
        <v>1249</v>
      </c>
      <c r="D605">
        <v>5300</v>
      </c>
      <c r="E605" t="str" cm="1">
        <f t="array" ref="E605">_xlfn.IFS(D605&lt;1000,"Less than 1000",D605&lt;=4999,"1000 to 4999",D605&lt;=9999,"5000 to 9999",D605&lt;=14999,"10000 to 14999",D605&lt;=19999,"15000 to 19999",D605&lt;=24999,"20000 to 24999",D605&lt;=29999,"25000 to 29999",D605&lt;=34999,"30000 to 34999",D605&lt;=39999,"35000 to 39999",D605&lt;=44999,"40000 to 44999",D605&lt;=49999,"45000 to 49999",TRUE,"Greater than or equal to 50000")</f>
        <v>5000 to 9999</v>
      </c>
      <c r="F605">
        <v>6342</v>
      </c>
      <c r="G605" s="7">
        <f t="shared" si="36"/>
        <v>119.66037735849055</v>
      </c>
      <c r="H605" t="s">
        <v>20</v>
      </c>
      <c r="I605">
        <v>102</v>
      </c>
      <c r="J605" s="5">
        <f t="shared" si="37"/>
        <v>62.176470588235297</v>
      </c>
      <c r="K605" s="4" t="s">
        <v>21</v>
      </c>
      <c r="L605" s="4" t="s">
        <v>22</v>
      </c>
      <c r="M605">
        <v>1555563600</v>
      </c>
      <c r="N605">
        <v>1557896400</v>
      </c>
      <c r="O605" s="11">
        <f t="shared" si="38"/>
        <v>43573.208333333328</v>
      </c>
      <c r="P605" s="11">
        <f t="shared" si="39"/>
        <v>43600.208333333328</v>
      </c>
      <c r="Q605" t="b">
        <v>0</v>
      </c>
      <c r="R605" t="b">
        <v>0</v>
      </c>
      <c r="S605" t="s">
        <v>33</v>
      </c>
      <c r="T605" t="str" cm="1">
        <f t="array" ref="T605:U605">TRIM(_xlfn.TEXTSPLIT(S605,"/"))</f>
        <v>theater</v>
      </c>
      <c r="U605" t="str">
        <v>plays</v>
      </c>
      <c r="V605" s="5"/>
    </row>
    <row r="606" spans="1:22" x14ac:dyDescent="0.3">
      <c r="A606">
        <v>604</v>
      </c>
      <c r="B606" t="s">
        <v>1250</v>
      </c>
      <c r="C606" s="3" t="s">
        <v>1251</v>
      </c>
      <c r="D606">
        <v>88700</v>
      </c>
      <c r="E606" t="str" cm="1">
        <f t="array" ref="E606">_xlfn.IFS(D606&lt;1000,"Less than 1000",D606&lt;=4999,"1000 to 4999",D606&lt;=9999,"5000 to 9999",D606&lt;=14999,"10000 to 14999",D606&lt;=19999,"15000 to 19999",D606&lt;=24999,"20000 to 24999",D606&lt;=29999,"25000 to 29999",D606&lt;=34999,"30000 to 34999",D606&lt;=39999,"35000 to 39999",D606&lt;=44999,"40000 to 44999",D606&lt;=49999,"45000 to 49999",TRUE,"Greater than or equal to 50000")</f>
        <v>Greater than or equal to 50000</v>
      </c>
      <c r="F606">
        <v>151438</v>
      </c>
      <c r="G606" s="7">
        <f t="shared" si="36"/>
        <v>170.73055242390078</v>
      </c>
      <c r="H606" t="s">
        <v>20</v>
      </c>
      <c r="I606">
        <v>2857</v>
      </c>
      <c r="J606" s="5">
        <f t="shared" si="37"/>
        <v>53.005950297514879</v>
      </c>
      <c r="K606" s="4" t="s">
        <v>21</v>
      </c>
      <c r="L606" s="4" t="s">
        <v>22</v>
      </c>
      <c r="M606">
        <v>1295676000</v>
      </c>
      <c r="N606">
        <v>1297490400</v>
      </c>
      <c r="O606" s="11">
        <f t="shared" si="38"/>
        <v>40565.25</v>
      </c>
      <c r="P606" s="11">
        <f t="shared" si="39"/>
        <v>40586.25</v>
      </c>
      <c r="Q606" t="b">
        <v>0</v>
      </c>
      <c r="R606" t="b">
        <v>0</v>
      </c>
      <c r="S606" t="s">
        <v>33</v>
      </c>
      <c r="T606" t="str" cm="1">
        <f t="array" ref="T606:U606">TRIM(_xlfn.TEXTSPLIT(S606,"/"))</f>
        <v>theater</v>
      </c>
      <c r="U606" t="str">
        <v>plays</v>
      </c>
      <c r="V606" s="5"/>
    </row>
    <row r="607" spans="1:22" x14ac:dyDescent="0.3">
      <c r="A607">
        <v>605</v>
      </c>
      <c r="B607" t="s">
        <v>1252</v>
      </c>
      <c r="C607" s="3" t="s">
        <v>1253</v>
      </c>
      <c r="D607">
        <v>3300</v>
      </c>
      <c r="E607" t="str" cm="1">
        <f t="array" ref="E607">_xlfn.IFS(D607&lt;1000,"Less than 1000",D607&lt;=4999,"1000 to 4999",D607&lt;=9999,"5000 to 9999",D607&lt;=14999,"10000 to 14999",D607&lt;=19999,"15000 to 19999",D607&lt;=24999,"20000 to 24999",D607&lt;=29999,"25000 to 29999",D607&lt;=34999,"30000 to 34999",D607&lt;=39999,"35000 to 39999",D607&lt;=44999,"40000 to 44999",D607&lt;=49999,"45000 to 49999",TRUE,"Greater than or equal to 50000")</f>
        <v>1000 to 4999</v>
      </c>
      <c r="F607">
        <v>6178</v>
      </c>
      <c r="G607" s="7">
        <f t="shared" si="36"/>
        <v>187.21212121212122</v>
      </c>
      <c r="H607" t="s">
        <v>20</v>
      </c>
      <c r="I607">
        <v>107</v>
      </c>
      <c r="J607" s="5">
        <f t="shared" si="37"/>
        <v>57.738317757009348</v>
      </c>
      <c r="K607" s="4" t="s">
        <v>21</v>
      </c>
      <c r="L607" s="4" t="s">
        <v>22</v>
      </c>
      <c r="M607">
        <v>1443848400</v>
      </c>
      <c r="N607">
        <v>1447394400</v>
      </c>
      <c r="O607" s="11">
        <f t="shared" si="38"/>
        <v>42280.208333333328</v>
      </c>
      <c r="P607" s="11">
        <f t="shared" si="39"/>
        <v>42321.25</v>
      </c>
      <c r="Q607" t="b">
        <v>0</v>
      </c>
      <c r="R607" t="b">
        <v>0</v>
      </c>
      <c r="S607" t="s">
        <v>68</v>
      </c>
      <c r="T607" t="str" cm="1">
        <f t="array" ref="T607:U607">TRIM(_xlfn.TEXTSPLIT(S607,"/"))</f>
        <v>publishing</v>
      </c>
      <c r="U607" t="str">
        <v>nonfiction</v>
      </c>
      <c r="V607" s="5"/>
    </row>
    <row r="608" spans="1:22" x14ac:dyDescent="0.3">
      <c r="A608">
        <v>606</v>
      </c>
      <c r="B608" t="s">
        <v>1254</v>
      </c>
      <c r="C608" s="3" t="s">
        <v>1255</v>
      </c>
      <c r="D608">
        <v>3400</v>
      </c>
      <c r="E608" t="str" cm="1">
        <f t="array" ref="E608">_xlfn.IFS(D608&lt;1000,"Less than 1000",D608&lt;=4999,"1000 to 4999",D608&lt;=9999,"5000 to 9999",D608&lt;=14999,"10000 to 14999",D608&lt;=19999,"15000 to 19999",D608&lt;=24999,"20000 to 24999",D608&lt;=29999,"25000 to 29999",D608&lt;=34999,"30000 to 34999",D608&lt;=39999,"35000 to 39999",D608&lt;=44999,"40000 to 44999",D608&lt;=49999,"45000 to 49999",TRUE,"Greater than or equal to 50000")</f>
        <v>1000 to 4999</v>
      </c>
      <c r="F608">
        <v>6405</v>
      </c>
      <c r="G608" s="7">
        <f t="shared" si="36"/>
        <v>188.38235294117646</v>
      </c>
      <c r="H608" t="s">
        <v>20</v>
      </c>
      <c r="I608">
        <v>160</v>
      </c>
      <c r="J608" s="5">
        <f t="shared" si="37"/>
        <v>40.03125</v>
      </c>
      <c r="K608" s="4" t="s">
        <v>40</v>
      </c>
      <c r="L608" s="4" t="s">
        <v>41</v>
      </c>
      <c r="M608">
        <v>1457330400</v>
      </c>
      <c r="N608">
        <v>1458277200</v>
      </c>
      <c r="O608" s="11">
        <f t="shared" si="38"/>
        <v>42436.25</v>
      </c>
      <c r="P608" s="11">
        <f t="shared" si="39"/>
        <v>42447.208333333328</v>
      </c>
      <c r="Q608" t="b">
        <v>0</v>
      </c>
      <c r="R608" t="b">
        <v>0</v>
      </c>
      <c r="S608" t="s">
        <v>23</v>
      </c>
      <c r="T608" t="str" cm="1">
        <f t="array" ref="T608:U608">TRIM(_xlfn.TEXTSPLIT(S608,"/"))</f>
        <v>music</v>
      </c>
      <c r="U608" t="str">
        <v>rock</v>
      </c>
      <c r="V608" s="5"/>
    </row>
    <row r="609" spans="1:22" x14ac:dyDescent="0.3">
      <c r="A609">
        <v>607</v>
      </c>
      <c r="B609" t="s">
        <v>1256</v>
      </c>
      <c r="C609" s="3" t="s">
        <v>1257</v>
      </c>
      <c r="D609">
        <v>137600</v>
      </c>
      <c r="E609" t="str" cm="1">
        <f t="array" ref="E609">_xlfn.IFS(D609&lt;1000,"Less than 1000",D609&lt;=4999,"1000 to 4999",D609&lt;=9999,"5000 to 9999",D609&lt;=14999,"10000 to 14999",D609&lt;=19999,"15000 to 19999",D609&lt;=24999,"20000 to 24999",D609&lt;=29999,"25000 to 29999",D609&lt;=34999,"30000 to 34999",D609&lt;=39999,"35000 to 39999",D609&lt;=44999,"40000 to 44999",D609&lt;=49999,"45000 to 49999",TRUE,"Greater than or equal to 50000")</f>
        <v>Greater than or equal to 50000</v>
      </c>
      <c r="F609">
        <v>180667</v>
      </c>
      <c r="G609" s="7">
        <f t="shared" si="36"/>
        <v>131.29869186046511</v>
      </c>
      <c r="H609" t="s">
        <v>20</v>
      </c>
      <c r="I609">
        <v>2230</v>
      </c>
      <c r="J609" s="5">
        <f t="shared" si="37"/>
        <v>81.016591928251117</v>
      </c>
      <c r="K609" s="4" t="s">
        <v>21</v>
      </c>
      <c r="L609" s="4" t="s">
        <v>22</v>
      </c>
      <c r="M609">
        <v>1395550800</v>
      </c>
      <c r="N609">
        <v>1395723600</v>
      </c>
      <c r="O609" s="11">
        <f t="shared" si="38"/>
        <v>41721.208333333336</v>
      </c>
      <c r="P609" s="11">
        <f t="shared" si="39"/>
        <v>41723.208333333336</v>
      </c>
      <c r="Q609" t="b">
        <v>0</v>
      </c>
      <c r="R609" t="b">
        <v>0</v>
      </c>
      <c r="S609" t="s">
        <v>17</v>
      </c>
      <c r="T609" t="str" cm="1">
        <f t="array" ref="T609:U609">TRIM(_xlfn.TEXTSPLIT(S609,"/"))</f>
        <v>food</v>
      </c>
      <c r="U609" t="str">
        <v>food trucks</v>
      </c>
      <c r="V609" s="5"/>
    </row>
    <row r="610" spans="1:22" x14ac:dyDescent="0.3">
      <c r="A610">
        <v>608</v>
      </c>
      <c r="B610" t="s">
        <v>1258</v>
      </c>
      <c r="C610" s="3" t="s">
        <v>1259</v>
      </c>
      <c r="D610">
        <v>3900</v>
      </c>
      <c r="E610" t="str" cm="1">
        <f t="array" ref="E610">_xlfn.IFS(D610&lt;1000,"Less than 1000",D610&lt;=4999,"1000 to 4999",D610&lt;=9999,"5000 to 9999",D610&lt;=14999,"10000 to 14999",D610&lt;=19999,"15000 to 19999",D610&lt;=24999,"20000 to 24999",D610&lt;=29999,"25000 to 29999",D610&lt;=34999,"30000 to 34999",D610&lt;=39999,"35000 to 39999",D610&lt;=44999,"40000 to 44999",D610&lt;=49999,"45000 to 49999",TRUE,"Greater than or equal to 50000")</f>
        <v>1000 to 4999</v>
      </c>
      <c r="F610">
        <v>11075</v>
      </c>
      <c r="G610" s="7">
        <f t="shared" si="36"/>
        <v>283.97435897435901</v>
      </c>
      <c r="H610" t="s">
        <v>20</v>
      </c>
      <c r="I610">
        <v>316</v>
      </c>
      <c r="J610" s="5">
        <f t="shared" si="37"/>
        <v>35.047468354430379</v>
      </c>
      <c r="K610" s="4" t="s">
        <v>21</v>
      </c>
      <c r="L610" s="4" t="s">
        <v>22</v>
      </c>
      <c r="M610">
        <v>1551852000</v>
      </c>
      <c r="N610">
        <v>1552197600</v>
      </c>
      <c r="O610" s="11">
        <f t="shared" si="38"/>
        <v>43530.25</v>
      </c>
      <c r="P610" s="11">
        <f t="shared" si="39"/>
        <v>43534.25</v>
      </c>
      <c r="Q610" t="b">
        <v>0</v>
      </c>
      <c r="R610" t="b">
        <v>1</v>
      </c>
      <c r="S610" t="s">
        <v>159</v>
      </c>
      <c r="T610" t="str" cm="1">
        <f t="array" ref="T610:U610">TRIM(_xlfn.TEXTSPLIT(S610,"/"))</f>
        <v>music</v>
      </c>
      <c r="U610" t="str">
        <v>jazz</v>
      </c>
      <c r="V610" s="5"/>
    </row>
    <row r="611" spans="1:22" x14ac:dyDescent="0.3">
      <c r="A611">
        <v>609</v>
      </c>
      <c r="B611" t="s">
        <v>1260</v>
      </c>
      <c r="C611" s="3" t="s">
        <v>1261</v>
      </c>
      <c r="D611">
        <v>10000</v>
      </c>
      <c r="E611" t="str" cm="1">
        <f t="array" ref="E611">_xlfn.IFS(D611&lt;1000,"Less than 1000",D611&lt;=4999,"1000 to 4999",D611&lt;=9999,"5000 to 9999",D611&lt;=14999,"10000 to 14999",D611&lt;=19999,"15000 to 19999",D611&lt;=24999,"20000 to 24999",D611&lt;=29999,"25000 to 29999",D611&lt;=34999,"30000 to 34999",D611&lt;=39999,"35000 to 39999",D611&lt;=44999,"40000 to 44999",D611&lt;=49999,"45000 to 49999",TRUE,"Greater than or equal to 50000")</f>
        <v>10000 to 14999</v>
      </c>
      <c r="F611">
        <v>12042</v>
      </c>
      <c r="G611" s="7">
        <f t="shared" si="36"/>
        <v>120.41999999999999</v>
      </c>
      <c r="H611" t="s">
        <v>20</v>
      </c>
      <c r="I611">
        <v>117</v>
      </c>
      <c r="J611" s="5">
        <f t="shared" si="37"/>
        <v>102.92307692307692</v>
      </c>
      <c r="K611" s="4" t="s">
        <v>21</v>
      </c>
      <c r="L611" s="4" t="s">
        <v>22</v>
      </c>
      <c r="M611">
        <v>1547618400</v>
      </c>
      <c r="N611">
        <v>1549087200</v>
      </c>
      <c r="O611" s="11">
        <f t="shared" si="38"/>
        <v>43481.25</v>
      </c>
      <c r="P611" s="11">
        <f t="shared" si="39"/>
        <v>43498.25</v>
      </c>
      <c r="Q611" t="b">
        <v>0</v>
      </c>
      <c r="R611" t="b">
        <v>0</v>
      </c>
      <c r="S611" t="s">
        <v>474</v>
      </c>
      <c r="T611" t="str" cm="1">
        <f t="array" ref="T611:U611">TRIM(_xlfn.TEXTSPLIT(S611,"/"))</f>
        <v>film &amp; video</v>
      </c>
      <c r="U611" t="str">
        <v>science fiction</v>
      </c>
      <c r="V611" s="5"/>
    </row>
    <row r="612" spans="1:22" ht="31.2" x14ac:dyDescent="0.3">
      <c r="A612">
        <v>610</v>
      </c>
      <c r="B612" t="s">
        <v>1262</v>
      </c>
      <c r="C612" s="3" t="s">
        <v>1263</v>
      </c>
      <c r="D612">
        <v>42800</v>
      </c>
      <c r="E612" t="str" cm="1">
        <f t="array" ref="E612">_xlfn.IFS(D612&lt;1000,"Less than 1000",D612&lt;=4999,"1000 to 4999",D612&lt;=9999,"5000 to 9999",D612&lt;=14999,"10000 to 14999",D612&lt;=19999,"15000 to 19999",D612&lt;=24999,"20000 to 24999",D612&lt;=29999,"25000 to 29999",D612&lt;=34999,"30000 to 34999",D612&lt;=39999,"35000 to 39999",D612&lt;=44999,"40000 to 44999",D612&lt;=49999,"45000 to 49999",TRUE,"Greater than or equal to 50000")</f>
        <v>40000 to 44999</v>
      </c>
      <c r="F612">
        <v>179356</v>
      </c>
      <c r="G612" s="7">
        <f t="shared" si="36"/>
        <v>419.0560747663551</v>
      </c>
      <c r="H612" t="s">
        <v>20</v>
      </c>
      <c r="I612">
        <v>6406</v>
      </c>
      <c r="J612" s="5">
        <f t="shared" si="37"/>
        <v>27.998126756166094</v>
      </c>
      <c r="K612" s="4" t="s">
        <v>21</v>
      </c>
      <c r="L612" s="4" t="s">
        <v>22</v>
      </c>
      <c r="M612">
        <v>1355637600</v>
      </c>
      <c r="N612">
        <v>1356847200</v>
      </c>
      <c r="O612" s="11">
        <f t="shared" si="38"/>
        <v>41259.25</v>
      </c>
      <c r="P612" s="11">
        <f t="shared" si="39"/>
        <v>41273.25</v>
      </c>
      <c r="Q612" t="b">
        <v>0</v>
      </c>
      <c r="R612" t="b">
        <v>0</v>
      </c>
      <c r="S612" t="s">
        <v>33</v>
      </c>
      <c r="T612" t="str" cm="1">
        <f t="array" ref="T612:U612">TRIM(_xlfn.TEXTSPLIT(S612,"/"))</f>
        <v>theater</v>
      </c>
      <c r="U612" t="str">
        <v>plays</v>
      </c>
      <c r="V612" s="5"/>
    </row>
    <row r="613" spans="1:22" x14ac:dyDescent="0.3">
      <c r="A613">
        <v>611</v>
      </c>
      <c r="B613" t="s">
        <v>1264</v>
      </c>
      <c r="C613" s="3" t="s">
        <v>1265</v>
      </c>
      <c r="D613">
        <v>8200</v>
      </c>
      <c r="E613" t="str" cm="1">
        <f t="array" ref="E613">_xlfn.IFS(D613&lt;1000,"Less than 1000",D613&lt;=4999,"1000 to 4999",D613&lt;=9999,"5000 to 9999",D613&lt;=14999,"10000 to 14999",D613&lt;=19999,"15000 to 19999",D613&lt;=24999,"20000 to 24999",D613&lt;=29999,"25000 to 29999",D613&lt;=34999,"30000 to 34999",D613&lt;=39999,"35000 to 39999",D613&lt;=44999,"40000 to 44999",D613&lt;=49999,"45000 to 49999",TRUE,"Greater than or equal to 50000")</f>
        <v>5000 to 9999</v>
      </c>
      <c r="F613">
        <v>1136</v>
      </c>
      <c r="G613" s="7">
        <f t="shared" si="36"/>
        <v>13.853658536585368</v>
      </c>
      <c r="H613" t="s">
        <v>74</v>
      </c>
      <c r="I613">
        <v>15</v>
      </c>
      <c r="J613" s="5">
        <f t="shared" si="37"/>
        <v>75.733333333333334</v>
      </c>
      <c r="K613" s="4" t="s">
        <v>21</v>
      </c>
      <c r="L613" s="4" t="s">
        <v>22</v>
      </c>
      <c r="M613">
        <v>1374728400</v>
      </c>
      <c r="N613">
        <v>1375765200</v>
      </c>
      <c r="O613" s="11">
        <f t="shared" si="38"/>
        <v>41480.208333333336</v>
      </c>
      <c r="P613" s="11">
        <f t="shared" si="39"/>
        <v>41492.208333333336</v>
      </c>
      <c r="Q613" t="b">
        <v>0</v>
      </c>
      <c r="R613" t="b">
        <v>0</v>
      </c>
      <c r="S613" t="s">
        <v>33</v>
      </c>
      <c r="T613" t="str" cm="1">
        <f t="array" ref="T613:U613">TRIM(_xlfn.TEXTSPLIT(S613,"/"))</f>
        <v>theater</v>
      </c>
      <c r="U613" t="str">
        <v>plays</v>
      </c>
      <c r="V613" s="5"/>
    </row>
    <row r="614" spans="1:22" x14ac:dyDescent="0.3">
      <c r="A614">
        <v>612</v>
      </c>
      <c r="B614" t="s">
        <v>1266</v>
      </c>
      <c r="C614" s="3" t="s">
        <v>1267</v>
      </c>
      <c r="D614">
        <v>6200</v>
      </c>
      <c r="E614" t="str" cm="1">
        <f t="array" ref="E614">_xlfn.IFS(D614&lt;1000,"Less than 1000",D614&lt;=4999,"1000 to 4999",D614&lt;=9999,"5000 to 9999",D614&lt;=14999,"10000 to 14999",D614&lt;=19999,"15000 to 19999",D614&lt;=24999,"20000 to 24999",D614&lt;=29999,"25000 to 29999",D614&lt;=34999,"30000 to 34999",D614&lt;=39999,"35000 to 39999",D614&lt;=44999,"40000 to 44999",D614&lt;=49999,"45000 to 49999",TRUE,"Greater than or equal to 50000")</f>
        <v>5000 to 9999</v>
      </c>
      <c r="F614">
        <v>8645</v>
      </c>
      <c r="G614" s="7">
        <f t="shared" si="36"/>
        <v>139.43548387096774</v>
      </c>
      <c r="H614" t="s">
        <v>20</v>
      </c>
      <c r="I614">
        <v>192</v>
      </c>
      <c r="J614" s="5">
        <f t="shared" si="37"/>
        <v>45.026041666666664</v>
      </c>
      <c r="K614" s="4" t="s">
        <v>21</v>
      </c>
      <c r="L614" s="4" t="s">
        <v>22</v>
      </c>
      <c r="M614">
        <v>1287810000</v>
      </c>
      <c r="N614">
        <v>1289800800</v>
      </c>
      <c r="O614" s="11">
        <f t="shared" si="38"/>
        <v>40474.208333333336</v>
      </c>
      <c r="P614" s="11">
        <f t="shared" si="39"/>
        <v>40497.25</v>
      </c>
      <c r="Q614" t="b">
        <v>0</v>
      </c>
      <c r="R614" t="b">
        <v>0</v>
      </c>
      <c r="S614" t="s">
        <v>50</v>
      </c>
      <c r="T614" t="str" cm="1">
        <f t="array" ref="T614:U614">TRIM(_xlfn.TEXTSPLIT(S614,"/"))</f>
        <v>music</v>
      </c>
      <c r="U614" t="str">
        <v>electric music</v>
      </c>
      <c r="V614" s="5"/>
    </row>
    <row r="615" spans="1:22" ht="31.2" x14ac:dyDescent="0.3">
      <c r="A615">
        <v>613</v>
      </c>
      <c r="B615" t="s">
        <v>1268</v>
      </c>
      <c r="C615" s="3" t="s">
        <v>1269</v>
      </c>
      <c r="D615">
        <v>1100</v>
      </c>
      <c r="E615" t="str" cm="1">
        <f t="array" ref="E615">_xlfn.IFS(D615&lt;1000,"Less than 1000",D615&lt;=4999,"1000 to 4999",D615&lt;=9999,"5000 to 9999",D615&lt;=14999,"10000 to 14999",D615&lt;=19999,"15000 to 19999",D615&lt;=24999,"20000 to 24999",D615&lt;=29999,"25000 to 29999",D615&lt;=34999,"30000 to 34999",D615&lt;=39999,"35000 to 39999",D615&lt;=44999,"40000 to 44999",D615&lt;=49999,"45000 to 49999",TRUE,"Greater than or equal to 50000")</f>
        <v>1000 to 4999</v>
      </c>
      <c r="F615">
        <v>1914</v>
      </c>
      <c r="G615" s="7">
        <f t="shared" si="36"/>
        <v>174</v>
      </c>
      <c r="H615" t="s">
        <v>20</v>
      </c>
      <c r="I615">
        <v>26</v>
      </c>
      <c r="J615" s="5">
        <f t="shared" si="37"/>
        <v>73.615384615384613</v>
      </c>
      <c r="K615" s="4" t="s">
        <v>15</v>
      </c>
      <c r="L615" s="4" t="s">
        <v>16</v>
      </c>
      <c r="M615">
        <v>1503723600</v>
      </c>
      <c r="N615">
        <v>1504501200</v>
      </c>
      <c r="O615" s="11">
        <f t="shared" si="38"/>
        <v>42973.208333333328</v>
      </c>
      <c r="P615" s="11">
        <f t="shared" si="39"/>
        <v>42982.208333333328</v>
      </c>
      <c r="Q615" t="b">
        <v>0</v>
      </c>
      <c r="R615" t="b">
        <v>0</v>
      </c>
      <c r="S615" t="s">
        <v>33</v>
      </c>
      <c r="T615" t="str" cm="1">
        <f t="array" ref="T615:U615">TRIM(_xlfn.TEXTSPLIT(S615,"/"))</f>
        <v>theater</v>
      </c>
      <c r="U615" t="str">
        <v>plays</v>
      </c>
      <c r="V615" s="5"/>
    </row>
    <row r="616" spans="1:22" ht="31.2" x14ac:dyDescent="0.3">
      <c r="A616">
        <v>614</v>
      </c>
      <c r="B616" t="s">
        <v>1270</v>
      </c>
      <c r="C616" s="3" t="s">
        <v>1271</v>
      </c>
      <c r="D616">
        <v>26500</v>
      </c>
      <c r="E616" t="str" cm="1">
        <f t="array" ref="E616">_xlfn.IFS(D616&lt;1000,"Less than 1000",D616&lt;=4999,"1000 to 4999",D616&lt;=9999,"5000 to 9999",D616&lt;=14999,"10000 to 14999",D616&lt;=19999,"15000 to 19999",D616&lt;=24999,"20000 to 24999",D616&lt;=29999,"25000 to 29999",D616&lt;=34999,"30000 to 34999",D616&lt;=39999,"35000 to 39999",D616&lt;=44999,"40000 to 44999",D616&lt;=49999,"45000 to 49999",TRUE,"Greater than or equal to 50000")</f>
        <v>25000 to 29999</v>
      </c>
      <c r="F616">
        <v>41205</v>
      </c>
      <c r="G616" s="7">
        <f t="shared" si="36"/>
        <v>155.49056603773585</v>
      </c>
      <c r="H616" t="s">
        <v>20</v>
      </c>
      <c r="I616">
        <v>723</v>
      </c>
      <c r="J616" s="5">
        <f t="shared" si="37"/>
        <v>56.991701244813278</v>
      </c>
      <c r="K616" s="4" t="s">
        <v>21</v>
      </c>
      <c r="L616" s="4" t="s">
        <v>22</v>
      </c>
      <c r="M616">
        <v>1484114400</v>
      </c>
      <c r="N616">
        <v>1485669600</v>
      </c>
      <c r="O616" s="11">
        <f t="shared" si="38"/>
        <v>42746.25</v>
      </c>
      <c r="P616" s="11">
        <f t="shared" si="39"/>
        <v>42764.25</v>
      </c>
      <c r="Q616" t="b">
        <v>0</v>
      </c>
      <c r="R616" t="b">
        <v>0</v>
      </c>
      <c r="S616" t="s">
        <v>33</v>
      </c>
      <c r="T616" t="str" cm="1">
        <f t="array" ref="T616:U616">TRIM(_xlfn.TEXTSPLIT(S616,"/"))</f>
        <v>theater</v>
      </c>
      <c r="U616" t="str">
        <v>plays</v>
      </c>
      <c r="V616" s="5"/>
    </row>
    <row r="617" spans="1:22" x14ac:dyDescent="0.3">
      <c r="A617">
        <v>615</v>
      </c>
      <c r="B617" t="s">
        <v>1272</v>
      </c>
      <c r="C617" s="3" t="s">
        <v>1273</v>
      </c>
      <c r="D617">
        <v>8500</v>
      </c>
      <c r="E617" t="str" cm="1">
        <f t="array" ref="E617">_xlfn.IFS(D617&lt;1000,"Less than 1000",D617&lt;=4999,"1000 to 4999",D617&lt;=9999,"5000 to 9999",D617&lt;=14999,"10000 to 14999",D617&lt;=19999,"15000 to 19999",D617&lt;=24999,"20000 to 24999",D617&lt;=29999,"25000 to 29999",D617&lt;=34999,"30000 to 34999",D617&lt;=39999,"35000 to 39999",D617&lt;=44999,"40000 to 44999",D617&lt;=49999,"45000 to 49999",TRUE,"Greater than or equal to 50000")</f>
        <v>5000 to 9999</v>
      </c>
      <c r="F617">
        <v>14488</v>
      </c>
      <c r="G617" s="7">
        <f t="shared" si="36"/>
        <v>170.44705882352943</v>
      </c>
      <c r="H617" t="s">
        <v>20</v>
      </c>
      <c r="I617">
        <v>170</v>
      </c>
      <c r="J617" s="5">
        <f t="shared" si="37"/>
        <v>85.223529411764702</v>
      </c>
      <c r="K617" s="4" t="s">
        <v>107</v>
      </c>
      <c r="L617" s="4" t="s">
        <v>108</v>
      </c>
      <c r="M617">
        <v>1461906000</v>
      </c>
      <c r="N617">
        <v>1462770000</v>
      </c>
      <c r="O617" s="11">
        <f t="shared" si="38"/>
        <v>42489.208333333328</v>
      </c>
      <c r="P617" s="11">
        <f t="shared" si="39"/>
        <v>42499.208333333328</v>
      </c>
      <c r="Q617" t="b">
        <v>0</v>
      </c>
      <c r="R617" t="b">
        <v>0</v>
      </c>
      <c r="S617" t="s">
        <v>33</v>
      </c>
      <c r="T617" t="str" cm="1">
        <f t="array" ref="T617:U617">TRIM(_xlfn.TEXTSPLIT(S617,"/"))</f>
        <v>theater</v>
      </c>
      <c r="U617" t="str">
        <v>plays</v>
      </c>
      <c r="V617" s="5"/>
    </row>
    <row r="618" spans="1:22" x14ac:dyDescent="0.3">
      <c r="A618">
        <v>616</v>
      </c>
      <c r="B618" t="s">
        <v>1274</v>
      </c>
      <c r="C618" s="3" t="s">
        <v>1275</v>
      </c>
      <c r="D618">
        <v>6400</v>
      </c>
      <c r="E618" t="str" cm="1">
        <f t="array" ref="E618">_xlfn.IFS(D618&lt;1000,"Less than 1000",D618&lt;=4999,"1000 to 4999",D618&lt;=9999,"5000 to 9999",D618&lt;=14999,"10000 to 14999",D618&lt;=19999,"15000 to 19999",D618&lt;=24999,"20000 to 24999",D618&lt;=29999,"25000 to 29999",D618&lt;=34999,"30000 to 34999",D618&lt;=39999,"35000 to 39999",D618&lt;=44999,"40000 to 44999",D618&lt;=49999,"45000 to 49999",TRUE,"Greater than or equal to 50000")</f>
        <v>5000 to 9999</v>
      </c>
      <c r="F618">
        <v>12129</v>
      </c>
      <c r="G618" s="7">
        <f t="shared" si="36"/>
        <v>189.515625</v>
      </c>
      <c r="H618" t="s">
        <v>20</v>
      </c>
      <c r="I618">
        <v>238</v>
      </c>
      <c r="J618" s="5">
        <f t="shared" si="37"/>
        <v>50.962184873949582</v>
      </c>
      <c r="K618" s="4" t="s">
        <v>40</v>
      </c>
      <c r="L618" s="4" t="s">
        <v>41</v>
      </c>
      <c r="M618">
        <v>1379653200</v>
      </c>
      <c r="N618">
        <v>1379739600</v>
      </c>
      <c r="O618" s="11">
        <f t="shared" si="38"/>
        <v>41537.208333333336</v>
      </c>
      <c r="P618" s="11">
        <f t="shared" si="39"/>
        <v>41538.208333333336</v>
      </c>
      <c r="Q618" t="b">
        <v>0</v>
      </c>
      <c r="R618" t="b">
        <v>1</v>
      </c>
      <c r="S618" t="s">
        <v>60</v>
      </c>
      <c r="T618" t="str" cm="1">
        <f t="array" ref="T618:U618">TRIM(_xlfn.TEXTSPLIT(S618,"/"))</f>
        <v>music</v>
      </c>
      <c r="U618" t="str">
        <v>indie rock</v>
      </c>
      <c r="V618" s="5"/>
    </row>
    <row r="619" spans="1:22" x14ac:dyDescent="0.3">
      <c r="A619">
        <v>617</v>
      </c>
      <c r="B619" t="s">
        <v>1276</v>
      </c>
      <c r="C619" s="3" t="s">
        <v>1277</v>
      </c>
      <c r="D619">
        <v>1400</v>
      </c>
      <c r="E619" t="str" cm="1">
        <f t="array" ref="E619">_xlfn.IFS(D619&lt;1000,"Less than 1000",D619&lt;=4999,"1000 to 4999",D619&lt;=9999,"5000 to 9999",D619&lt;=14999,"10000 to 14999",D619&lt;=19999,"15000 to 19999",D619&lt;=24999,"20000 to 24999",D619&lt;=29999,"25000 to 29999",D619&lt;=34999,"30000 to 34999",D619&lt;=39999,"35000 to 39999",D619&lt;=44999,"40000 to 44999",D619&lt;=49999,"45000 to 49999",TRUE,"Greater than or equal to 50000")</f>
        <v>1000 to 4999</v>
      </c>
      <c r="F619">
        <v>3496</v>
      </c>
      <c r="G619" s="7">
        <f t="shared" si="36"/>
        <v>249.71428571428572</v>
      </c>
      <c r="H619" t="s">
        <v>20</v>
      </c>
      <c r="I619">
        <v>55</v>
      </c>
      <c r="J619" s="5">
        <f t="shared" si="37"/>
        <v>63.563636363636363</v>
      </c>
      <c r="K619" s="4" t="s">
        <v>21</v>
      </c>
      <c r="L619" s="4" t="s">
        <v>22</v>
      </c>
      <c r="M619">
        <v>1401858000</v>
      </c>
      <c r="N619">
        <v>1402722000</v>
      </c>
      <c r="O619" s="11">
        <f t="shared" si="38"/>
        <v>41794.208333333336</v>
      </c>
      <c r="P619" s="11">
        <f t="shared" si="39"/>
        <v>41804.208333333336</v>
      </c>
      <c r="Q619" t="b">
        <v>0</v>
      </c>
      <c r="R619" t="b">
        <v>0</v>
      </c>
      <c r="S619" t="s">
        <v>33</v>
      </c>
      <c r="T619" t="str" cm="1">
        <f t="array" ref="T619:U619">TRIM(_xlfn.TEXTSPLIT(S619,"/"))</f>
        <v>theater</v>
      </c>
      <c r="U619" t="str">
        <v>plays</v>
      </c>
      <c r="V619" s="5"/>
    </row>
    <row r="620" spans="1:22" x14ac:dyDescent="0.3">
      <c r="A620">
        <v>618</v>
      </c>
      <c r="B620" t="s">
        <v>1278</v>
      </c>
      <c r="C620" s="3" t="s">
        <v>1279</v>
      </c>
      <c r="D620">
        <v>198600</v>
      </c>
      <c r="E620" t="str" cm="1">
        <f t="array" ref="E620">_xlfn.IFS(D620&lt;1000,"Less than 1000",D620&lt;=4999,"1000 to 4999",D620&lt;=9999,"5000 to 9999",D620&lt;=14999,"10000 to 14999",D620&lt;=19999,"15000 to 19999",D620&lt;=24999,"20000 to 24999",D620&lt;=29999,"25000 to 29999",D620&lt;=34999,"30000 to 34999",D620&lt;=39999,"35000 to 39999",D620&lt;=44999,"40000 to 44999",D620&lt;=49999,"45000 to 49999",TRUE,"Greater than or equal to 50000")</f>
        <v>Greater than or equal to 50000</v>
      </c>
      <c r="F620">
        <v>97037</v>
      </c>
      <c r="G620" s="7">
        <f t="shared" si="36"/>
        <v>48.860523665659613</v>
      </c>
      <c r="H620" t="s">
        <v>14</v>
      </c>
      <c r="I620">
        <v>1198</v>
      </c>
      <c r="J620" s="5">
        <f t="shared" si="37"/>
        <v>80.999165275459092</v>
      </c>
      <c r="K620" s="4" t="s">
        <v>21</v>
      </c>
      <c r="L620" s="4" t="s">
        <v>22</v>
      </c>
      <c r="M620">
        <v>1367470800</v>
      </c>
      <c r="N620">
        <v>1369285200</v>
      </c>
      <c r="O620" s="11">
        <f t="shared" si="38"/>
        <v>41396.208333333336</v>
      </c>
      <c r="P620" s="11">
        <f t="shared" si="39"/>
        <v>41417.208333333336</v>
      </c>
      <c r="Q620" t="b">
        <v>0</v>
      </c>
      <c r="R620" t="b">
        <v>0</v>
      </c>
      <c r="S620" t="s">
        <v>68</v>
      </c>
      <c r="T620" t="str" cm="1">
        <f t="array" ref="T620:U620">TRIM(_xlfn.TEXTSPLIT(S620,"/"))</f>
        <v>publishing</v>
      </c>
      <c r="U620" t="str">
        <v>nonfiction</v>
      </c>
      <c r="V620" s="5"/>
    </row>
    <row r="621" spans="1:22" x14ac:dyDescent="0.3">
      <c r="A621">
        <v>619</v>
      </c>
      <c r="B621" t="s">
        <v>1280</v>
      </c>
      <c r="C621" s="3" t="s">
        <v>1281</v>
      </c>
      <c r="D621">
        <v>195900</v>
      </c>
      <c r="E621" t="str" cm="1">
        <f t="array" ref="E621">_xlfn.IFS(D621&lt;1000,"Less than 1000",D621&lt;=4999,"1000 to 4999",D621&lt;=9999,"5000 to 9999",D621&lt;=14999,"10000 to 14999",D621&lt;=19999,"15000 to 19999",D621&lt;=24999,"20000 to 24999",D621&lt;=29999,"25000 to 29999",D621&lt;=34999,"30000 to 34999",D621&lt;=39999,"35000 to 39999",D621&lt;=44999,"40000 to 44999",D621&lt;=49999,"45000 to 49999",TRUE,"Greater than or equal to 50000")</f>
        <v>Greater than or equal to 50000</v>
      </c>
      <c r="F621">
        <v>55757</v>
      </c>
      <c r="G621" s="7">
        <f t="shared" si="36"/>
        <v>28.461970393057683</v>
      </c>
      <c r="H621" t="s">
        <v>14</v>
      </c>
      <c r="I621">
        <v>648</v>
      </c>
      <c r="J621" s="5">
        <f t="shared" si="37"/>
        <v>86.044753086419746</v>
      </c>
      <c r="K621" s="4" t="s">
        <v>21</v>
      </c>
      <c r="L621" s="4" t="s">
        <v>22</v>
      </c>
      <c r="M621">
        <v>1304658000</v>
      </c>
      <c r="N621">
        <v>1304744400</v>
      </c>
      <c r="O621" s="11">
        <f t="shared" si="38"/>
        <v>40669.208333333336</v>
      </c>
      <c r="P621" s="11">
        <f t="shared" si="39"/>
        <v>40670.208333333336</v>
      </c>
      <c r="Q621" t="b">
        <v>1</v>
      </c>
      <c r="R621" t="b">
        <v>1</v>
      </c>
      <c r="S621" t="s">
        <v>33</v>
      </c>
      <c r="T621" t="str" cm="1">
        <f t="array" ref="T621:U621">TRIM(_xlfn.TEXTSPLIT(S621,"/"))</f>
        <v>theater</v>
      </c>
      <c r="U621" t="str">
        <v>plays</v>
      </c>
      <c r="V621" s="5"/>
    </row>
    <row r="622" spans="1:22" x14ac:dyDescent="0.3">
      <c r="A622">
        <v>620</v>
      </c>
      <c r="B622" t="s">
        <v>1282</v>
      </c>
      <c r="C622" s="3" t="s">
        <v>1283</v>
      </c>
      <c r="D622">
        <v>4300</v>
      </c>
      <c r="E622" t="str" cm="1">
        <f t="array" ref="E622">_xlfn.IFS(D622&lt;1000,"Less than 1000",D622&lt;=4999,"1000 to 4999",D622&lt;=9999,"5000 to 9999",D622&lt;=14999,"10000 to 14999",D622&lt;=19999,"15000 to 19999",D622&lt;=24999,"20000 to 24999",D622&lt;=29999,"25000 to 29999",D622&lt;=34999,"30000 to 34999",D622&lt;=39999,"35000 to 39999",D622&lt;=44999,"40000 to 44999",D622&lt;=49999,"45000 to 49999",TRUE,"Greater than or equal to 50000")</f>
        <v>1000 to 4999</v>
      </c>
      <c r="F622">
        <v>11525</v>
      </c>
      <c r="G622" s="7">
        <f t="shared" si="36"/>
        <v>268.02325581395348</v>
      </c>
      <c r="H622" t="s">
        <v>20</v>
      </c>
      <c r="I622">
        <v>128</v>
      </c>
      <c r="J622" s="5">
        <f t="shared" si="37"/>
        <v>90.0390625</v>
      </c>
      <c r="K622" s="4" t="s">
        <v>26</v>
      </c>
      <c r="L622" s="4" t="s">
        <v>27</v>
      </c>
      <c r="M622">
        <v>1467954000</v>
      </c>
      <c r="N622">
        <v>1468299600</v>
      </c>
      <c r="O622" s="11">
        <f t="shared" si="38"/>
        <v>42559.208333333328</v>
      </c>
      <c r="P622" s="11">
        <f t="shared" si="39"/>
        <v>42563.208333333328</v>
      </c>
      <c r="Q622" t="b">
        <v>0</v>
      </c>
      <c r="R622" t="b">
        <v>0</v>
      </c>
      <c r="S622" t="s">
        <v>122</v>
      </c>
      <c r="T622" t="str" cm="1">
        <f t="array" ref="T622:U622">TRIM(_xlfn.TEXTSPLIT(S622,"/"))</f>
        <v>photography</v>
      </c>
      <c r="U622" t="str">
        <v>photography books</v>
      </c>
      <c r="V622" s="5"/>
    </row>
    <row r="623" spans="1:22" x14ac:dyDescent="0.3">
      <c r="A623">
        <v>621</v>
      </c>
      <c r="B623" t="s">
        <v>1284</v>
      </c>
      <c r="C623" s="3" t="s">
        <v>1285</v>
      </c>
      <c r="D623">
        <v>25600</v>
      </c>
      <c r="E623" t="str" cm="1">
        <f t="array" ref="E623">_xlfn.IFS(D623&lt;1000,"Less than 1000",D623&lt;=4999,"1000 to 4999",D623&lt;=9999,"5000 to 9999",D623&lt;=14999,"10000 to 14999",D623&lt;=19999,"15000 to 19999",D623&lt;=24999,"20000 to 24999",D623&lt;=29999,"25000 to 29999",D623&lt;=34999,"30000 to 34999",D623&lt;=39999,"35000 to 39999",D623&lt;=44999,"40000 to 44999",D623&lt;=49999,"45000 to 49999",TRUE,"Greater than or equal to 50000")</f>
        <v>25000 to 29999</v>
      </c>
      <c r="F623">
        <v>158669</v>
      </c>
      <c r="G623" s="7">
        <f t="shared" si="36"/>
        <v>619.80078125</v>
      </c>
      <c r="H623" t="s">
        <v>20</v>
      </c>
      <c r="I623">
        <v>2144</v>
      </c>
      <c r="J623" s="5">
        <f t="shared" si="37"/>
        <v>74.006063432835816</v>
      </c>
      <c r="K623" s="4" t="s">
        <v>21</v>
      </c>
      <c r="L623" s="4" t="s">
        <v>22</v>
      </c>
      <c r="M623">
        <v>1473742800</v>
      </c>
      <c r="N623">
        <v>1474174800</v>
      </c>
      <c r="O623" s="11">
        <f t="shared" si="38"/>
        <v>42626.208333333328</v>
      </c>
      <c r="P623" s="11">
        <f t="shared" si="39"/>
        <v>42631.208333333328</v>
      </c>
      <c r="Q623" t="b">
        <v>0</v>
      </c>
      <c r="R623" t="b">
        <v>0</v>
      </c>
      <c r="S623" t="s">
        <v>33</v>
      </c>
      <c r="T623" t="str" cm="1">
        <f t="array" ref="T623:U623">TRIM(_xlfn.TEXTSPLIT(S623,"/"))</f>
        <v>theater</v>
      </c>
      <c r="U623" t="str">
        <v>plays</v>
      </c>
      <c r="V623" s="5"/>
    </row>
    <row r="624" spans="1:22" x14ac:dyDescent="0.3">
      <c r="A624">
        <v>622</v>
      </c>
      <c r="B624" t="s">
        <v>1286</v>
      </c>
      <c r="C624" s="3" t="s">
        <v>1287</v>
      </c>
      <c r="D624">
        <v>189000</v>
      </c>
      <c r="E624" t="str" cm="1">
        <f t="array" ref="E624">_xlfn.IFS(D624&lt;1000,"Less than 1000",D624&lt;=4999,"1000 to 4999",D624&lt;=9999,"5000 to 9999",D624&lt;=14999,"10000 to 14999",D624&lt;=19999,"15000 to 19999",D624&lt;=24999,"20000 to 24999",D624&lt;=29999,"25000 to 29999",D624&lt;=34999,"30000 to 34999",D624&lt;=39999,"35000 to 39999",D624&lt;=44999,"40000 to 44999",D624&lt;=49999,"45000 to 49999",TRUE,"Greater than or equal to 50000")</f>
        <v>Greater than or equal to 50000</v>
      </c>
      <c r="F624">
        <v>5916</v>
      </c>
      <c r="G624" s="7">
        <f t="shared" si="36"/>
        <v>3.1301587301587301</v>
      </c>
      <c r="H624" t="s">
        <v>14</v>
      </c>
      <c r="I624">
        <v>64</v>
      </c>
      <c r="J624" s="5">
        <f t="shared" si="37"/>
        <v>92.4375</v>
      </c>
      <c r="K624" s="4" t="s">
        <v>21</v>
      </c>
      <c r="L624" s="4" t="s">
        <v>22</v>
      </c>
      <c r="M624">
        <v>1523768400</v>
      </c>
      <c r="N624">
        <v>1526014800</v>
      </c>
      <c r="O624" s="11">
        <f t="shared" si="38"/>
        <v>43205.208333333328</v>
      </c>
      <c r="P624" s="11">
        <f t="shared" si="39"/>
        <v>43231.208333333328</v>
      </c>
      <c r="Q624" t="b">
        <v>0</v>
      </c>
      <c r="R624" t="b">
        <v>0</v>
      </c>
      <c r="S624" t="s">
        <v>60</v>
      </c>
      <c r="T624" t="str" cm="1">
        <f t="array" ref="T624:U624">TRIM(_xlfn.TEXTSPLIT(S624,"/"))</f>
        <v>music</v>
      </c>
      <c r="U624" t="str">
        <v>indie rock</v>
      </c>
      <c r="V624" s="5"/>
    </row>
    <row r="625" spans="1:22" x14ac:dyDescent="0.3">
      <c r="A625">
        <v>623</v>
      </c>
      <c r="B625" t="s">
        <v>1288</v>
      </c>
      <c r="C625" s="3" t="s">
        <v>1289</v>
      </c>
      <c r="D625">
        <v>94300</v>
      </c>
      <c r="E625" t="str" cm="1">
        <f t="array" ref="E625">_xlfn.IFS(D625&lt;1000,"Less than 1000",D625&lt;=4999,"1000 to 4999",D625&lt;=9999,"5000 to 9999",D625&lt;=14999,"10000 to 14999",D625&lt;=19999,"15000 to 19999",D625&lt;=24999,"20000 to 24999",D625&lt;=29999,"25000 to 29999",D625&lt;=34999,"30000 to 34999",D625&lt;=39999,"35000 to 39999",D625&lt;=44999,"40000 to 44999",D625&lt;=49999,"45000 to 49999",TRUE,"Greater than or equal to 50000")</f>
        <v>Greater than or equal to 50000</v>
      </c>
      <c r="F625">
        <v>150806</v>
      </c>
      <c r="G625" s="7">
        <f t="shared" si="36"/>
        <v>159.92152704135739</v>
      </c>
      <c r="H625" t="s">
        <v>20</v>
      </c>
      <c r="I625">
        <v>2693</v>
      </c>
      <c r="J625" s="5">
        <f t="shared" si="37"/>
        <v>55.999257333828446</v>
      </c>
      <c r="K625" s="4" t="s">
        <v>40</v>
      </c>
      <c r="L625" s="4" t="s">
        <v>41</v>
      </c>
      <c r="M625">
        <v>1437022800</v>
      </c>
      <c r="N625">
        <v>1437454800</v>
      </c>
      <c r="O625" s="11">
        <f t="shared" si="38"/>
        <v>42201.208333333328</v>
      </c>
      <c r="P625" s="11">
        <f t="shared" si="39"/>
        <v>42206.208333333328</v>
      </c>
      <c r="Q625" t="b">
        <v>0</v>
      </c>
      <c r="R625" t="b">
        <v>0</v>
      </c>
      <c r="S625" t="s">
        <v>33</v>
      </c>
      <c r="T625" t="str" cm="1">
        <f t="array" ref="T625:U625">TRIM(_xlfn.TEXTSPLIT(S625,"/"))</f>
        <v>theater</v>
      </c>
      <c r="U625" t="str">
        <v>plays</v>
      </c>
      <c r="V625" s="5"/>
    </row>
    <row r="626" spans="1:22" x14ac:dyDescent="0.3">
      <c r="A626">
        <v>624</v>
      </c>
      <c r="B626" t="s">
        <v>1290</v>
      </c>
      <c r="C626" s="3" t="s">
        <v>1291</v>
      </c>
      <c r="D626">
        <v>5100</v>
      </c>
      <c r="E626" t="str" cm="1">
        <f t="array" ref="E626">_xlfn.IFS(D626&lt;1000,"Less than 1000",D626&lt;=4999,"1000 to 4999",D626&lt;=9999,"5000 to 9999",D626&lt;=14999,"10000 to 14999",D626&lt;=19999,"15000 to 19999",D626&lt;=24999,"20000 to 24999",D626&lt;=29999,"25000 to 29999",D626&lt;=34999,"30000 to 34999",D626&lt;=39999,"35000 to 39999",D626&lt;=44999,"40000 to 44999",D626&lt;=49999,"45000 to 49999",TRUE,"Greater than or equal to 50000")</f>
        <v>5000 to 9999</v>
      </c>
      <c r="F626">
        <v>14249</v>
      </c>
      <c r="G626" s="7">
        <f t="shared" si="36"/>
        <v>279.39215686274508</v>
      </c>
      <c r="H626" t="s">
        <v>20</v>
      </c>
      <c r="I626">
        <v>432</v>
      </c>
      <c r="J626" s="5">
        <f t="shared" si="37"/>
        <v>32.983796296296298</v>
      </c>
      <c r="K626" s="4" t="s">
        <v>21</v>
      </c>
      <c r="L626" s="4" t="s">
        <v>22</v>
      </c>
      <c r="M626">
        <v>1422165600</v>
      </c>
      <c r="N626">
        <v>1422684000</v>
      </c>
      <c r="O626" s="11">
        <f t="shared" si="38"/>
        <v>42029.25</v>
      </c>
      <c r="P626" s="11">
        <f t="shared" si="39"/>
        <v>42035.25</v>
      </c>
      <c r="Q626" t="b">
        <v>0</v>
      </c>
      <c r="R626" t="b">
        <v>0</v>
      </c>
      <c r="S626" t="s">
        <v>122</v>
      </c>
      <c r="T626" t="str" cm="1">
        <f t="array" ref="T626:U626">TRIM(_xlfn.TEXTSPLIT(S626,"/"))</f>
        <v>photography</v>
      </c>
      <c r="U626" t="str">
        <v>photography books</v>
      </c>
      <c r="V626" s="5"/>
    </row>
    <row r="627" spans="1:22" ht="31.2" x14ac:dyDescent="0.3">
      <c r="A627">
        <v>625</v>
      </c>
      <c r="B627" t="s">
        <v>1292</v>
      </c>
      <c r="C627" s="3" t="s">
        <v>1293</v>
      </c>
      <c r="D627">
        <v>7500</v>
      </c>
      <c r="E627" t="str" cm="1">
        <f t="array" ref="E627">_xlfn.IFS(D627&lt;1000,"Less than 1000",D627&lt;=4999,"1000 to 4999",D627&lt;=9999,"5000 to 9999",D627&lt;=14999,"10000 to 14999",D627&lt;=19999,"15000 to 19999",D627&lt;=24999,"20000 to 24999",D627&lt;=29999,"25000 to 29999",D627&lt;=34999,"30000 to 34999",D627&lt;=39999,"35000 to 39999",D627&lt;=44999,"40000 to 44999",D627&lt;=49999,"45000 to 49999",TRUE,"Greater than or equal to 50000")</f>
        <v>5000 to 9999</v>
      </c>
      <c r="F627">
        <v>5803</v>
      </c>
      <c r="G627" s="7">
        <f t="shared" si="36"/>
        <v>77.373333333333335</v>
      </c>
      <c r="H627" t="s">
        <v>14</v>
      </c>
      <c r="I627">
        <v>62</v>
      </c>
      <c r="J627" s="5">
        <f t="shared" si="37"/>
        <v>93.596774193548384</v>
      </c>
      <c r="K627" s="4" t="s">
        <v>21</v>
      </c>
      <c r="L627" s="4" t="s">
        <v>22</v>
      </c>
      <c r="M627">
        <v>1580104800</v>
      </c>
      <c r="N627">
        <v>1581314400</v>
      </c>
      <c r="O627" s="11">
        <f t="shared" si="38"/>
        <v>43857.25</v>
      </c>
      <c r="P627" s="11">
        <f t="shared" si="39"/>
        <v>43871.25</v>
      </c>
      <c r="Q627" t="b">
        <v>0</v>
      </c>
      <c r="R627" t="b">
        <v>0</v>
      </c>
      <c r="S627" t="s">
        <v>33</v>
      </c>
      <c r="T627" t="str" cm="1">
        <f t="array" ref="T627:U627">TRIM(_xlfn.TEXTSPLIT(S627,"/"))</f>
        <v>theater</v>
      </c>
      <c r="U627" t="str">
        <v>plays</v>
      </c>
      <c r="V627" s="5"/>
    </row>
    <row r="628" spans="1:22" ht="31.2" x14ac:dyDescent="0.3">
      <c r="A628">
        <v>626</v>
      </c>
      <c r="B628" t="s">
        <v>1294</v>
      </c>
      <c r="C628" s="3" t="s">
        <v>1295</v>
      </c>
      <c r="D628">
        <v>6400</v>
      </c>
      <c r="E628" t="str" cm="1">
        <f t="array" ref="E628">_xlfn.IFS(D628&lt;1000,"Less than 1000",D628&lt;=4999,"1000 to 4999",D628&lt;=9999,"5000 to 9999",D628&lt;=14999,"10000 to 14999",D628&lt;=19999,"15000 to 19999",D628&lt;=24999,"20000 to 24999",D628&lt;=29999,"25000 to 29999",D628&lt;=34999,"30000 to 34999",D628&lt;=39999,"35000 to 39999",D628&lt;=44999,"40000 to 44999",D628&lt;=49999,"45000 to 49999",TRUE,"Greater than or equal to 50000")</f>
        <v>5000 to 9999</v>
      </c>
      <c r="F628">
        <v>13205</v>
      </c>
      <c r="G628" s="7">
        <f t="shared" si="36"/>
        <v>206.32812500000003</v>
      </c>
      <c r="H628" t="s">
        <v>20</v>
      </c>
      <c r="I628">
        <v>189</v>
      </c>
      <c r="J628" s="5">
        <f t="shared" si="37"/>
        <v>69.867724867724874</v>
      </c>
      <c r="K628" s="4" t="s">
        <v>21</v>
      </c>
      <c r="L628" s="4" t="s">
        <v>22</v>
      </c>
      <c r="M628">
        <v>1285650000</v>
      </c>
      <c r="N628">
        <v>1286427600</v>
      </c>
      <c r="O628" s="11">
        <f t="shared" si="38"/>
        <v>40449.208333333336</v>
      </c>
      <c r="P628" s="11">
        <f t="shared" si="39"/>
        <v>40458.208333333336</v>
      </c>
      <c r="Q628" t="b">
        <v>0</v>
      </c>
      <c r="R628" t="b">
        <v>1</v>
      </c>
      <c r="S628" t="s">
        <v>33</v>
      </c>
      <c r="T628" t="str" cm="1">
        <f t="array" ref="T628:U628">TRIM(_xlfn.TEXTSPLIT(S628,"/"))</f>
        <v>theater</v>
      </c>
      <c r="U628" t="str">
        <v>plays</v>
      </c>
      <c r="V628" s="5"/>
    </row>
    <row r="629" spans="1:22" x14ac:dyDescent="0.3">
      <c r="A629">
        <v>627</v>
      </c>
      <c r="B629" t="s">
        <v>1296</v>
      </c>
      <c r="C629" s="3" t="s">
        <v>1297</v>
      </c>
      <c r="D629">
        <v>1600</v>
      </c>
      <c r="E629" t="str" cm="1">
        <f t="array" ref="E629">_xlfn.IFS(D629&lt;1000,"Less than 1000",D629&lt;=4999,"1000 to 4999",D629&lt;=9999,"5000 to 9999",D629&lt;=14999,"10000 to 14999",D629&lt;=19999,"15000 to 19999",D629&lt;=24999,"20000 to 24999",D629&lt;=29999,"25000 to 29999",D629&lt;=34999,"30000 to 34999",D629&lt;=39999,"35000 to 39999",D629&lt;=44999,"40000 to 44999",D629&lt;=49999,"45000 to 49999",TRUE,"Greater than or equal to 50000")</f>
        <v>1000 to 4999</v>
      </c>
      <c r="F629">
        <v>11108</v>
      </c>
      <c r="G629" s="7">
        <f t="shared" si="36"/>
        <v>694.25</v>
      </c>
      <c r="H629" t="s">
        <v>20</v>
      </c>
      <c r="I629">
        <v>154</v>
      </c>
      <c r="J629" s="5">
        <f t="shared" si="37"/>
        <v>72.129870129870127</v>
      </c>
      <c r="K629" s="4" t="s">
        <v>40</v>
      </c>
      <c r="L629" s="4" t="s">
        <v>41</v>
      </c>
      <c r="M629">
        <v>1276664400</v>
      </c>
      <c r="N629">
        <v>1278738000</v>
      </c>
      <c r="O629" s="11">
        <f t="shared" si="38"/>
        <v>40345.208333333336</v>
      </c>
      <c r="P629" s="11">
        <f t="shared" si="39"/>
        <v>40369.208333333336</v>
      </c>
      <c r="Q629" t="b">
        <v>1</v>
      </c>
      <c r="R629" t="b">
        <v>0</v>
      </c>
      <c r="S629" t="s">
        <v>17</v>
      </c>
      <c r="T629" t="str" cm="1">
        <f t="array" ref="T629:U629">TRIM(_xlfn.TEXTSPLIT(S629,"/"))</f>
        <v>food</v>
      </c>
      <c r="U629" t="str">
        <v>food trucks</v>
      </c>
      <c r="V629" s="5"/>
    </row>
    <row r="630" spans="1:22" x14ac:dyDescent="0.3">
      <c r="A630">
        <v>628</v>
      </c>
      <c r="B630" t="s">
        <v>1298</v>
      </c>
      <c r="C630" s="3" t="s">
        <v>1299</v>
      </c>
      <c r="D630">
        <v>1900</v>
      </c>
      <c r="E630" t="str" cm="1">
        <f t="array" ref="E630">_xlfn.IFS(D630&lt;1000,"Less than 1000",D630&lt;=4999,"1000 to 4999",D630&lt;=9999,"5000 to 9999",D630&lt;=14999,"10000 to 14999",D630&lt;=19999,"15000 to 19999",D630&lt;=24999,"20000 to 24999",D630&lt;=29999,"25000 to 29999",D630&lt;=34999,"30000 to 34999",D630&lt;=39999,"35000 to 39999",D630&lt;=44999,"40000 to 44999",D630&lt;=49999,"45000 to 49999",TRUE,"Greater than or equal to 50000")</f>
        <v>1000 to 4999</v>
      </c>
      <c r="F630">
        <v>2884</v>
      </c>
      <c r="G630" s="7">
        <f t="shared" si="36"/>
        <v>151.78947368421052</v>
      </c>
      <c r="H630" t="s">
        <v>20</v>
      </c>
      <c r="I630">
        <v>96</v>
      </c>
      <c r="J630" s="5">
        <f t="shared" si="37"/>
        <v>30.041666666666668</v>
      </c>
      <c r="K630" s="4" t="s">
        <v>21</v>
      </c>
      <c r="L630" s="4" t="s">
        <v>22</v>
      </c>
      <c r="M630">
        <v>1286168400</v>
      </c>
      <c r="N630">
        <v>1286427600</v>
      </c>
      <c r="O630" s="11">
        <f t="shared" si="38"/>
        <v>40455.208333333336</v>
      </c>
      <c r="P630" s="11">
        <f t="shared" si="39"/>
        <v>40458.208333333336</v>
      </c>
      <c r="Q630" t="b">
        <v>0</v>
      </c>
      <c r="R630" t="b">
        <v>0</v>
      </c>
      <c r="S630" t="s">
        <v>60</v>
      </c>
      <c r="T630" t="str" cm="1">
        <f t="array" ref="T630:U630">TRIM(_xlfn.TEXTSPLIT(S630,"/"))</f>
        <v>music</v>
      </c>
      <c r="U630" t="str">
        <v>indie rock</v>
      </c>
      <c r="V630" s="5"/>
    </row>
    <row r="631" spans="1:22" x14ac:dyDescent="0.3">
      <c r="A631">
        <v>629</v>
      </c>
      <c r="B631" t="s">
        <v>1300</v>
      </c>
      <c r="C631" s="3" t="s">
        <v>1301</v>
      </c>
      <c r="D631">
        <v>85900</v>
      </c>
      <c r="E631" t="str" cm="1">
        <f t="array" ref="E631">_xlfn.IFS(D631&lt;1000,"Less than 1000",D631&lt;=4999,"1000 to 4999",D631&lt;=9999,"5000 to 9999",D631&lt;=14999,"10000 to 14999",D631&lt;=19999,"15000 to 19999",D631&lt;=24999,"20000 to 24999",D631&lt;=29999,"25000 to 29999",D631&lt;=34999,"30000 to 34999",D631&lt;=39999,"35000 to 39999",D631&lt;=44999,"40000 to 44999",D631&lt;=49999,"45000 to 49999",TRUE,"Greater than or equal to 50000")</f>
        <v>Greater than or equal to 50000</v>
      </c>
      <c r="F631">
        <v>55476</v>
      </c>
      <c r="G631" s="7">
        <f t="shared" si="36"/>
        <v>64.58207217694995</v>
      </c>
      <c r="H631" t="s">
        <v>14</v>
      </c>
      <c r="I631">
        <v>750</v>
      </c>
      <c r="J631" s="5">
        <f t="shared" si="37"/>
        <v>73.968000000000004</v>
      </c>
      <c r="K631" s="4" t="s">
        <v>21</v>
      </c>
      <c r="L631" s="4" t="s">
        <v>22</v>
      </c>
      <c r="M631">
        <v>1467781200</v>
      </c>
      <c r="N631">
        <v>1467954000</v>
      </c>
      <c r="O631" s="11">
        <f t="shared" si="38"/>
        <v>42557.208333333328</v>
      </c>
      <c r="P631" s="11">
        <f t="shared" si="39"/>
        <v>42559.208333333328</v>
      </c>
      <c r="Q631" t="b">
        <v>0</v>
      </c>
      <c r="R631" t="b">
        <v>1</v>
      </c>
      <c r="S631" t="s">
        <v>33</v>
      </c>
      <c r="T631" t="str" cm="1">
        <f t="array" ref="T631:U631">TRIM(_xlfn.TEXTSPLIT(S631,"/"))</f>
        <v>theater</v>
      </c>
      <c r="U631" t="str">
        <v>plays</v>
      </c>
      <c r="V631" s="5"/>
    </row>
    <row r="632" spans="1:22" x14ac:dyDescent="0.3">
      <c r="A632">
        <v>630</v>
      </c>
      <c r="B632" t="s">
        <v>1302</v>
      </c>
      <c r="C632" s="3" t="s">
        <v>1303</v>
      </c>
      <c r="D632">
        <v>9500</v>
      </c>
      <c r="E632" t="str" cm="1">
        <f t="array" ref="E632">_xlfn.IFS(D632&lt;1000,"Less than 1000",D632&lt;=4999,"1000 to 4999",D632&lt;=9999,"5000 to 9999",D632&lt;=14999,"10000 to 14999",D632&lt;=19999,"15000 to 19999",D632&lt;=24999,"20000 to 24999",D632&lt;=29999,"25000 to 29999",D632&lt;=34999,"30000 to 34999",D632&lt;=39999,"35000 to 39999",D632&lt;=44999,"40000 to 44999",D632&lt;=49999,"45000 to 49999",TRUE,"Greater than or equal to 50000")</f>
        <v>5000 to 9999</v>
      </c>
      <c r="F632">
        <v>5973</v>
      </c>
      <c r="G632" s="7">
        <f t="shared" si="36"/>
        <v>62.873684210526314</v>
      </c>
      <c r="H632" t="s">
        <v>74</v>
      </c>
      <c r="I632">
        <v>87</v>
      </c>
      <c r="J632" s="5">
        <f t="shared" si="37"/>
        <v>68.65517241379311</v>
      </c>
      <c r="K632" s="4" t="s">
        <v>21</v>
      </c>
      <c r="L632" s="4" t="s">
        <v>22</v>
      </c>
      <c r="M632">
        <v>1556686800</v>
      </c>
      <c r="N632">
        <v>1557637200</v>
      </c>
      <c r="O632" s="11">
        <f t="shared" si="38"/>
        <v>43586.208333333328</v>
      </c>
      <c r="P632" s="11">
        <f t="shared" si="39"/>
        <v>43597.208333333328</v>
      </c>
      <c r="Q632" t="b">
        <v>0</v>
      </c>
      <c r="R632" t="b">
        <v>1</v>
      </c>
      <c r="S632" t="s">
        <v>33</v>
      </c>
      <c r="T632" t="str" cm="1">
        <f t="array" ref="T632:U632">TRIM(_xlfn.TEXTSPLIT(S632,"/"))</f>
        <v>theater</v>
      </c>
      <c r="U632" t="str">
        <v>plays</v>
      </c>
      <c r="V632" s="5"/>
    </row>
    <row r="633" spans="1:22" x14ac:dyDescent="0.3">
      <c r="A633">
        <v>631</v>
      </c>
      <c r="B633" t="s">
        <v>1304</v>
      </c>
      <c r="C633" s="3" t="s">
        <v>1305</v>
      </c>
      <c r="D633">
        <v>59200</v>
      </c>
      <c r="E633" t="str" cm="1">
        <f t="array" ref="E633">_xlfn.IFS(D633&lt;1000,"Less than 1000",D633&lt;=4999,"1000 to 4999",D633&lt;=9999,"5000 to 9999",D633&lt;=14999,"10000 to 14999",D633&lt;=19999,"15000 to 19999",D633&lt;=24999,"20000 to 24999",D633&lt;=29999,"25000 to 29999",D633&lt;=34999,"30000 to 34999",D633&lt;=39999,"35000 to 39999",D633&lt;=44999,"40000 to 44999",D633&lt;=49999,"45000 to 49999",TRUE,"Greater than or equal to 50000")</f>
        <v>Greater than or equal to 50000</v>
      </c>
      <c r="F633">
        <v>183756</v>
      </c>
      <c r="G633" s="7">
        <f t="shared" si="36"/>
        <v>310.39864864864865</v>
      </c>
      <c r="H633" t="s">
        <v>20</v>
      </c>
      <c r="I633">
        <v>3063</v>
      </c>
      <c r="J633" s="5">
        <f t="shared" si="37"/>
        <v>59.992164544564154</v>
      </c>
      <c r="K633" s="4" t="s">
        <v>21</v>
      </c>
      <c r="L633" s="4" t="s">
        <v>22</v>
      </c>
      <c r="M633">
        <v>1553576400</v>
      </c>
      <c r="N633">
        <v>1553922000</v>
      </c>
      <c r="O633" s="11">
        <f t="shared" si="38"/>
        <v>43550.208333333328</v>
      </c>
      <c r="P633" s="11">
        <f t="shared" si="39"/>
        <v>43554.208333333328</v>
      </c>
      <c r="Q633" t="b">
        <v>0</v>
      </c>
      <c r="R633" t="b">
        <v>0</v>
      </c>
      <c r="S633" t="s">
        <v>33</v>
      </c>
      <c r="T633" t="str" cm="1">
        <f t="array" ref="T633:U633">TRIM(_xlfn.TEXTSPLIT(S633,"/"))</f>
        <v>theater</v>
      </c>
      <c r="U633" t="str">
        <v>plays</v>
      </c>
      <c r="V633" s="5"/>
    </row>
    <row r="634" spans="1:22" x14ac:dyDescent="0.3">
      <c r="A634">
        <v>632</v>
      </c>
      <c r="B634" t="s">
        <v>1306</v>
      </c>
      <c r="C634" s="3" t="s">
        <v>1307</v>
      </c>
      <c r="D634">
        <v>72100</v>
      </c>
      <c r="E634" t="str" cm="1">
        <f t="array" ref="E634">_xlfn.IFS(D634&lt;1000,"Less than 1000",D634&lt;=4999,"1000 to 4999",D634&lt;=9999,"5000 to 9999",D634&lt;=14999,"10000 to 14999",D634&lt;=19999,"15000 to 19999",D634&lt;=24999,"20000 to 24999",D634&lt;=29999,"25000 to 29999",D634&lt;=34999,"30000 to 34999",D634&lt;=39999,"35000 to 39999",D634&lt;=44999,"40000 to 44999",D634&lt;=49999,"45000 to 49999",TRUE,"Greater than or equal to 50000")</f>
        <v>Greater than or equal to 50000</v>
      </c>
      <c r="F634">
        <v>30902</v>
      </c>
      <c r="G634" s="7">
        <f t="shared" si="36"/>
        <v>42.859916782246884</v>
      </c>
      <c r="H634" t="s">
        <v>47</v>
      </c>
      <c r="I634">
        <v>278</v>
      </c>
      <c r="J634" s="5">
        <f t="shared" si="37"/>
        <v>111.15827338129496</v>
      </c>
      <c r="K634" s="4" t="s">
        <v>21</v>
      </c>
      <c r="L634" s="4" t="s">
        <v>22</v>
      </c>
      <c r="M634">
        <v>1414904400</v>
      </c>
      <c r="N634">
        <v>1416463200</v>
      </c>
      <c r="O634" s="11">
        <f t="shared" si="38"/>
        <v>41945.208333333336</v>
      </c>
      <c r="P634" s="11">
        <f t="shared" si="39"/>
        <v>41963.25</v>
      </c>
      <c r="Q634" t="b">
        <v>0</v>
      </c>
      <c r="R634" t="b">
        <v>0</v>
      </c>
      <c r="S634" t="s">
        <v>33</v>
      </c>
      <c r="T634" t="str" cm="1">
        <f t="array" ref="T634:U634">TRIM(_xlfn.TEXTSPLIT(S634,"/"))</f>
        <v>theater</v>
      </c>
      <c r="U634" t="str">
        <v>plays</v>
      </c>
      <c r="V634" s="5"/>
    </row>
    <row r="635" spans="1:22" ht="31.2" x14ac:dyDescent="0.3">
      <c r="A635">
        <v>633</v>
      </c>
      <c r="B635" t="s">
        <v>1308</v>
      </c>
      <c r="C635" s="3" t="s">
        <v>1309</v>
      </c>
      <c r="D635">
        <v>6700</v>
      </c>
      <c r="E635" t="str" cm="1">
        <f t="array" ref="E635">_xlfn.IFS(D635&lt;1000,"Less than 1000",D635&lt;=4999,"1000 to 4999",D635&lt;=9999,"5000 to 9999",D635&lt;=14999,"10000 to 14999",D635&lt;=19999,"15000 to 19999",D635&lt;=24999,"20000 to 24999",D635&lt;=29999,"25000 to 29999",D635&lt;=34999,"30000 to 34999",D635&lt;=39999,"35000 to 39999",D635&lt;=44999,"40000 to 44999",D635&lt;=49999,"45000 to 49999",TRUE,"Greater than or equal to 50000")</f>
        <v>5000 to 9999</v>
      </c>
      <c r="F635">
        <v>5569</v>
      </c>
      <c r="G635" s="7">
        <f t="shared" si="36"/>
        <v>83.119402985074629</v>
      </c>
      <c r="H635" t="s">
        <v>14</v>
      </c>
      <c r="I635">
        <v>105</v>
      </c>
      <c r="J635" s="5">
        <f t="shared" si="37"/>
        <v>53.038095238095238</v>
      </c>
      <c r="K635" s="4" t="s">
        <v>21</v>
      </c>
      <c r="L635" s="4" t="s">
        <v>22</v>
      </c>
      <c r="M635">
        <v>1446876000</v>
      </c>
      <c r="N635">
        <v>1447221600</v>
      </c>
      <c r="O635" s="11">
        <f t="shared" si="38"/>
        <v>42315.25</v>
      </c>
      <c r="P635" s="11">
        <f t="shared" si="39"/>
        <v>42319.25</v>
      </c>
      <c r="Q635" t="b">
        <v>0</v>
      </c>
      <c r="R635" t="b">
        <v>0</v>
      </c>
      <c r="S635" t="s">
        <v>71</v>
      </c>
      <c r="T635" t="str" cm="1">
        <f t="array" ref="T635:U635">TRIM(_xlfn.TEXTSPLIT(S635,"/"))</f>
        <v>film &amp; video</v>
      </c>
      <c r="U635" t="str">
        <v>animation</v>
      </c>
      <c r="V635" s="5"/>
    </row>
    <row r="636" spans="1:22" x14ac:dyDescent="0.3">
      <c r="A636">
        <v>634</v>
      </c>
      <c r="B636" t="s">
        <v>1310</v>
      </c>
      <c r="C636" s="3" t="s">
        <v>1311</v>
      </c>
      <c r="D636">
        <v>118200</v>
      </c>
      <c r="E636" t="str" cm="1">
        <f t="array" ref="E636">_xlfn.IFS(D636&lt;1000,"Less than 1000",D636&lt;=4999,"1000 to 4999",D636&lt;=9999,"5000 to 9999",D636&lt;=14999,"10000 to 14999",D636&lt;=19999,"15000 to 19999",D636&lt;=24999,"20000 to 24999",D636&lt;=29999,"25000 to 29999",D636&lt;=34999,"30000 to 34999",D636&lt;=39999,"35000 to 39999",D636&lt;=44999,"40000 to 44999",D636&lt;=49999,"45000 to 49999",TRUE,"Greater than or equal to 50000")</f>
        <v>Greater than or equal to 50000</v>
      </c>
      <c r="F636">
        <v>92824</v>
      </c>
      <c r="G636" s="7">
        <f t="shared" si="36"/>
        <v>78.531302876480552</v>
      </c>
      <c r="H636" t="s">
        <v>74</v>
      </c>
      <c r="I636">
        <v>1658</v>
      </c>
      <c r="J636" s="5">
        <f t="shared" si="37"/>
        <v>55.985524728588658</v>
      </c>
      <c r="K636" s="4" t="s">
        <v>21</v>
      </c>
      <c r="L636" s="4" t="s">
        <v>22</v>
      </c>
      <c r="M636">
        <v>1490418000</v>
      </c>
      <c r="N636">
        <v>1491627600</v>
      </c>
      <c r="O636" s="11">
        <f t="shared" si="38"/>
        <v>42819.208333333328</v>
      </c>
      <c r="P636" s="11">
        <f t="shared" si="39"/>
        <v>42833.208333333328</v>
      </c>
      <c r="Q636" t="b">
        <v>0</v>
      </c>
      <c r="R636" t="b">
        <v>0</v>
      </c>
      <c r="S636" t="s">
        <v>269</v>
      </c>
      <c r="T636" t="str" cm="1">
        <f t="array" ref="T636:U636">TRIM(_xlfn.TEXTSPLIT(S636,"/"))</f>
        <v>film &amp; video</v>
      </c>
      <c r="U636" t="str">
        <v>television</v>
      </c>
      <c r="V636" s="5"/>
    </row>
    <row r="637" spans="1:22" x14ac:dyDescent="0.3">
      <c r="A637">
        <v>635</v>
      </c>
      <c r="B637" t="s">
        <v>1312</v>
      </c>
      <c r="C637" s="3" t="s">
        <v>1313</v>
      </c>
      <c r="D637">
        <v>139000</v>
      </c>
      <c r="E637" t="str" cm="1">
        <f t="array" ref="E637">_xlfn.IFS(D637&lt;1000,"Less than 1000",D637&lt;=4999,"1000 to 4999",D637&lt;=9999,"5000 to 9999",D637&lt;=14999,"10000 to 14999",D637&lt;=19999,"15000 to 19999",D637&lt;=24999,"20000 to 24999",D637&lt;=29999,"25000 to 29999",D637&lt;=34999,"30000 to 34999",D637&lt;=39999,"35000 to 39999",D637&lt;=44999,"40000 to 44999",D637&lt;=49999,"45000 to 49999",TRUE,"Greater than or equal to 50000")</f>
        <v>Greater than or equal to 50000</v>
      </c>
      <c r="F637">
        <v>158590</v>
      </c>
      <c r="G637" s="7">
        <f t="shared" si="36"/>
        <v>114.09352517985612</v>
      </c>
      <c r="H637" t="s">
        <v>20</v>
      </c>
      <c r="I637">
        <v>2266</v>
      </c>
      <c r="J637" s="5">
        <f t="shared" si="37"/>
        <v>69.986760812003524</v>
      </c>
      <c r="K637" s="4" t="s">
        <v>21</v>
      </c>
      <c r="L637" s="4" t="s">
        <v>22</v>
      </c>
      <c r="M637">
        <v>1360389600</v>
      </c>
      <c r="N637">
        <v>1363150800</v>
      </c>
      <c r="O637" s="11">
        <f t="shared" si="38"/>
        <v>41314.25</v>
      </c>
      <c r="P637" s="11">
        <f t="shared" si="39"/>
        <v>41346.208333333336</v>
      </c>
      <c r="Q637" t="b">
        <v>0</v>
      </c>
      <c r="R637" t="b">
        <v>0</v>
      </c>
      <c r="S637" t="s">
        <v>269</v>
      </c>
      <c r="T637" t="str" cm="1">
        <f t="array" ref="T637:U637">TRIM(_xlfn.TEXTSPLIT(S637,"/"))</f>
        <v>film &amp; video</v>
      </c>
      <c r="U637" t="str">
        <v>television</v>
      </c>
      <c r="V637" s="5"/>
    </row>
    <row r="638" spans="1:22" x14ac:dyDescent="0.3">
      <c r="A638">
        <v>636</v>
      </c>
      <c r="B638" t="s">
        <v>1314</v>
      </c>
      <c r="C638" s="3" t="s">
        <v>1315</v>
      </c>
      <c r="D638">
        <v>197700</v>
      </c>
      <c r="E638" t="str" cm="1">
        <f t="array" ref="E638">_xlfn.IFS(D638&lt;1000,"Less than 1000",D638&lt;=4999,"1000 to 4999",D638&lt;=9999,"5000 to 9999",D638&lt;=14999,"10000 to 14999",D638&lt;=19999,"15000 to 19999",D638&lt;=24999,"20000 to 24999",D638&lt;=29999,"25000 to 29999",D638&lt;=34999,"30000 to 34999",D638&lt;=39999,"35000 to 39999",D638&lt;=44999,"40000 to 44999",D638&lt;=49999,"45000 to 49999",TRUE,"Greater than or equal to 50000")</f>
        <v>Greater than or equal to 50000</v>
      </c>
      <c r="F638">
        <v>127591</v>
      </c>
      <c r="G638" s="7">
        <f t="shared" si="36"/>
        <v>64.537683358624179</v>
      </c>
      <c r="H638" t="s">
        <v>14</v>
      </c>
      <c r="I638">
        <v>2604</v>
      </c>
      <c r="J638" s="5">
        <f t="shared" si="37"/>
        <v>48.998079877112133</v>
      </c>
      <c r="K638" s="4" t="s">
        <v>36</v>
      </c>
      <c r="L638" s="4" t="s">
        <v>37</v>
      </c>
      <c r="M638">
        <v>1326866400</v>
      </c>
      <c r="N638">
        <v>1330754400</v>
      </c>
      <c r="O638" s="11">
        <f t="shared" si="38"/>
        <v>40926.25</v>
      </c>
      <c r="P638" s="11">
        <f t="shared" si="39"/>
        <v>40971.25</v>
      </c>
      <c r="Q638" t="b">
        <v>0</v>
      </c>
      <c r="R638" t="b">
        <v>1</v>
      </c>
      <c r="S638" t="s">
        <v>71</v>
      </c>
      <c r="T638" t="str" cm="1">
        <f t="array" ref="T638:U638">TRIM(_xlfn.TEXTSPLIT(S638,"/"))</f>
        <v>film &amp; video</v>
      </c>
      <c r="U638" t="str">
        <v>animation</v>
      </c>
      <c r="V638" s="5"/>
    </row>
    <row r="639" spans="1:22" x14ac:dyDescent="0.3">
      <c r="A639">
        <v>637</v>
      </c>
      <c r="B639" t="s">
        <v>1316</v>
      </c>
      <c r="C639" s="3" t="s">
        <v>1317</v>
      </c>
      <c r="D639">
        <v>8500</v>
      </c>
      <c r="E639" t="str" cm="1">
        <f t="array" ref="E639">_xlfn.IFS(D639&lt;1000,"Less than 1000",D639&lt;=4999,"1000 to 4999",D639&lt;=9999,"5000 to 9999",D639&lt;=14999,"10000 to 14999",D639&lt;=19999,"15000 to 19999",D639&lt;=24999,"20000 to 24999",D639&lt;=29999,"25000 to 29999",D639&lt;=34999,"30000 to 34999",D639&lt;=39999,"35000 to 39999",D639&lt;=44999,"40000 to 44999",D639&lt;=49999,"45000 to 49999",TRUE,"Greater than or equal to 50000")</f>
        <v>5000 to 9999</v>
      </c>
      <c r="F639">
        <v>6750</v>
      </c>
      <c r="G639" s="7">
        <f t="shared" si="36"/>
        <v>79.411764705882348</v>
      </c>
      <c r="H639" t="s">
        <v>14</v>
      </c>
      <c r="I639">
        <v>65</v>
      </c>
      <c r="J639" s="5">
        <f t="shared" si="37"/>
        <v>103.84615384615384</v>
      </c>
      <c r="K639" s="4" t="s">
        <v>21</v>
      </c>
      <c r="L639" s="4" t="s">
        <v>22</v>
      </c>
      <c r="M639">
        <v>1479103200</v>
      </c>
      <c r="N639">
        <v>1479794400</v>
      </c>
      <c r="O639" s="11">
        <f t="shared" si="38"/>
        <v>42688.25</v>
      </c>
      <c r="P639" s="11">
        <f t="shared" si="39"/>
        <v>42696.25</v>
      </c>
      <c r="Q639" t="b">
        <v>0</v>
      </c>
      <c r="R639" t="b">
        <v>0</v>
      </c>
      <c r="S639" t="s">
        <v>33</v>
      </c>
      <c r="T639" t="str" cm="1">
        <f t="array" ref="T639:U639">TRIM(_xlfn.TEXTSPLIT(S639,"/"))</f>
        <v>theater</v>
      </c>
      <c r="U639" t="str">
        <v>plays</v>
      </c>
      <c r="V639" s="5"/>
    </row>
    <row r="640" spans="1:22" x14ac:dyDescent="0.3">
      <c r="A640">
        <v>638</v>
      </c>
      <c r="B640" t="s">
        <v>1318</v>
      </c>
      <c r="C640" s="3" t="s">
        <v>1319</v>
      </c>
      <c r="D640">
        <v>81600</v>
      </c>
      <c r="E640" t="str" cm="1">
        <f t="array" ref="E640">_xlfn.IFS(D640&lt;1000,"Less than 1000",D640&lt;=4999,"1000 to 4999",D640&lt;=9999,"5000 to 9999",D640&lt;=14999,"10000 to 14999",D640&lt;=19999,"15000 to 19999",D640&lt;=24999,"20000 to 24999",D640&lt;=29999,"25000 to 29999",D640&lt;=34999,"30000 to 34999",D640&lt;=39999,"35000 to 39999",D640&lt;=44999,"40000 to 44999",D640&lt;=49999,"45000 to 49999",TRUE,"Greater than or equal to 50000")</f>
        <v>Greater than or equal to 50000</v>
      </c>
      <c r="F640">
        <v>9318</v>
      </c>
      <c r="G640" s="7">
        <f t="shared" si="36"/>
        <v>11.419117647058824</v>
      </c>
      <c r="H640" t="s">
        <v>14</v>
      </c>
      <c r="I640">
        <v>94</v>
      </c>
      <c r="J640" s="5">
        <f t="shared" si="37"/>
        <v>99.127659574468083</v>
      </c>
      <c r="K640" s="4" t="s">
        <v>21</v>
      </c>
      <c r="L640" s="4" t="s">
        <v>22</v>
      </c>
      <c r="M640">
        <v>1280206800</v>
      </c>
      <c r="N640">
        <v>1281243600</v>
      </c>
      <c r="O640" s="11">
        <f t="shared" si="38"/>
        <v>40386.208333333336</v>
      </c>
      <c r="P640" s="11">
        <f t="shared" si="39"/>
        <v>40398.208333333336</v>
      </c>
      <c r="Q640" t="b">
        <v>0</v>
      </c>
      <c r="R640" t="b">
        <v>1</v>
      </c>
      <c r="S640" t="s">
        <v>33</v>
      </c>
      <c r="T640" t="str" cm="1">
        <f t="array" ref="T640:U640">TRIM(_xlfn.TEXTSPLIT(S640,"/"))</f>
        <v>theater</v>
      </c>
      <c r="U640" t="str">
        <v>plays</v>
      </c>
      <c r="V640" s="5"/>
    </row>
    <row r="641" spans="1:22" x14ac:dyDescent="0.3">
      <c r="A641">
        <v>639</v>
      </c>
      <c r="B641" t="s">
        <v>1320</v>
      </c>
      <c r="C641" s="3" t="s">
        <v>1321</v>
      </c>
      <c r="D641">
        <v>8600</v>
      </c>
      <c r="E641" t="str" cm="1">
        <f t="array" ref="E641">_xlfn.IFS(D641&lt;1000,"Less than 1000",D641&lt;=4999,"1000 to 4999",D641&lt;=9999,"5000 to 9999",D641&lt;=14999,"10000 to 14999",D641&lt;=19999,"15000 to 19999",D641&lt;=24999,"20000 to 24999",D641&lt;=29999,"25000 to 29999",D641&lt;=34999,"30000 to 34999",D641&lt;=39999,"35000 to 39999",D641&lt;=44999,"40000 to 44999",D641&lt;=49999,"45000 to 49999",TRUE,"Greater than or equal to 50000")</f>
        <v>5000 to 9999</v>
      </c>
      <c r="F641">
        <v>4832</v>
      </c>
      <c r="G641" s="7">
        <f t="shared" si="36"/>
        <v>56.186046511627907</v>
      </c>
      <c r="H641" t="s">
        <v>47</v>
      </c>
      <c r="I641">
        <v>45</v>
      </c>
      <c r="J641" s="5">
        <f t="shared" si="37"/>
        <v>107.37777777777778</v>
      </c>
      <c r="K641" s="4" t="s">
        <v>21</v>
      </c>
      <c r="L641" s="4" t="s">
        <v>22</v>
      </c>
      <c r="M641">
        <v>1532754000</v>
      </c>
      <c r="N641">
        <v>1532754000</v>
      </c>
      <c r="O641" s="11">
        <f t="shared" si="38"/>
        <v>43309.208333333328</v>
      </c>
      <c r="P641" s="11">
        <f t="shared" si="39"/>
        <v>43309.208333333328</v>
      </c>
      <c r="Q641" t="b">
        <v>0</v>
      </c>
      <c r="R641" t="b">
        <v>1</v>
      </c>
      <c r="S641" t="s">
        <v>53</v>
      </c>
      <c r="T641" t="str" cm="1">
        <f t="array" ref="T641:U641">TRIM(_xlfn.TEXTSPLIT(S641,"/"))</f>
        <v>film &amp; video</v>
      </c>
      <c r="U641" t="str">
        <v>drama</v>
      </c>
      <c r="V641" s="5"/>
    </row>
    <row r="642" spans="1:22" x14ac:dyDescent="0.3">
      <c r="A642">
        <v>640</v>
      </c>
      <c r="B642" t="s">
        <v>1322</v>
      </c>
      <c r="C642" s="3" t="s">
        <v>1323</v>
      </c>
      <c r="D642">
        <v>119800</v>
      </c>
      <c r="E642" t="str" cm="1">
        <f t="array" ref="E642">_xlfn.IFS(D642&lt;1000,"Less than 1000",D642&lt;=4999,"1000 to 4999",D642&lt;=9999,"5000 to 9999",D642&lt;=14999,"10000 to 14999",D642&lt;=19999,"15000 to 19999",D642&lt;=24999,"20000 to 24999",D642&lt;=29999,"25000 to 29999",D642&lt;=34999,"30000 to 34999",D642&lt;=39999,"35000 to 39999",D642&lt;=44999,"40000 to 44999",D642&lt;=49999,"45000 to 49999",TRUE,"Greater than or equal to 50000")</f>
        <v>Greater than or equal to 50000</v>
      </c>
      <c r="F642">
        <v>19769</v>
      </c>
      <c r="G642" s="7">
        <f t="shared" si="36"/>
        <v>16.501669449081803</v>
      </c>
      <c r="H642" t="s">
        <v>14</v>
      </c>
      <c r="I642">
        <v>257</v>
      </c>
      <c r="J642" s="5">
        <f t="shared" si="37"/>
        <v>76.922178988326849</v>
      </c>
      <c r="K642" s="4" t="s">
        <v>21</v>
      </c>
      <c r="L642" s="4" t="s">
        <v>22</v>
      </c>
      <c r="M642">
        <v>1453096800</v>
      </c>
      <c r="N642">
        <v>1453356000</v>
      </c>
      <c r="O642" s="11">
        <f t="shared" si="38"/>
        <v>42387.25</v>
      </c>
      <c r="P642" s="11">
        <f t="shared" si="39"/>
        <v>42390.25</v>
      </c>
      <c r="Q642" t="b">
        <v>0</v>
      </c>
      <c r="R642" t="b">
        <v>0</v>
      </c>
      <c r="S642" t="s">
        <v>33</v>
      </c>
      <c r="T642" t="str" cm="1">
        <f t="array" ref="T642:U642">TRIM(_xlfn.TEXTSPLIT(S642,"/"))</f>
        <v>theater</v>
      </c>
      <c r="U642" t="str">
        <v>plays</v>
      </c>
      <c r="V642" s="5"/>
    </row>
    <row r="643" spans="1:22" ht="31.2" x14ac:dyDescent="0.3">
      <c r="A643">
        <v>641</v>
      </c>
      <c r="B643" t="s">
        <v>1324</v>
      </c>
      <c r="C643" s="3" t="s">
        <v>1325</v>
      </c>
      <c r="D643">
        <v>9400</v>
      </c>
      <c r="E643" t="str" cm="1">
        <f t="array" ref="E643">_xlfn.IFS(D643&lt;1000,"Less than 1000",D643&lt;=4999,"1000 to 4999",D643&lt;=9999,"5000 to 9999",D643&lt;=14999,"10000 to 14999",D643&lt;=19999,"15000 to 19999",D643&lt;=24999,"20000 to 24999",D643&lt;=29999,"25000 to 29999",D643&lt;=34999,"30000 to 34999",D643&lt;=39999,"35000 to 39999",D643&lt;=44999,"40000 to 44999",D643&lt;=49999,"45000 to 49999",TRUE,"Greater than or equal to 50000")</f>
        <v>5000 to 9999</v>
      </c>
      <c r="F643">
        <v>11277</v>
      </c>
      <c r="G643" s="7">
        <f t="shared" ref="G643:G706" si="40">(F643/D643)*100</f>
        <v>119.96808510638297</v>
      </c>
      <c r="H643" t="s">
        <v>20</v>
      </c>
      <c r="I643">
        <v>194</v>
      </c>
      <c r="J643" s="5">
        <f t="shared" ref="J643:J706" si="41">F643/I643</f>
        <v>58.128865979381445</v>
      </c>
      <c r="K643" s="4" t="s">
        <v>98</v>
      </c>
      <c r="L643" s="4" t="s">
        <v>99</v>
      </c>
      <c r="M643">
        <v>1487570400</v>
      </c>
      <c r="N643">
        <v>1489986000</v>
      </c>
      <c r="O643" s="11">
        <f t="shared" ref="O643:O706" si="42">(((M643/60)/60)/24)+DATE(1970,1,1)</f>
        <v>42786.25</v>
      </c>
      <c r="P643" s="11">
        <f t="shared" ref="P643:P706" si="43">(((N643/60)/60)/24)+DATE(1970,1,1)</f>
        <v>42814.208333333328</v>
      </c>
      <c r="Q643" t="b">
        <v>0</v>
      </c>
      <c r="R643" t="b">
        <v>0</v>
      </c>
      <c r="S643" t="s">
        <v>33</v>
      </c>
      <c r="T643" t="str" cm="1">
        <f t="array" ref="T643:U643">TRIM(_xlfn.TEXTSPLIT(S643,"/"))</f>
        <v>theater</v>
      </c>
      <c r="U643" t="str">
        <v>plays</v>
      </c>
      <c r="V643" s="5"/>
    </row>
    <row r="644" spans="1:22" x14ac:dyDescent="0.3">
      <c r="A644">
        <v>642</v>
      </c>
      <c r="B644" t="s">
        <v>1326</v>
      </c>
      <c r="C644" s="3" t="s">
        <v>1327</v>
      </c>
      <c r="D644">
        <v>9200</v>
      </c>
      <c r="E644" t="str" cm="1">
        <f t="array" ref="E644">_xlfn.IFS(D644&lt;1000,"Less than 1000",D644&lt;=4999,"1000 to 4999",D644&lt;=9999,"5000 to 9999",D644&lt;=14999,"10000 to 14999",D644&lt;=19999,"15000 to 19999",D644&lt;=24999,"20000 to 24999",D644&lt;=29999,"25000 to 29999",D644&lt;=34999,"30000 to 34999",D644&lt;=39999,"35000 to 39999",D644&lt;=44999,"40000 to 44999",D644&lt;=49999,"45000 to 49999",TRUE,"Greater than or equal to 50000")</f>
        <v>5000 to 9999</v>
      </c>
      <c r="F644">
        <v>13382</v>
      </c>
      <c r="G644" s="7">
        <f t="shared" si="40"/>
        <v>145.45652173913044</v>
      </c>
      <c r="H644" t="s">
        <v>20</v>
      </c>
      <c r="I644">
        <v>129</v>
      </c>
      <c r="J644" s="5">
        <f t="shared" si="41"/>
        <v>103.73643410852713</v>
      </c>
      <c r="K644" s="4" t="s">
        <v>15</v>
      </c>
      <c r="L644" s="4" t="s">
        <v>16</v>
      </c>
      <c r="M644">
        <v>1545026400</v>
      </c>
      <c r="N644">
        <v>1545804000</v>
      </c>
      <c r="O644" s="11">
        <f t="shared" si="42"/>
        <v>43451.25</v>
      </c>
      <c r="P644" s="11">
        <f t="shared" si="43"/>
        <v>43460.25</v>
      </c>
      <c r="Q644" t="b">
        <v>0</v>
      </c>
      <c r="R644" t="b">
        <v>0</v>
      </c>
      <c r="S644" t="s">
        <v>65</v>
      </c>
      <c r="T644" t="str" cm="1">
        <f t="array" ref="T644:U644">TRIM(_xlfn.TEXTSPLIT(S644,"/"))</f>
        <v>technology</v>
      </c>
      <c r="U644" t="str">
        <v>wearables</v>
      </c>
      <c r="V644" s="5"/>
    </row>
    <row r="645" spans="1:22" x14ac:dyDescent="0.3">
      <c r="A645">
        <v>643</v>
      </c>
      <c r="B645" t="s">
        <v>1328</v>
      </c>
      <c r="C645" s="3" t="s">
        <v>1329</v>
      </c>
      <c r="D645">
        <v>14900</v>
      </c>
      <c r="E645" t="str" cm="1">
        <f t="array" ref="E645">_xlfn.IFS(D645&lt;1000,"Less than 1000",D645&lt;=4999,"1000 to 4999",D645&lt;=9999,"5000 to 9999",D645&lt;=14999,"10000 to 14999",D645&lt;=19999,"15000 to 19999",D645&lt;=24999,"20000 to 24999",D645&lt;=29999,"25000 to 29999",D645&lt;=34999,"30000 to 34999",D645&lt;=39999,"35000 to 39999",D645&lt;=44999,"40000 to 44999",D645&lt;=49999,"45000 to 49999",TRUE,"Greater than or equal to 50000")</f>
        <v>10000 to 14999</v>
      </c>
      <c r="F645">
        <v>32986</v>
      </c>
      <c r="G645" s="7">
        <f t="shared" si="40"/>
        <v>221.38255033557047</v>
      </c>
      <c r="H645" t="s">
        <v>20</v>
      </c>
      <c r="I645">
        <v>375</v>
      </c>
      <c r="J645" s="5">
        <f t="shared" si="41"/>
        <v>87.962666666666664</v>
      </c>
      <c r="K645" s="4" t="s">
        <v>21</v>
      </c>
      <c r="L645" s="4" t="s">
        <v>22</v>
      </c>
      <c r="M645">
        <v>1488348000</v>
      </c>
      <c r="N645">
        <v>1489899600</v>
      </c>
      <c r="O645" s="11">
        <f t="shared" si="42"/>
        <v>42795.25</v>
      </c>
      <c r="P645" s="11">
        <f t="shared" si="43"/>
        <v>42813.208333333328</v>
      </c>
      <c r="Q645" t="b">
        <v>0</v>
      </c>
      <c r="R645" t="b">
        <v>0</v>
      </c>
      <c r="S645" t="s">
        <v>33</v>
      </c>
      <c r="T645" t="str" cm="1">
        <f t="array" ref="T645:U645">TRIM(_xlfn.TEXTSPLIT(S645,"/"))</f>
        <v>theater</v>
      </c>
      <c r="U645" t="str">
        <v>plays</v>
      </c>
      <c r="V645" s="5"/>
    </row>
    <row r="646" spans="1:22" x14ac:dyDescent="0.3">
      <c r="A646">
        <v>644</v>
      </c>
      <c r="B646" t="s">
        <v>1330</v>
      </c>
      <c r="C646" s="3" t="s">
        <v>1331</v>
      </c>
      <c r="D646">
        <v>169400</v>
      </c>
      <c r="E646" t="str" cm="1">
        <f t="array" ref="E646">_xlfn.IFS(D646&lt;1000,"Less than 1000",D646&lt;=4999,"1000 to 4999",D646&lt;=9999,"5000 to 9999",D646&lt;=14999,"10000 to 14999",D646&lt;=19999,"15000 to 19999",D646&lt;=24999,"20000 to 24999",D646&lt;=29999,"25000 to 29999",D646&lt;=34999,"30000 to 34999",D646&lt;=39999,"35000 to 39999",D646&lt;=44999,"40000 to 44999",D646&lt;=49999,"45000 to 49999",TRUE,"Greater than or equal to 50000")</f>
        <v>Greater than or equal to 50000</v>
      </c>
      <c r="F646">
        <v>81984</v>
      </c>
      <c r="G646" s="7">
        <f t="shared" si="40"/>
        <v>48.396694214876035</v>
      </c>
      <c r="H646" t="s">
        <v>14</v>
      </c>
      <c r="I646">
        <v>2928</v>
      </c>
      <c r="J646" s="5">
        <f t="shared" si="41"/>
        <v>28</v>
      </c>
      <c r="K646" s="4" t="s">
        <v>15</v>
      </c>
      <c r="L646" s="4" t="s">
        <v>16</v>
      </c>
      <c r="M646">
        <v>1545112800</v>
      </c>
      <c r="N646">
        <v>1546495200</v>
      </c>
      <c r="O646" s="11">
        <f t="shared" si="42"/>
        <v>43452.25</v>
      </c>
      <c r="P646" s="11">
        <f t="shared" si="43"/>
        <v>43468.25</v>
      </c>
      <c r="Q646" t="b">
        <v>0</v>
      </c>
      <c r="R646" t="b">
        <v>0</v>
      </c>
      <c r="S646" t="s">
        <v>33</v>
      </c>
      <c r="T646" t="str" cm="1">
        <f t="array" ref="T646:U646">TRIM(_xlfn.TEXTSPLIT(S646,"/"))</f>
        <v>theater</v>
      </c>
      <c r="U646" t="str">
        <v>plays</v>
      </c>
      <c r="V646" s="5"/>
    </row>
    <row r="647" spans="1:22" x14ac:dyDescent="0.3">
      <c r="A647">
        <v>645</v>
      </c>
      <c r="B647" t="s">
        <v>1332</v>
      </c>
      <c r="C647" s="3" t="s">
        <v>1333</v>
      </c>
      <c r="D647">
        <v>192100</v>
      </c>
      <c r="E647" t="str" cm="1">
        <f t="array" ref="E647">_xlfn.IFS(D647&lt;1000,"Less than 1000",D647&lt;=4999,"1000 to 4999",D647&lt;=9999,"5000 to 9999",D647&lt;=14999,"10000 to 14999",D647&lt;=19999,"15000 to 19999",D647&lt;=24999,"20000 to 24999",D647&lt;=29999,"25000 to 29999",D647&lt;=34999,"30000 to 34999",D647&lt;=39999,"35000 to 39999",D647&lt;=44999,"40000 to 44999",D647&lt;=49999,"45000 to 49999",TRUE,"Greater than or equal to 50000")</f>
        <v>Greater than or equal to 50000</v>
      </c>
      <c r="F647">
        <v>178483</v>
      </c>
      <c r="G647" s="7">
        <f t="shared" si="40"/>
        <v>92.911504424778755</v>
      </c>
      <c r="H647" t="s">
        <v>14</v>
      </c>
      <c r="I647">
        <v>4697</v>
      </c>
      <c r="J647" s="5">
        <f t="shared" si="41"/>
        <v>37.999361294443261</v>
      </c>
      <c r="K647" s="4" t="s">
        <v>21</v>
      </c>
      <c r="L647" s="4" t="s">
        <v>22</v>
      </c>
      <c r="M647">
        <v>1537938000</v>
      </c>
      <c r="N647">
        <v>1539752400</v>
      </c>
      <c r="O647" s="11">
        <f t="shared" si="42"/>
        <v>43369.208333333328</v>
      </c>
      <c r="P647" s="11">
        <f t="shared" si="43"/>
        <v>43390.208333333328</v>
      </c>
      <c r="Q647" t="b">
        <v>0</v>
      </c>
      <c r="R647" t="b">
        <v>1</v>
      </c>
      <c r="S647" t="s">
        <v>23</v>
      </c>
      <c r="T647" t="str" cm="1">
        <f t="array" ref="T647:U647">TRIM(_xlfn.TEXTSPLIT(S647,"/"))</f>
        <v>music</v>
      </c>
      <c r="U647" t="str">
        <v>rock</v>
      </c>
      <c r="V647" s="5"/>
    </row>
    <row r="648" spans="1:22" x14ac:dyDescent="0.3">
      <c r="A648">
        <v>646</v>
      </c>
      <c r="B648" t="s">
        <v>1334</v>
      </c>
      <c r="C648" s="3" t="s">
        <v>1335</v>
      </c>
      <c r="D648">
        <v>98700</v>
      </c>
      <c r="E648" t="str" cm="1">
        <f t="array" ref="E648">_xlfn.IFS(D648&lt;1000,"Less than 1000",D648&lt;=4999,"1000 to 4999",D648&lt;=9999,"5000 to 9999",D648&lt;=14999,"10000 to 14999",D648&lt;=19999,"15000 to 19999",D648&lt;=24999,"20000 to 24999",D648&lt;=29999,"25000 to 29999",D648&lt;=34999,"30000 to 34999",D648&lt;=39999,"35000 to 39999",D648&lt;=44999,"40000 to 44999",D648&lt;=49999,"45000 to 49999",TRUE,"Greater than or equal to 50000")</f>
        <v>Greater than or equal to 50000</v>
      </c>
      <c r="F648">
        <v>87448</v>
      </c>
      <c r="G648" s="7">
        <f t="shared" si="40"/>
        <v>88.599797365754824</v>
      </c>
      <c r="H648" t="s">
        <v>14</v>
      </c>
      <c r="I648">
        <v>2915</v>
      </c>
      <c r="J648" s="5">
        <f t="shared" si="41"/>
        <v>29.999313893653515</v>
      </c>
      <c r="K648" s="4" t="s">
        <v>21</v>
      </c>
      <c r="L648" s="4" t="s">
        <v>22</v>
      </c>
      <c r="M648">
        <v>1363150800</v>
      </c>
      <c r="N648">
        <v>1364101200</v>
      </c>
      <c r="O648" s="11">
        <f t="shared" si="42"/>
        <v>41346.208333333336</v>
      </c>
      <c r="P648" s="11">
        <f t="shared" si="43"/>
        <v>41357.208333333336</v>
      </c>
      <c r="Q648" t="b">
        <v>0</v>
      </c>
      <c r="R648" t="b">
        <v>0</v>
      </c>
      <c r="S648" t="s">
        <v>89</v>
      </c>
      <c r="T648" t="str" cm="1">
        <f t="array" ref="T648:U648">TRIM(_xlfn.TEXTSPLIT(S648,"/"))</f>
        <v>games</v>
      </c>
      <c r="U648" t="str">
        <v>video games</v>
      </c>
      <c r="V648" s="5"/>
    </row>
    <row r="649" spans="1:22" x14ac:dyDescent="0.3">
      <c r="A649">
        <v>647</v>
      </c>
      <c r="B649" t="s">
        <v>1336</v>
      </c>
      <c r="C649" s="3" t="s">
        <v>1337</v>
      </c>
      <c r="D649">
        <v>4500</v>
      </c>
      <c r="E649" t="str" cm="1">
        <f t="array" ref="E649">_xlfn.IFS(D649&lt;1000,"Less than 1000",D649&lt;=4999,"1000 to 4999",D649&lt;=9999,"5000 to 9999",D649&lt;=14999,"10000 to 14999",D649&lt;=19999,"15000 to 19999",D649&lt;=24999,"20000 to 24999",D649&lt;=29999,"25000 to 29999",D649&lt;=34999,"30000 to 34999",D649&lt;=39999,"35000 to 39999",D649&lt;=44999,"40000 to 44999",D649&lt;=49999,"45000 to 49999",TRUE,"Greater than or equal to 50000")</f>
        <v>1000 to 4999</v>
      </c>
      <c r="F649">
        <v>1863</v>
      </c>
      <c r="G649" s="7">
        <f t="shared" si="40"/>
        <v>41.4</v>
      </c>
      <c r="H649" t="s">
        <v>14</v>
      </c>
      <c r="I649">
        <v>18</v>
      </c>
      <c r="J649" s="5">
        <f t="shared" si="41"/>
        <v>103.5</v>
      </c>
      <c r="K649" s="4" t="s">
        <v>21</v>
      </c>
      <c r="L649" s="4" t="s">
        <v>22</v>
      </c>
      <c r="M649">
        <v>1523250000</v>
      </c>
      <c r="N649">
        <v>1525323600</v>
      </c>
      <c r="O649" s="11">
        <f t="shared" si="42"/>
        <v>43199.208333333328</v>
      </c>
      <c r="P649" s="11">
        <f t="shared" si="43"/>
        <v>43223.208333333328</v>
      </c>
      <c r="Q649" t="b">
        <v>0</v>
      </c>
      <c r="R649" t="b">
        <v>0</v>
      </c>
      <c r="S649" t="s">
        <v>206</v>
      </c>
      <c r="T649" t="str" cm="1">
        <f t="array" ref="T649:U649">TRIM(_xlfn.TEXTSPLIT(S649,"/"))</f>
        <v>publishing</v>
      </c>
      <c r="U649" t="str">
        <v>translations</v>
      </c>
      <c r="V649" s="5"/>
    </row>
    <row r="650" spans="1:22" x14ac:dyDescent="0.3">
      <c r="A650">
        <v>648</v>
      </c>
      <c r="B650" t="s">
        <v>1338</v>
      </c>
      <c r="C650" s="3" t="s">
        <v>1339</v>
      </c>
      <c r="D650">
        <v>98600</v>
      </c>
      <c r="E650" t="str" cm="1">
        <f t="array" ref="E650">_xlfn.IFS(D650&lt;1000,"Less than 1000",D650&lt;=4999,"1000 to 4999",D650&lt;=9999,"5000 to 9999",D650&lt;=14999,"10000 to 14999",D650&lt;=19999,"15000 to 19999",D650&lt;=24999,"20000 to 24999",D650&lt;=29999,"25000 to 29999",D650&lt;=34999,"30000 to 34999",D650&lt;=39999,"35000 to 39999",D650&lt;=44999,"40000 to 44999",D650&lt;=49999,"45000 to 49999",TRUE,"Greater than or equal to 50000")</f>
        <v>Greater than or equal to 50000</v>
      </c>
      <c r="F650">
        <v>62174</v>
      </c>
      <c r="G650" s="7">
        <f t="shared" si="40"/>
        <v>63.056795131845846</v>
      </c>
      <c r="H650" t="s">
        <v>74</v>
      </c>
      <c r="I650">
        <v>723</v>
      </c>
      <c r="J650" s="5">
        <f t="shared" si="41"/>
        <v>85.994467496542185</v>
      </c>
      <c r="K650" s="4" t="s">
        <v>21</v>
      </c>
      <c r="L650" s="4" t="s">
        <v>22</v>
      </c>
      <c r="M650">
        <v>1499317200</v>
      </c>
      <c r="N650">
        <v>1500872400</v>
      </c>
      <c r="O650" s="11">
        <f t="shared" si="42"/>
        <v>42922.208333333328</v>
      </c>
      <c r="P650" s="11">
        <f t="shared" si="43"/>
        <v>42940.208333333328</v>
      </c>
      <c r="Q650" t="b">
        <v>1</v>
      </c>
      <c r="R650" t="b">
        <v>0</v>
      </c>
      <c r="S650" t="s">
        <v>17</v>
      </c>
      <c r="T650" t="str" cm="1">
        <f t="array" ref="T650:U650">TRIM(_xlfn.TEXTSPLIT(S650,"/"))</f>
        <v>food</v>
      </c>
      <c r="U650" t="str">
        <v>food trucks</v>
      </c>
      <c r="V650" s="5"/>
    </row>
    <row r="651" spans="1:22" x14ac:dyDescent="0.3">
      <c r="A651">
        <v>649</v>
      </c>
      <c r="B651" t="s">
        <v>1340</v>
      </c>
      <c r="C651" s="3" t="s">
        <v>1341</v>
      </c>
      <c r="D651">
        <v>121700</v>
      </c>
      <c r="E651" t="str" cm="1">
        <f t="array" ref="E651">_xlfn.IFS(D651&lt;1000,"Less than 1000",D651&lt;=4999,"1000 to 4999",D651&lt;=9999,"5000 to 9999",D651&lt;=14999,"10000 to 14999",D651&lt;=19999,"15000 to 19999",D651&lt;=24999,"20000 to 24999",D651&lt;=29999,"25000 to 29999",D651&lt;=34999,"30000 to 34999",D651&lt;=39999,"35000 to 39999",D651&lt;=44999,"40000 to 44999",D651&lt;=49999,"45000 to 49999",TRUE,"Greater than or equal to 50000")</f>
        <v>Greater than or equal to 50000</v>
      </c>
      <c r="F651">
        <v>59003</v>
      </c>
      <c r="G651" s="7">
        <f t="shared" si="40"/>
        <v>48.482333607230892</v>
      </c>
      <c r="H651" t="s">
        <v>14</v>
      </c>
      <c r="I651">
        <v>602</v>
      </c>
      <c r="J651" s="5">
        <f t="shared" si="41"/>
        <v>98.011627906976742</v>
      </c>
      <c r="K651" s="4" t="s">
        <v>98</v>
      </c>
      <c r="L651" s="4" t="s">
        <v>99</v>
      </c>
      <c r="M651">
        <v>1287550800</v>
      </c>
      <c r="N651">
        <v>1288501200</v>
      </c>
      <c r="O651" s="11">
        <f t="shared" si="42"/>
        <v>40471.208333333336</v>
      </c>
      <c r="P651" s="11">
        <f t="shared" si="43"/>
        <v>40482.208333333336</v>
      </c>
      <c r="Q651" t="b">
        <v>1</v>
      </c>
      <c r="R651" t="b">
        <v>1</v>
      </c>
      <c r="S651" t="s">
        <v>33</v>
      </c>
      <c r="T651" t="str" cm="1">
        <f t="array" ref="T651:U651">TRIM(_xlfn.TEXTSPLIT(S651,"/"))</f>
        <v>theater</v>
      </c>
      <c r="U651" t="str">
        <v>plays</v>
      </c>
      <c r="V651" s="5"/>
    </row>
    <row r="652" spans="1:22" x14ac:dyDescent="0.3">
      <c r="A652">
        <v>650</v>
      </c>
      <c r="B652" t="s">
        <v>1342</v>
      </c>
      <c r="C652" s="3" t="s">
        <v>1343</v>
      </c>
      <c r="D652">
        <v>100</v>
      </c>
      <c r="E652" t="str" cm="1">
        <f t="array" ref="E652">_xlfn.IFS(D652&lt;1000,"Less than 1000",D652&lt;=4999,"1000 to 4999",D652&lt;=9999,"5000 to 9999",D652&lt;=14999,"10000 to 14999",D652&lt;=19999,"15000 to 19999",D652&lt;=24999,"20000 to 24999",D652&lt;=29999,"25000 to 29999",D652&lt;=34999,"30000 to 34999",D652&lt;=39999,"35000 to 39999",D652&lt;=44999,"40000 to 44999",D652&lt;=49999,"45000 to 49999",TRUE,"Greater than or equal to 50000")</f>
        <v>Less than 1000</v>
      </c>
      <c r="F652">
        <v>2</v>
      </c>
      <c r="G652" s="7">
        <f t="shared" si="40"/>
        <v>2</v>
      </c>
      <c r="H652" t="s">
        <v>14</v>
      </c>
      <c r="I652">
        <v>1</v>
      </c>
      <c r="J652" s="5">
        <f t="shared" si="41"/>
        <v>2</v>
      </c>
      <c r="K652" s="4" t="s">
        <v>21</v>
      </c>
      <c r="L652" s="4" t="s">
        <v>22</v>
      </c>
      <c r="M652">
        <v>1404795600</v>
      </c>
      <c r="N652">
        <v>1407128400</v>
      </c>
      <c r="O652" s="11">
        <f t="shared" si="42"/>
        <v>41828.208333333336</v>
      </c>
      <c r="P652" s="11">
        <f t="shared" si="43"/>
        <v>41855.208333333336</v>
      </c>
      <c r="Q652" t="b">
        <v>0</v>
      </c>
      <c r="R652" t="b">
        <v>0</v>
      </c>
      <c r="S652" t="s">
        <v>159</v>
      </c>
      <c r="T652" t="str" cm="1">
        <f t="array" ref="T652:U652">TRIM(_xlfn.TEXTSPLIT(S652,"/"))</f>
        <v>music</v>
      </c>
      <c r="U652" t="str">
        <v>jazz</v>
      </c>
      <c r="V652" s="5"/>
    </row>
    <row r="653" spans="1:22" x14ac:dyDescent="0.3">
      <c r="A653">
        <v>651</v>
      </c>
      <c r="B653" t="s">
        <v>1344</v>
      </c>
      <c r="C653" s="3" t="s">
        <v>1345</v>
      </c>
      <c r="D653">
        <v>196700</v>
      </c>
      <c r="E653" t="str" cm="1">
        <f t="array" ref="E653">_xlfn.IFS(D653&lt;1000,"Less than 1000",D653&lt;=4999,"1000 to 4999",D653&lt;=9999,"5000 to 9999",D653&lt;=14999,"10000 to 14999",D653&lt;=19999,"15000 to 19999",D653&lt;=24999,"20000 to 24999",D653&lt;=29999,"25000 to 29999",D653&lt;=34999,"30000 to 34999",D653&lt;=39999,"35000 to 39999",D653&lt;=44999,"40000 to 44999",D653&lt;=49999,"45000 to 49999",TRUE,"Greater than or equal to 50000")</f>
        <v>Greater than or equal to 50000</v>
      </c>
      <c r="F653">
        <v>174039</v>
      </c>
      <c r="G653" s="7">
        <f t="shared" si="40"/>
        <v>88.47941026944585</v>
      </c>
      <c r="H653" t="s">
        <v>14</v>
      </c>
      <c r="I653">
        <v>3868</v>
      </c>
      <c r="J653" s="5">
        <f t="shared" si="41"/>
        <v>44.994570837642193</v>
      </c>
      <c r="K653" s="4" t="s">
        <v>107</v>
      </c>
      <c r="L653" s="4" t="s">
        <v>108</v>
      </c>
      <c r="M653">
        <v>1393048800</v>
      </c>
      <c r="N653">
        <v>1394344800</v>
      </c>
      <c r="O653" s="11">
        <f t="shared" si="42"/>
        <v>41692.25</v>
      </c>
      <c r="P653" s="11">
        <f t="shared" si="43"/>
        <v>41707.25</v>
      </c>
      <c r="Q653" t="b">
        <v>0</v>
      </c>
      <c r="R653" t="b">
        <v>0</v>
      </c>
      <c r="S653" t="s">
        <v>100</v>
      </c>
      <c r="T653" t="str" cm="1">
        <f t="array" ref="T653:U653">TRIM(_xlfn.TEXTSPLIT(S653,"/"))</f>
        <v>film &amp; video</v>
      </c>
      <c r="U653" t="str">
        <v>shorts</v>
      </c>
      <c r="V653" s="5"/>
    </row>
    <row r="654" spans="1:22" x14ac:dyDescent="0.3">
      <c r="A654">
        <v>652</v>
      </c>
      <c r="B654" t="s">
        <v>1346</v>
      </c>
      <c r="C654" s="3" t="s">
        <v>1347</v>
      </c>
      <c r="D654">
        <v>10000</v>
      </c>
      <c r="E654" t="str" cm="1">
        <f t="array" ref="E654">_xlfn.IFS(D654&lt;1000,"Less than 1000",D654&lt;=4999,"1000 to 4999",D654&lt;=9999,"5000 to 9999",D654&lt;=14999,"10000 to 14999",D654&lt;=19999,"15000 to 19999",D654&lt;=24999,"20000 to 24999",D654&lt;=29999,"25000 to 29999",D654&lt;=34999,"30000 to 34999",D654&lt;=39999,"35000 to 39999",D654&lt;=44999,"40000 to 44999",D654&lt;=49999,"45000 to 49999",TRUE,"Greater than or equal to 50000")</f>
        <v>10000 to 14999</v>
      </c>
      <c r="F654">
        <v>12684</v>
      </c>
      <c r="G654" s="7">
        <f t="shared" si="40"/>
        <v>126.84</v>
      </c>
      <c r="H654" t="s">
        <v>20</v>
      </c>
      <c r="I654">
        <v>409</v>
      </c>
      <c r="J654" s="5">
        <f t="shared" si="41"/>
        <v>31.012224938875306</v>
      </c>
      <c r="K654" s="4" t="s">
        <v>21</v>
      </c>
      <c r="L654" s="4" t="s">
        <v>22</v>
      </c>
      <c r="M654">
        <v>1470373200</v>
      </c>
      <c r="N654">
        <v>1474088400</v>
      </c>
      <c r="O654" s="11">
        <f t="shared" si="42"/>
        <v>42587.208333333328</v>
      </c>
      <c r="P654" s="11">
        <f t="shared" si="43"/>
        <v>42630.208333333328</v>
      </c>
      <c r="Q654" t="b">
        <v>0</v>
      </c>
      <c r="R654" t="b">
        <v>0</v>
      </c>
      <c r="S654" t="s">
        <v>28</v>
      </c>
      <c r="T654" t="str" cm="1">
        <f t="array" ref="T654:U654">TRIM(_xlfn.TEXTSPLIT(S654,"/"))</f>
        <v>technology</v>
      </c>
      <c r="U654" t="str">
        <v>web</v>
      </c>
      <c r="V654" s="5"/>
    </row>
    <row r="655" spans="1:22" ht="31.2" x14ac:dyDescent="0.3">
      <c r="A655">
        <v>653</v>
      </c>
      <c r="B655" t="s">
        <v>1348</v>
      </c>
      <c r="C655" s="3" t="s">
        <v>1349</v>
      </c>
      <c r="D655">
        <v>600</v>
      </c>
      <c r="E655" t="str" cm="1">
        <f t="array" ref="E655">_xlfn.IFS(D655&lt;1000,"Less than 1000",D655&lt;=4999,"1000 to 4999",D655&lt;=9999,"5000 to 9999",D655&lt;=14999,"10000 to 14999",D655&lt;=19999,"15000 to 19999",D655&lt;=24999,"20000 to 24999",D655&lt;=29999,"25000 to 29999",D655&lt;=34999,"30000 to 34999",D655&lt;=39999,"35000 to 39999",D655&lt;=44999,"40000 to 44999",D655&lt;=49999,"45000 to 49999",TRUE,"Greater than or equal to 50000")</f>
        <v>Less than 1000</v>
      </c>
      <c r="F655">
        <v>14033</v>
      </c>
      <c r="G655" s="7">
        <f t="shared" si="40"/>
        <v>2338.833333333333</v>
      </c>
      <c r="H655" t="s">
        <v>20</v>
      </c>
      <c r="I655">
        <v>234</v>
      </c>
      <c r="J655" s="5">
        <f t="shared" si="41"/>
        <v>59.970085470085472</v>
      </c>
      <c r="K655" s="4" t="s">
        <v>21</v>
      </c>
      <c r="L655" s="4" t="s">
        <v>22</v>
      </c>
      <c r="M655">
        <v>1460091600</v>
      </c>
      <c r="N655">
        <v>1460264400</v>
      </c>
      <c r="O655" s="11">
        <f t="shared" si="42"/>
        <v>42468.208333333328</v>
      </c>
      <c r="P655" s="11">
        <f t="shared" si="43"/>
        <v>42470.208333333328</v>
      </c>
      <c r="Q655" t="b">
        <v>0</v>
      </c>
      <c r="R655" t="b">
        <v>0</v>
      </c>
      <c r="S655" t="s">
        <v>28</v>
      </c>
      <c r="T655" t="str" cm="1">
        <f t="array" ref="T655:U655">TRIM(_xlfn.TEXTSPLIT(S655,"/"))</f>
        <v>technology</v>
      </c>
      <c r="U655" t="str">
        <v>web</v>
      </c>
      <c r="V655" s="5"/>
    </row>
    <row r="656" spans="1:22" x14ac:dyDescent="0.3">
      <c r="A656">
        <v>654</v>
      </c>
      <c r="B656" t="s">
        <v>1350</v>
      </c>
      <c r="C656" s="3" t="s">
        <v>1351</v>
      </c>
      <c r="D656">
        <v>35000</v>
      </c>
      <c r="E656" t="str" cm="1">
        <f t="array" ref="E656">_xlfn.IFS(D656&lt;1000,"Less than 1000",D656&lt;=4999,"1000 to 4999",D656&lt;=9999,"5000 to 9999",D656&lt;=14999,"10000 to 14999",D656&lt;=19999,"15000 to 19999",D656&lt;=24999,"20000 to 24999",D656&lt;=29999,"25000 to 29999",D656&lt;=34999,"30000 to 34999",D656&lt;=39999,"35000 to 39999",D656&lt;=44999,"40000 to 44999",D656&lt;=49999,"45000 to 49999",TRUE,"Greater than or equal to 50000")</f>
        <v>35000 to 39999</v>
      </c>
      <c r="F656">
        <v>177936</v>
      </c>
      <c r="G656" s="7">
        <f t="shared" si="40"/>
        <v>508.38857142857148</v>
      </c>
      <c r="H656" t="s">
        <v>20</v>
      </c>
      <c r="I656">
        <v>3016</v>
      </c>
      <c r="J656" s="5">
        <f t="shared" si="41"/>
        <v>58.9973474801061</v>
      </c>
      <c r="K656" s="4" t="s">
        <v>21</v>
      </c>
      <c r="L656" s="4" t="s">
        <v>22</v>
      </c>
      <c r="M656">
        <v>1440392400</v>
      </c>
      <c r="N656">
        <v>1440824400</v>
      </c>
      <c r="O656" s="11">
        <f t="shared" si="42"/>
        <v>42240.208333333328</v>
      </c>
      <c r="P656" s="11">
        <f t="shared" si="43"/>
        <v>42245.208333333328</v>
      </c>
      <c r="Q656" t="b">
        <v>0</v>
      </c>
      <c r="R656" t="b">
        <v>0</v>
      </c>
      <c r="S656" t="s">
        <v>148</v>
      </c>
      <c r="T656" t="str" cm="1">
        <f t="array" ref="T656:U656">TRIM(_xlfn.TEXTSPLIT(S656,"/"))</f>
        <v>music</v>
      </c>
      <c r="U656" t="str">
        <v>metal</v>
      </c>
      <c r="V656" s="5"/>
    </row>
    <row r="657" spans="1:22" x14ac:dyDescent="0.3">
      <c r="A657">
        <v>655</v>
      </c>
      <c r="B657" t="s">
        <v>1352</v>
      </c>
      <c r="C657" s="3" t="s">
        <v>1353</v>
      </c>
      <c r="D657">
        <v>6900</v>
      </c>
      <c r="E657" t="str" cm="1">
        <f t="array" ref="E657">_xlfn.IFS(D657&lt;1000,"Less than 1000",D657&lt;=4999,"1000 to 4999",D657&lt;=9999,"5000 to 9999",D657&lt;=14999,"10000 to 14999",D657&lt;=19999,"15000 to 19999",D657&lt;=24999,"20000 to 24999",D657&lt;=29999,"25000 to 29999",D657&lt;=34999,"30000 to 34999",D657&lt;=39999,"35000 to 39999",D657&lt;=44999,"40000 to 44999",D657&lt;=49999,"45000 to 49999",TRUE,"Greater than or equal to 50000")</f>
        <v>5000 to 9999</v>
      </c>
      <c r="F657">
        <v>13212</v>
      </c>
      <c r="G657" s="7">
        <f t="shared" si="40"/>
        <v>191.47826086956522</v>
      </c>
      <c r="H657" t="s">
        <v>20</v>
      </c>
      <c r="I657">
        <v>264</v>
      </c>
      <c r="J657" s="5">
        <f t="shared" si="41"/>
        <v>50.045454545454547</v>
      </c>
      <c r="K657" s="4" t="s">
        <v>21</v>
      </c>
      <c r="L657" s="4" t="s">
        <v>22</v>
      </c>
      <c r="M657">
        <v>1488434400</v>
      </c>
      <c r="N657">
        <v>1489554000</v>
      </c>
      <c r="O657" s="11">
        <f t="shared" si="42"/>
        <v>42796.25</v>
      </c>
      <c r="P657" s="11">
        <f t="shared" si="43"/>
        <v>42809.208333333328</v>
      </c>
      <c r="Q657" t="b">
        <v>1</v>
      </c>
      <c r="R657" t="b">
        <v>0</v>
      </c>
      <c r="S657" t="s">
        <v>122</v>
      </c>
      <c r="T657" t="str" cm="1">
        <f t="array" ref="T657:U657">TRIM(_xlfn.TEXTSPLIT(S657,"/"))</f>
        <v>photography</v>
      </c>
      <c r="U657" t="str">
        <v>photography books</v>
      </c>
      <c r="V657" s="5"/>
    </row>
    <row r="658" spans="1:22" ht="31.2" x14ac:dyDescent="0.3">
      <c r="A658">
        <v>656</v>
      </c>
      <c r="B658" t="s">
        <v>1354</v>
      </c>
      <c r="C658" s="3" t="s">
        <v>1355</v>
      </c>
      <c r="D658">
        <v>118400</v>
      </c>
      <c r="E658" t="str" cm="1">
        <f t="array" ref="E658">_xlfn.IFS(D658&lt;1000,"Less than 1000",D658&lt;=4999,"1000 to 4999",D658&lt;=9999,"5000 to 9999",D658&lt;=14999,"10000 to 14999",D658&lt;=19999,"15000 to 19999",D658&lt;=24999,"20000 to 24999",D658&lt;=29999,"25000 to 29999",D658&lt;=34999,"30000 to 34999",D658&lt;=39999,"35000 to 39999",D658&lt;=44999,"40000 to 44999",D658&lt;=49999,"45000 to 49999",TRUE,"Greater than or equal to 50000")</f>
        <v>Greater than or equal to 50000</v>
      </c>
      <c r="F658">
        <v>49879</v>
      </c>
      <c r="G658" s="7">
        <f t="shared" si="40"/>
        <v>42.127533783783782</v>
      </c>
      <c r="H658" t="s">
        <v>14</v>
      </c>
      <c r="I658">
        <v>504</v>
      </c>
      <c r="J658" s="5">
        <f t="shared" si="41"/>
        <v>98.966269841269835</v>
      </c>
      <c r="K658" s="4" t="s">
        <v>26</v>
      </c>
      <c r="L658" s="4" t="s">
        <v>27</v>
      </c>
      <c r="M658">
        <v>1514440800</v>
      </c>
      <c r="N658">
        <v>1514872800</v>
      </c>
      <c r="O658" s="11">
        <f t="shared" si="42"/>
        <v>43097.25</v>
      </c>
      <c r="P658" s="11">
        <f t="shared" si="43"/>
        <v>43102.25</v>
      </c>
      <c r="Q658" t="b">
        <v>0</v>
      </c>
      <c r="R658" t="b">
        <v>0</v>
      </c>
      <c r="S658" t="s">
        <v>17</v>
      </c>
      <c r="T658" t="str" cm="1">
        <f t="array" ref="T658:U658">TRIM(_xlfn.TEXTSPLIT(S658,"/"))</f>
        <v>food</v>
      </c>
      <c r="U658" t="str">
        <v>food trucks</v>
      </c>
      <c r="V658" s="5"/>
    </row>
    <row r="659" spans="1:22" x14ac:dyDescent="0.3">
      <c r="A659">
        <v>657</v>
      </c>
      <c r="B659" t="s">
        <v>1356</v>
      </c>
      <c r="C659" s="3" t="s">
        <v>1357</v>
      </c>
      <c r="D659">
        <v>10000</v>
      </c>
      <c r="E659" t="str" cm="1">
        <f t="array" ref="E659">_xlfn.IFS(D659&lt;1000,"Less than 1000",D659&lt;=4999,"1000 to 4999",D659&lt;=9999,"5000 to 9999",D659&lt;=14999,"10000 to 14999",D659&lt;=19999,"15000 to 19999",D659&lt;=24999,"20000 to 24999",D659&lt;=29999,"25000 to 29999",D659&lt;=34999,"30000 to 34999",D659&lt;=39999,"35000 to 39999",D659&lt;=44999,"40000 to 44999",D659&lt;=49999,"45000 to 49999",TRUE,"Greater than or equal to 50000")</f>
        <v>10000 to 14999</v>
      </c>
      <c r="F659">
        <v>824</v>
      </c>
      <c r="G659" s="7">
        <f t="shared" si="40"/>
        <v>8.24</v>
      </c>
      <c r="H659" t="s">
        <v>14</v>
      </c>
      <c r="I659">
        <v>14</v>
      </c>
      <c r="J659" s="5">
        <f t="shared" si="41"/>
        <v>58.857142857142854</v>
      </c>
      <c r="K659" s="4" t="s">
        <v>21</v>
      </c>
      <c r="L659" s="4" t="s">
        <v>22</v>
      </c>
      <c r="M659">
        <v>1514354400</v>
      </c>
      <c r="N659">
        <v>1515736800</v>
      </c>
      <c r="O659" s="11">
        <f t="shared" si="42"/>
        <v>43096.25</v>
      </c>
      <c r="P659" s="11">
        <f t="shared" si="43"/>
        <v>43112.25</v>
      </c>
      <c r="Q659" t="b">
        <v>0</v>
      </c>
      <c r="R659" t="b">
        <v>0</v>
      </c>
      <c r="S659" t="s">
        <v>474</v>
      </c>
      <c r="T659" t="str" cm="1">
        <f t="array" ref="T659:U659">TRIM(_xlfn.TEXTSPLIT(S659,"/"))</f>
        <v>film &amp; video</v>
      </c>
      <c r="U659" t="str">
        <v>science fiction</v>
      </c>
      <c r="V659" s="5"/>
    </row>
    <row r="660" spans="1:22" x14ac:dyDescent="0.3">
      <c r="A660">
        <v>658</v>
      </c>
      <c r="B660" t="s">
        <v>1358</v>
      </c>
      <c r="C660" s="3" t="s">
        <v>1359</v>
      </c>
      <c r="D660">
        <v>52600</v>
      </c>
      <c r="E660" t="str" cm="1">
        <f t="array" ref="E660">_xlfn.IFS(D660&lt;1000,"Less than 1000",D660&lt;=4999,"1000 to 4999",D660&lt;=9999,"5000 to 9999",D660&lt;=14999,"10000 to 14999",D660&lt;=19999,"15000 to 19999",D660&lt;=24999,"20000 to 24999",D660&lt;=29999,"25000 to 29999",D660&lt;=34999,"30000 to 34999",D660&lt;=39999,"35000 to 39999",D660&lt;=44999,"40000 to 44999",D660&lt;=49999,"45000 to 49999",TRUE,"Greater than or equal to 50000")</f>
        <v>Greater than or equal to 50000</v>
      </c>
      <c r="F660">
        <v>31594</v>
      </c>
      <c r="G660" s="7">
        <f t="shared" si="40"/>
        <v>60.064638783269963</v>
      </c>
      <c r="H660" t="s">
        <v>74</v>
      </c>
      <c r="I660">
        <v>390</v>
      </c>
      <c r="J660" s="5">
        <f t="shared" si="41"/>
        <v>81.010256410256417</v>
      </c>
      <c r="K660" s="4" t="s">
        <v>21</v>
      </c>
      <c r="L660" s="4" t="s">
        <v>22</v>
      </c>
      <c r="M660">
        <v>1440910800</v>
      </c>
      <c r="N660">
        <v>1442898000</v>
      </c>
      <c r="O660" s="11">
        <f t="shared" si="42"/>
        <v>42246.208333333328</v>
      </c>
      <c r="P660" s="11">
        <f t="shared" si="43"/>
        <v>42269.208333333328</v>
      </c>
      <c r="Q660" t="b">
        <v>0</v>
      </c>
      <c r="R660" t="b">
        <v>0</v>
      </c>
      <c r="S660" t="s">
        <v>23</v>
      </c>
      <c r="T660" t="str" cm="1">
        <f t="array" ref="T660:U660">TRIM(_xlfn.TEXTSPLIT(S660,"/"))</f>
        <v>music</v>
      </c>
      <c r="U660" t="str">
        <v>rock</v>
      </c>
      <c r="V660" s="5"/>
    </row>
    <row r="661" spans="1:22" x14ac:dyDescent="0.3">
      <c r="A661">
        <v>659</v>
      </c>
      <c r="B661" t="s">
        <v>1360</v>
      </c>
      <c r="C661" s="3" t="s">
        <v>1361</v>
      </c>
      <c r="D661">
        <v>120700</v>
      </c>
      <c r="E661" t="str" cm="1">
        <f t="array" ref="E661">_xlfn.IFS(D661&lt;1000,"Less than 1000",D661&lt;=4999,"1000 to 4999",D661&lt;=9999,"5000 to 9999",D661&lt;=14999,"10000 to 14999",D661&lt;=19999,"15000 to 19999",D661&lt;=24999,"20000 to 24999",D661&lt;=29999,"25000 to 29999",D661&lt;=34999,"30000 to 34999",D661&lt;=39999,"35000 to 39999",D661&lt;=44999,"40000 to 44999",D661&lt;=49999,"45000 to 49999",TRUE,"Greater than or equal to 50000")</f>
        <v>Greater than or equal to 50000</v>
      </c>
      <c r="F661">
        <v>57010</v>
      </c>
      <c r="G661" s="7">
        <f t="shared" si="40"/>
        <v>47.232808616404313</v>
      </c>
      <c r="H661" t="s">
        <v>14</v>
      </c>
      <c r="I661">
        <v>750</v>
      </c>
      <c r="J661" s="5">
        <f t="shared" si="41"/>
        <v>76.013333333333335</v>
      </c>
      <c r="K661" s="4" t="s">
        <v>40</v>
      </c>
      <c r="L661" s="4" t="s">
        <v>41</v>
      </c>
      <c r="M661">
        <v>1296108000</v>
      </c>
      <c r="N661">
        <v>1296194400</v>
      </c>
      <c r="O661" s="11">
        <f t="shared" si="42"/>
        <v>40570.25</v>
      </c>
      <c r="P661" s="11">
        <f t="shared" si="43"/>
        <v>40571.25</v>
      </c>
      <c r="Q661" t="b">
        <v>0</v>
      </c>
      <c r="R661" t="b">
        <v>0</v>
      </c>
      <c r="S661" t="s">
        <v>42</v>
      </c>
      <c r="T661" t="str" cm="1">
        <f t="array" ref="T661:U661">TRIM(_xlfn.TEXTSPLIT(S661,"/"))</f>
        <v>film &amp; video</v>
      </c>
      <c r="U661" t="str">
        <v>documentary</v>
      </c>
      <c r="V661" s="5"/>
    </row>
    <row r="662" spans="1:22" x14ac:dyDescent="0.3">
      <c r="A662">
        <v>660</v>
      </c>
      <c r="B662" t="s">
        <v>1362</v>
      </c>
      <c r="C662" s="3" t="s">
        <v>1363</v>
      </c>
      <c r="D662">
        <v>9100</v>
      </c>
      <c r="E662" t="str" cm="1">
        <f t="array" ref="E662">_xlfn.IFS(D662&lt;1000,"Less than 1000",D662&lt;=4999,"1000 to 4999",D662&lt;=9999,"5000 to 9999",D662&lt;=14999,"10000 to 14999",D662&lt;=19999,"15000 to 19999",D662&lt;=24999,"20000 to 24999",D662&lt;=29999,"25000 to 29999",D662&lt;=34999,"30000 to 34999",D662&lt;=39999,"35000 to 39999",D662&lt;=44999,"40000 to 44999",D662&lt;=49999,"45000 to 49999",TRUE,"Greater than or equal to 50000")</f>
        <v>5000 to 9999</v>
      </c>
      <c r="F662">
        <v>7438</v>
      </c>
      <c r="G662" s="7">
        <f t="shared" si="40"/>
        <v>81.736263736263737</v>
      </c>
      <c r="H662" t="s">
        <v>14</v>
      </c>
      <c r="I662">
        <v>77</v>
      </c>
      <c r="J662" s="5">
        <f t="shared" si="41"/>
        <v>96.597402597402592</v>
      </c>
      <c r="K662" s="4" t="s">
        <v>21</v>
      </c>
      <c r="L662" s="4" t="s">
        <v>22</v>
      </c>
      <c r="M662">
        <v>1440133200</v>
      </c>
      <c r="N662">
        <v>1440910800</v>
      </c>
      <c r="O662" s="11">
        <f t="shared" si="42"/>
        <v>42237.208333333328</v>
      </c>
      <c r="P662" s="11">
        <f t="shared" si="43"/>
        <v>42246.208333333328</v>
      </c>
      <c r="Q662" t="b">
        <v>1</v>
      </c>
      <c r="R662" t="b">
        <v>0</v>
      </c>
      <c r="S662" t="s">
        <v>33</v>
      </c>
      <c r="T662" t="str" cm="1">
        <f t="array" ref="T662:U662">TRIM(_xlfn.TEXTSPLIT(S662,"/"))</f>
        <v>theater</v>
      </c>
      <c r="U662" t="str">
        <v>plays</v>
      </c>
      <c r="V662" s="5"/>
    </row>
    <row r="663" spans="1:22" x14ac:dyDescent="0.3">
      <c r="A663">
        <v>661</v>
      </c>
      <c r="B663" t="s">
        <v>1364</v>
      </c>
      <c r="C663" s="3" t="s">
        <v>1365</v>
      </c>
      <c r="D663">
        <v>106800</v>
      </c>
      <c r="E663" t="str" cm="1">
        <f t="array" ref="E663">_xlfn.IFS(D663&lt;1000,"Less than 1000",D663&lt;=4999,"1000 to 4999",D663&lt;=9999,"5000 to 9999",D663&lt;=14999,"10000 to 14999",D663&lt;=19999,"15000 to 19999",D663&lt;=24999,"20000 to 24999",D663&lt;=29999,"25000 to 29999",D663&lt;=34999,"30000 to 34999",D663&lt;=39999,"35000 to 39999",D663&lt;=44999,"40000 to 44999",D663&lt;=49999,"45000 to 49999",TRUE,"Greater than or equal to 50000")</f>
        <v>Greater than or equal to 50000</v>
      </c>
      <c r="F663">
        <v>57872</v>
      </c>
      <c r="G663" s="7">
        <f t="shared" si="40"/>
        <v>54.187265917603</v>
      </c>
      <c r="H663" t="s">
        <v>14</v>
      </c>
      <c r="I663">
        <v>752</v>
      </c>
      <c r="J663" s="5">
        <f t="shared" si="41"/>
        <v>76.957446808510639</v>
      </c>
      <c r="K663" s="4" t="s">
        <v>36</v>
      </c>
      <c r="L663" s="4" t="s">
        <v>37</v>
      </c>
      <c r="M663">
        <v>1332910800</v>
      </c>
      <c r="N663">
        <v>1335502800</v>
      </c>
      <c r="O663" s="11">
        <f t="shared" si="42"/>
        <v>40996.208333333336</v>
      </c>
      <c r="P663" s="11">
        <f t="shared" si="43"/>
        <v>41026.208333333336</v>
      </c>
      <c r="Q663" t="b">
        <v>0</v>
      </c>
      <c r="R663" t="b">
        <v>0</v>
      </c>
      <c r="S663" t="s">
        <v>159</v>
      </c>
      <c r="T663" t="str" cm="1">
        <f t="array" ref="T663:U663">TRIM(_xlfn.TEXTSPLIT(S663,"/"))</f>
        <v>music</v>
      </c>
      <c r="U663" t="str">
        <v>jazz</v>
      </c>
      <c r="V663" s="5"/>
    </row>
    <row r="664" spans="1:22" x14ac:dyDescent="0.3">
      <c r="A664">
        <v>662</v>
      </c>
      <c r="B664" t="s">
        <v>1366</v>
      </c>
      <c r="C664" s="3" t="s">
        <v>1367</v>
      </c>
      <c r="D664">
        <v>9100</v>
      </c>
      <c r="E664" t="str" cm="1">
        <f t="array" ref="E664">_xlfn.IFS(D664&lt;1000,"Less than 1000",D664&lt;=4999,"1000 to 4999",D664&lt;=9999,"5000 to 9999",D664&lt;=14999,"10000 to 14999",D664&lt;=19999,"15000 to 19999",D664&lt;=24999,"20000 to 24999",D664&lt;=29999,"25000 to 29999",D664&lt;=34999,"30000 to 34999",D664&lt;=39999,"35000 to 39999",D664&lt;=44999,"40000 to 44999",D664&lt;=49999,"45000 to 49999",TRUE,"Greater than or equal to 50000")</f>
        <v>5000 to 9999</v>
      </c>
      <c r="F664">
        <v>8906</v>
      </c>
      <c r="G664" s="7">
        <f t="shared" si="40"/>
        <v>97.868131868131869</v>
      </c>
      <c r="H664" t="s">
        <v>14</v>
      </c>
      <c r="I664">
        <v>131</v>
      </c>
      <c r="J664" s="5">
        <f t="shared" si="41"/>
        <v>67.984732824427482</v>
      </c>
      <c r="K664" s="4" t="s">
        <v>21</v>
      </c>
      <c r="L664" s="4" t="s">
        <v>22</v>
      </c>
      <c r="M664">
        <v>1544335200</v>
      </c>
      <c r="N664">
        <v>1544680800</v>
      </c>
      <c r="O664" s="11">
        <f t="shared" si="42"/>
        <v>43443.25</v>
      </c>
      <c r="P664" s="11">
        <f t="shared" si="43"/>
        <v>43447.25</v>
      </c>
      <c r="Q664" t="b">
        <v>0</v>
      </c>
      <c r="R664" t="b">
        <v>0</v>
      </c>
      <c r="S664" t="s">
        <v>33</v>
      </c>
      <c r="T664" t="str" cm="1">
        <f t="array" ref="T664:U664">TRIM(_xlfn.TEXTSPLIT(S664,"/"))</f>
        <v>theater</v>
      </c>
      <c r="U664" t="str">
        <v>plays</v>
      </c>
      <c r="V664" s="5"/>
    </row>
    <row r="665" spans="1:22" x14ac:dyDescent="0.3">
      <c r="A665">
        <v>663</v>
      </c>
      <c r="B665" t="s">
        <v>1368</v>
      </c>
      <c r="C665" s="3" t="s">
        <v>1369</v>
      </c>
      <c r="D665">
        <v>10000</v>
      </c>
      <c r="E665" t="str" cm="1">
        <f t="array" ref="E665">_xlfn.IFS(D665&lt;1000,"Less than 1000",D665&lt;=4999,"1000 to 4999",D665&lt;=9999,"5000 to 9999",D665&lt;=14999,"10000 to 14999",D665&lt;=19999,"15000 to 19999",D665&lt;=24999,"20000 to 24999",D665&lt;=29999,"25000 to 29999",D665&lt;=34999,"30000 to 34999",D665&lt;=39999,"35000 to 39999",D665&lt;=44999,"40000 to 44999",D665&lt;=49999,"45000 to 49999",TRUE,"Greater than or equal to 50000")</f>
        <v>10000 to 14999</v>
      </c>
      <c r="F665">
        <v>7724</v>
      </c>
      <c r="G665" s="7">
        <f t="shared" si="40"/>
        <v>77.239999999999995</v>
      </c>
      <c r="H665" t="s">
        <v>14</v>
      </c>
      <c r="I665">
        <v>87</v>
      </c>
      <c r="J665" s="5">
        <f t="shared" si="41"/>
        <v>88.781609195402297</v>
      </c>
      <c r="K665" s="4" t="s">
        <v>21</v>
      </c>
      <c r="L665" s="4" t="s">
        <v>22</v>
      </c>
      <c r="M665">
        <v>1286427600</v>
      </c>
      <c r="N665">
        <v>1288414800</v>
      </c>
      <c r="O665" s="11">
        <f t="shared" si="42"/>
        <v>40458.208333333336</v>
      </c>
      <c r="P665" s="11">
        <f t="shared" si="43"/>
        <v>40481.208333333336</v>
      </c>
      <c r="Q665" t="b">
        <v>0</v>
      </c>
      <c r="R665" t="b">
        <v>0</v>
      </c>
      <c r="S665" t="s">
        <v>33</v>
      </c>
      <c r="T665" t="str" cm="1">
        <f t="array" ref="T665:U665">TRIM(_xlfn.TEXTSPLIT(S665,"/"))</f>
        <v>theater</v>
      </c>
      <c r="U665" t="str">
        <v>plays</v>
      </c>
      <c r="V665" s="5"/>
    </row>
    <row r="666" spans="1:22" x14ac:dyDescent="0.3">
      <c r="A666">
        <v>664</v>
      </c>
      <c r="B666" t="s">
        <v>708</v>
      </c>
      <c r="C666" s="3" t="s">
        <v>1370</v>
      </c>
      <c r="D666">
        <v>79400</v>
      </c>
      <c r="E666" t="str" cm="1">
        <f t="array" ref="E666">_xlfn.IFS(D666&lt;1000,"Less than 1000",D666&lt;=4999,"1000 to 4999",D666&lt;=9999,"5000 to 9999",D666&lt;=14999,"10000 to 14999",D666&lt;=19999,"15000 to 19999",D666&lt;=24999,"20000 to 24999",D666&lt;=29999,"25000 to 29999",D666&lt;=34999,"30000 to 34999",D666&lt;=39999,"35000 to 39999",D666&lt;=44999,"40000 to 44999",D666&lt;=49999,"45000 to 49999",TRUE,"Greater than or equal to 50000")</f>
        <v>Greater than or equal to 50000</v>
      </c>
      <c r="F666">
        <v>26571</v>
      </c>
      <c r="G666" s="7">
        <f t="shared" si="40"/>
        <v>33.464735516372798</v>
      </c>
      <c r="H666" t="s">
        <v>14</v>
      </c>
      <c r="I666">
        <v>1063</v>
      </c>
      <c r="J666" s="5">
        <f t="shared" si="41"/>
        <v>24.99623706491063</v>
      </c>
      <c r="K666" s="4" t="s">
        <v>21</v>
      </c>
      <c r="L666" s="4" t="s">
        <v>22</v>
      </c>
      <c r="M666">
        <v>1329717600</v>
      </c>
      <c r="N666">
        <v>1330581600</v>
      </c>
      <c r="O666" s="11">
        <f t="shared" si="42"/>
        <v>40959.25</v>
      </c>
      <c r="P666" s="11">
        <f t="shared" si="43"/>
        <v>40969.25</v>
      </c>
      <c r="Q666" t="b">
        <v>0</v>
      </c>
      <c r="R666" t="b">
        <v>0</v>
      </c>
      <c r="S666" t="s">
        <v>159</v>
      </c>
      <c r="T666" t="str" cm="1">
        <f t="array" ref="T666:U666">TRIM(_xlfn.TEXTSPLIT(S666,"/"))</f>
        <v>music</v>
      </c>
      <c r="U666" t="str">
        <v>jazz</v>
      </c>
      <c r="V666" s="5"/>
    </row>
    <row r="667" spans="1:22" x14ac:dyDescent="0.3">
      <c r="A667">
        <v>665</v>
      </c>
      <c r="B667" t="s">
        <v>1371</v>
      </c>
      <c r="C667" s="3" t="s">
        <v>1372</v>
      </c>
      <c r="D667">
        <v>5100</v>
      </c>
      <c r="E667" t="str" cm="1">
        <f t="array" ref="E667">_xlfn.IFS(D667&lt;1000,"Less than 1000",D667&lt;=4999,"1000 to 4999",D667&lt;=9999,"5000 to 9999",D667&lt;=14999,"10000 to 14999",D667&lt;=19999,"15000 to 19999",D667&lt;=24999,"20000 to 24999",D667&lt;=29999,"25000 to 29999",D667&lt;=34999,"30000 to 34999",D667&lt;=39999,"35000 to 39999",D667&lt;=44999,"40000 to 44999",D667&lt;=49999,"45000 to 49999",TRUE,"Greater than or equal to 50000")</f>
        <v>5000 to 9999</v>
      </c>
      <c r="F667">
        <v>12219</v>
      </c>
      <c r="G667" s="7">
        <f t="shared" si="40"/>
        <v>239.58823529411765</v>
      </c>
      <c r="H667" t="s">
        <v>20</v>
      </c>
      <c r="I667">
        <v>272</v>
      </c>
      <c r="J667" s="5">
        <f t="shared" si="41"/>
        <v>44.922794117647058</v>
      </c>
      <c r="K667" s="4" t="s">
        <v>21</v>
      </c>
      <c r="L667" s="4" t="s">
        <v>22</v>
      </c>
      <c r="M667">
        <v>1310187600</v>
      </c>
      <c r="N667">
        <v>1311397200</v>
      </c>
      <c r="O667" s="11">
        <f t="shared" si="42"/>
        <v>40733.208333333336</v>
      </c>
      <c r="P667" s="11">
        <f t="shared" si="43"/>
        <v>40747.208333333336</v>
      </c>
      <c r="Q667" t="b">
        <v>0</v>
      </c>
      <c r="R667" t="b">
        <v>1</v>
      </c>
      <c r="S667" t="s">
        <v>42</v>
      </c>
      <c r="T667" t="str" cm="1">
        <f t="array" ref="T667:U667">TRIM(_xlfn.TEXTSPLIT(S667,"/"))</f>
        <v>film &amp; video</v>
      </c>
      <c r="U667" t="str">
        <v>documentary</v>
      </c>
      <c r="V667" s="5"/>
    </row>
    <row r="668" spans="1:22" x14ac:dyDescent="0.3">
      <c r="A668">
        <v>666</v>
      </c>
      <c r="B668" t="s">
        <v>1373</v>
      </c>
      <c r="C668" s="3" t="s">
        <v>1374</v>
      </c>
      <c r="D668">
        <v>3100</v>
      </c>
      <c r="E668" t="str" cm="1">
        <f t="array" ref="E668">_xlfn.IFS(D668&lt;1000,"Less than 1000",D668&lt;=4999,"1000 to 4999",D668&lt;=9999,"5000 to 9999",D668&lt;=14999,"10000 to 14999",D668&lt;=19999,"15000 to 19999",D668&lt;=24999,"20000 to 24999",D668&lt;=29999,"25000 to 29999",D668&lt;=34999,"30000 to 34999",D668&lt;=39999,"35000 to 39999",D668&lt;=44999,"40000 to 44999",D668&lt;=49999,"45000 to 49999",TRUE,"Greater than or equal to 50000")</f>
        <v>1000 to 4999</v>
      </c>
      <c r="F668">
        <v>1985</v>
      </c>
      <c r="G668" s="7">
        <f t="shared" si="40"/>
        <v>64.032258064516128</v>
      </c>
      <c r="H668" t="s">
        <v>74</v>
      </c>
      <c r="I668">
        <v>25</v>
      </c>
      <c r="J668" s="5">
        <f t="shared" si="41"/>
        <v>79.400000000000006</v>
      </c>
      <c r="K668" s="4" t="s">
        <v>21</v>
      </c>
      <c r="L668" s="4" t="s">
        <v>22</v>
      </c>
      <c r="M668">
        <v>1377838800</v>
      </c>
      <c r="N668">
        <v>1378357200</v>
      </c>
      <c r="O668" s="11">
        <f t="shared" si="42"/>
        <v>41516.208333333336</v>
      </c>
      <c r="P668" s="11">
        <f t="shared" si="43"/>
        <v>41522.208333333336</v>
      </c>
      <c r="Q668" t="b">
        <v>0</v>
      </c>
      <c r="R668" t="b">
        <v>1</v>
      </c>
      <c r="S668" t="s">
        <v>33</v>
      </c>
      <c r="T668" t="str" cm="1">
        <f t="array" ref="T668:U668">TRIM(_xlfn.TEXTSPLIT(S668,"/"))</f>
        <v>theater</v>
      </c>
      <c r="U668" t="str">
        <v>plays</v>
      </c>
      <c r="V668" s="5"/>
    </row>
    <row r="669" spans="1:22" ht="31.2" x14ac:dyDescent="0.3">
      <c r="A669">
        <v>667</v>
      </c>
      <c r="B669" t="s">
        <v>1375</v>
      </c>
      <c r="C669" s="3" t="s">
        <v>1376</v>
      </c>
      <c r="D669">
        <v>6900</v>
      </c>
      <c r="E669" t="str" cm="1">
        <f t="array" ref="E669">_xlfn.IFS(D669&lt;1000,"Less than 1000",D669&lt;=4999,"1000 to 4999",D669&lt;=9999,"5000 to 9999",D669&lt;=14999,"10000 to 14999",D669&lt;=19999,"15000 to 19999",D669&lt;=24999,"20000 to 24999",D669&lt;=29999,"25000 to 29999",D669&lt;=34999,"30000 to 34999",D669&lt;=39999,"35000 to 39999",D669&lt;=44999,"40000 to 44999",D669&lt;=49999,"45000 to 49999",TRUE,"Greater than or equal to 50000")</f>
        <v>5000 to 9999</v>
      </c>
      <c r="F669">
        <v>12155</v>
      </c>
      <c r="G669" s="7">
        <f t="shared" si="40"/>
        <v>176.15942028985506</v>
      </c>
      <c r="H669" t="s">
        <v>20</v>
      </c>
      <c r="I669">
        <v>419</v>
      </c>
      <c r="J669" s="5">
        <f t="shared" si="41"/>
        <v>29.009546539379475</v>
      </c>
      <c r="K669" s="4" t="s">
        <v>21</v>
      </c>
      <c r="L669" s="4" t="s">
        <v>22</v>
      </c>
      <c r="M669">
        <v>1410325200</v>
      </c>
      <c r="N669">
        <v>1411102800</v>
      </c>
      <c r="O669" s="11">
        <f t="shared" si="42"/>
        <v>41892.208333333336</v>
      </c>
      <c r="P669" s="11">
        <f t="shared" si="43"/>
        <v>41901.208333333336</v>
      </c>
      <c r="Q669" t="b">
        <v>0</v>
      </c>
      <c r="R669" t="b">
        <v>0</v>
      </c>
      <c r="S669" t="s">
        <v>1029</v>
      </c>
      <c r="T669" t="str" cm="1">
        <f t="array" ref="T669:U669">TRIM(_xlfn.TEXTSPLIT(S669,"/"))</f>
        <v>journalism</v>
      </c>
      <c r="U669" t="str">
        <v>audio</v>
      </c>
      <c r="V669" s="5"/>
    </row>
    <row r="670" spans="1:22" ht="31.2" x14ac:dyDescent="0.3">
      <c r="A670">
        <v>668</v>
      </c>
      <c r="B670" t="s">
        <v>1377</v>
      </c>
      <c r="C670" s="3" t="s">
        <v>1378</v>
      </c>
      <c r="D670">
        <v>27500</v>
      </c>
      <c r="E670" t="str" cm="1">
        <f t="array" ref="E670">_xlfn.IFS(D670&lt;1000,"Less than 1000",D670&lt;=4999,"1000 to 4999",D670&lt;=9999,"5000 to 9999",D670&lt;=14999,"10000 to 14999",D670&lt;=19999,"15000 to 19999",D670&lt;=24999,"20000 to 24999",D670&lt;=29999,"25000 to 29999",D670&lt;=34999,"30000 to 34999",D670&lt;=39999,"35000 to 39999",D670&lt;=44999,"40000 to 44999",D670&lt;=49999,"45000 to 49999",TRUE,"Greater than or equal to 50000")</f>
        <v>25000 to 29999</v>
      </c>
      <c r="F670">
        <v>5593</v>
      </c>
      <c r="G670" s="7">
        <f t="shared" si="40"/>
        <v>20.33818181818182</v>
      </c>
      <c r="H670" t="s">
        <v>14</v>
      </c>
      <c r="I670">
        <v>76</v>
      </c>
      <c r="J670" s="5">
        <f t="shared" si="41"/>
        <v>73.59210526315789</v>
      </c>
      <c r="K670" s="4" t="s">
        <v>21</v>
      </c>
      <c r="L670" s="4" t="s">
        <v>22</v>
      </c>
      <c r="M670">
        <v>1343797200</v>
      </c>
      <c r="N670">
        <v>1344834000</v>
      </c>
      <c r="O670" s="11">
        <f t="shared" si="42"/>
        <v>41122.208333333336</v>
      </c>
      <c r="P670" s="11">
        <f t="shared" si="43"/>
        <v>41134.208333333336</v>
      </c>
      <c r="Q670" t="b">
        <v>0</v>
      </c>
      <c r="R670" t="b">
        <v>0</v>
      </c>
      <c r="S670" t="s">
        <v>33</v>
      </c>
      <c r="T670" t="str" cm="1">
        <f t="array" ref="T670:U670">TRIM(_xlfn.TEXTSPLIT(S670,"/"))</f>
        <v>theater</v>
      </c>
      <c r="U670" t="str">
        <v>plays</v>
      </c>
      <c r="V670" s="5"/>
    </row>
    <row r="671" spans="1:22" x14ac:dyDescent="0.3">
      <c r="A671">
        <v>669</v>
      </c>
      <c r="B671" t="s">
        <v>1379</v>
      </c>
      <c r="C671" s="3" t="s">
        <v>1380</v>
      </c>
      <c r="D671">
        <v>48800</v>
      </c>
      <c r="E671" t="str" cm="1">
        <f t="array" ref="E671">_xlfn.IFS(D671&lt;1000,"Less than 1000",D671&lt;=4999,"1000 to 4999",D671&lt;=9999,"5000 to 9999",D671&lt;=14999,"10000 to 14999",D671&lt;=19999,"15000 to 19999",D671&lt;=24999,"20000 to 24999",D671&lt;=29999,"25000 to 29999",D671&lt;=34999,"30000 to 34999",D671&lt;=39999,"35000 to 39999",D671&lt;=44999,"40000 to 44999",D671&lt;=49999,"45000 to 49999",TRUE,"Greater than or equal to 50000")</f>
        <v>45000 to 49999</v>
      </c>
      <c r="F671">
        <v>175020</v>
      </c>
      <c r="G671" s="7">
        <f t="shared" si="40"/>
        <v>358.64754098360658</v>
      </c>
      <c r="H671" t="s">
        <v>20</v>
      </c>
      <c r="I671">
        <v>1621</v>
      </c>
      <c r="J671" s="5">
        <f t="shared" si="41"/>
        <v>107.97038864898211</v>
      </c>
      <c r="K671" s="4" t="s">
        <v>107</v>
      </c>
      <c r="L671" s="4" t="s">
        <v>108</v>
      </c>
      <c r="M671">
        <v>1498453200</v>
      </c>
      <c r="N671">
        <v>1499230800</v>
      </c>
      <c r="O671" s="11">
        <f t="shared" si="42"/>
        <v>42912.208333333328</v>
      </c>
      <c r="P671" s="11">
        <f t="shared" si="43"/>
        <v>42921.208333333328</v>
      </c>
      <c r="Q671" t="b">
        <v>0</v>
      </c>
      <c r="R671" t="b">
        <v>0</v>
      </c>
      <c r="S671" t="s">
        <v>33</v>
      </c>
      <c r="T671" t="str" cm="1">
        <f t="array" ref="T671:U671">TRIM(_xlfn.TEXTSPLIT(S671,"/"))</f>
        <v>theater</v>
      </c>
      <c r="U671" t="str">
        <v>plays</v>
      </c>
      <c r="V671" s="5"/>
    </row>
    <row r="672" spans="1:22" ht="31.2" x14ac:dyDescent="0.3">
      <c r="A672">
        <v>670</v>
      </c>
      <c r="B672" t="s">
        <v>1334</v>
      </c>
      <c r="C672" s="3" t="s">
        <v>1381</v>
      </c>
      <c r="D672">
        <v>16200</v>
      </c>
      <c r="E672" t="str" cm="1">
        <f t="array" ref="E672">_xlfn.IFS(D672&lt;1000,"Less than 1000",D672&lt;=4999,"1000 to 4999",D672&lt;=9999,"5000 to 9999",D672&lt;=14999,"10000 to 14999",D672&lt;=19999,"15000 to 19999",D672&lt;=24999,"20000 to 24999",D672&lt;=29999,"25000 to 29999",D672&lt;=34999,"30000 to 34999",D672&lt;=39999,"35000 to 39999",D672&lt;=44999,"40000 to 44999",D672&lt;=49999,"45000 to 49999",TRUE,"Greater than or equal to 50000")</f>
        <v>15000 to 19999</v>
      </c>
      <c r="F672">
        <v>75955</v>
      </c>
      <c r="G672" s="7">
        <f t="shared" si="40"/>
        <v>468.85802469135803</v>
      </c>
      <c r="H672" t="s">
        <v>20</v>
      </c>
      <c r="I672">
        <v>1101</v>
      </c>
      <c r="J672" s="5">
        <f t="shared" si="41"/>
        <v>68.987284287011803</v>
      </c>
      <c r="K672" s="4" t="s">
        <v>21</v>
      </c>
      <c r="L672" s="4" t="s">
        <v>22</v>
      </c>
      <c r="M672">
        <v>1456380000</v>
      </c>
      <c r="N672">
        <v>1457416800</v>
      </c>
      <c r="O672" s="11">
        <f t="shared" si="42"/>
        <v>42425.25</v>
      </c>
      <c r="P672" s="11">
        <f t="shared" si="43"/>
        <v>42437.25</v>
      </c>
      <c r="Q672" t="b">
        <v>0</v>
      </c>
      <c r="R672" t="b">
        <v>0</v>
      </c>
      <c r="S672" t="s">
        <v>60</v>
      </c>
      <c r="T672" t="str" cm="1">
        <f t="array" ref="T672:U672">TRIM(_xlfn.TEXTSPLIT(S672,"/"))</f>
        <v>music</v>
      </c>
      <c r="U672" t="str">
        <v>indie rock</v>
      </c>
      <c r="V672" s="5"/>
    </row>
    <row r="673" spans="1:22" ht="31.2" x14ac:dyDescent="0.3">
      <c r="A673">
        <v>671</v>
      </c>
      <c r="B673" t="s">
        <v>1382</v>
      </c>
      <c r="C673" s="3" t="s">
        <v>1383</v>
      </c>
      <c r="D673">
        <v>97600</v>
      </c>
      <c r="E673" t="str" cm="1">
        <f t="array" ref="E673">_xlfn.IFS(D673&lt;1000,"Less than 1000",D673&lt;=4999,"1000 to 4999",D673&lt;=9999,"5000 to 9999",D673&lt;=14999,"10000 to 14999",D673&lt;=19999,"15000 to 19999",D673&lt;=24999,"20000 to 24999",D673&lt;=29999,"25000 to 29999",D673&lt;=34999,"30000 to 34999",D673&lt;=39999,"35000 to 39999",D673&lt;=44999,"40000 to 44999",D673&lt;=49999,"45000 to 49999",TRUE,"Greater than or equal to 50000")</f>
        <v>Greater than or equal to 50000</v>
      </c>
      <c r="F673">
        <v>119127</v>
      </c>
      <c r="G673" s="7">
        <f t="shared" si="40"/>
        <v>122.05635245901641</v>
      </c>
      <c r="H673" t="s">
        <v>20</v>
      </c>
      <c r="I673">
        <v>1073</v>
      </c>
      <c r="J673" s="5">
        <f t="shared" si="41"/>
        <v>111.02236719478098</v>
      </c>
      <c r="K673" s="4" t="s">
        <v>21</v>
      </c>
      <c r="L673" s="4" t="s">
        <v>22</v>
      </c>
      <c r="M673">
        <v>1280552400</v>
      </c>
      <c r="N673">
        <v>1280898000</v>
      </c>
      <c r="O673" s="11">
        <f t="shared" si="42"/>
        <v>40390.208333333336</v>
      </c>
      <c r="P673" s="11">
        <f t="shared" si="43"/>
        <v>40394.208333333336</v>
      </c>
      <c r="Q673" t="b">
        <v>0</v>
      </c>
      <c r="R673" t="b">
        <v>1</v>
      </c>
      <c r="S673" t="s">
        <v>33</v>
      </c>
      <c r="T673" t="str" cm="1">
        <f t="array" ref="T673:U673">TRIM(_xlfn.TEXTSPLIT(S673,"/"))</f>
        <v>theater</v>
      </c>
      <c r="U673" t="str">
        <v>plays</v>
      </c>
      <c r="V673" s="5"/>
    </row>
    <row r="674" spans="1:22" x14ac:dyDescent="0.3">
      <c r="A674">
        <v>672</v>
      </c>
      <c r="B674" t="s">
        <v>1384</v>
      </c>
      <c r="C674" s="3" t="s">
        <v>1385</v>
      </c>
      <c r="D674">
        <v>197900</v>
      </c>
      <c r="E674" t="str" cm="1">
        <f t="array" ref="E674">_xlfn.IFS(D674&lt;1000,"Less than 1000",D674&lt;=4999,"1000 to 4999",D674&lt;=9999,"5000 to 9999",D674&lt;=14999,"10000 to 14999",D674&lt;=19999,"15000 to 19999",D674&lt;=24999,"20000 to 24999",D674&lt;=29999,"25000 to 29999",D674&lt;=34999,"30000 to 34999",D674&lt;=39999,"35000 to 39999",D674&lt;=44999,"40000 to 44999",D674&lt;=49999,"45000 to 49999",TRUE,"Greater than or equal to 50000")</f>
        <v>Greater than or equal to 50000</v>
      </c>
      <c r="F674">
        <v>110689</v>
      </c>
      <c r="G674" s="7">
        <f t="shared" si="40"/>
        <v>55.931783729156137</v>
      </c>
      <c r="H674" t="s">
        <v>14</v>
      </c>
      <c r="I674">
        <v>4428</v>
      </c>
      <c r="J674" s="5">
        <f t="shared" si="41"/>
        <v>24.997515808491418</v>
      </c>
      <c r="K674" s="4" t="s">
        <v>26</v>
      </c>
      <c r="L674" s="4" t="s">
        <v>27</v>
      </c>
      <c r="M674">
        <v>1521608400</v>
      </c>
      <c r="N674">
        <v>1522472400</v>
      </c>
      <c r="O674" s="11">
        <f t="shared" si="42"/>
        <v>43180.208333333328</v>
      </c>
      <c r="P674" s="11">
        <f t="shared" si="43"/>
        <v>43190.208333333328</v>
      </c>
      <c r="Q674" t="b">
        <v>0</v>
      </c>
      <c r="R674" t="b">
        <v>0</v>
      </c>
      <c r="S674" t="s">
        <v>33</v>
      </c>
      <c r="T674" t="str" cm="1">
        <f t="array" ref="T674:U674">TRIM(_xlfn.TEXTSPLIT(S674,"/"))</f>
        <v>theater</v>
      </c>
      <c r="U674" t="str">
        <v>plays</v>
      </c>
      <c r="V674" s="5"/>
    </row>
    <row r="675" spans="1:22" x14ac:dyDescent="0.3">
      <c r="A675">
        <v>673</v>
      </c>
      <c r="B675" t="s">
        <v>1386</v>
      </c>
      <c r="C675" s="3" t="s">
        <v>1387</v>
      </c>
      <c r="D675">
        <v>5600</v>
      </c>
      <c r="E675" t="str" cm="1">
        <f t="array" ref="E675">_xlfn.IFS(D675&lt;1000,"Less than 1000",D675&lt;=4999,"1000 to 4999",D675&lt;=9999,"5000 to 9999",D675&lt;=14999,"10000 to 14999",D675&lt;=19999,"15000 to 19999",D675&lt;=24999,"20000 to 24999",D675&lt;=29999,"25000 to 29999",D675&lt;=34999,"30000 to 34999",D675&lt;=39999,"35000 to 39999",D675&lt;=44999,"40000 to 44999",D675&lt;=49999,"45000 to 49999",TRUE,"Greater than or equal to 50000")</f>
        <v>5000 to 9999</v>
      </c>
      <c r="F675">
        <v>2445</v>
      </c>
      <c r="G675" s="7">
        <f t="shared" si="40"/>
        <v>43.660714285714285</v>
      </c>
      <c r="H675" t="s">
        <v>14</v>
      </c>
      <c r="I675">
        <v>58</v>
      </c>
      <c r="J675" s="5">
        <f t="shared" si="41"/>
        <v>42.155172413793103</v>
      </c>
      <c r="K675" s="4" t="s">
        <v>107</v>
      </c>
      <c r="L675" s="4" t="s">
        <v>108</v>
      </c>
      <c r="M675">
        <v>1460696400</v>
      </c>
      <c r="N675">
        <v>1462510800</v>
      </c>
      <c r="O675" s="11">
        <f t="shared" si="42"/>
        <v>42475.208333333328</v>
      </c>
      <c r="P675" s="11">
        <f t="shared" si="43"/>
        <v>42496.208333333328</v>
      </c>
      <c r="Q675" t="b">
        <v>0</v>
      </c>
      <c r="R675" t="b">
        <v>0</v>
      </c>
      <c r="S675" t="s">
        <v>60</v>
      </c>
      <c r="T675" t="str" cm="1">
        <f t="array" ref="T675:U675">TRIM(_xlfn.TEXTSPLIT(S675,"/"))</f>
        <v>music</v>
      </c>
      <c r="U675" t="str">
        <v>indie rock</v>
      </c>
      <c r="V675" s="5"/>
    </row>
    <row r="676" spans="1:22" x14ac:dyDescent="0.3">
      <c r="A676">
        <v>674</v>
      </c>
      <c r="B676" t="s">
        <v>1388</v>
      </c>
      <c r="C676" s="3" t="s">
        <v>1389</v>
      </c>
      <c r="D676">
        <v>170700</v>
      </c>
      <c r="E676" t="str" cm="1">
        <f t="array" ref="E676">_xlfn.IFS(D676&lt;1000,"Less than 1000",D676&lt;=4999,"1000 to 4999",D676&lt;=9999,"5000 to 9999",D676&lt;=14999,"10000 to 14999",D676&lt;=19999,"15000 to 19999",D676&lt;=24999,"20000 to 24999",D676&lt;=29999,"25000 to 29999",D676&lt;=34999,"30000 to 34999",D676&lt;=39999,"35000 to 39999",D676&lt;=44999,"40000 to 44999",D676&lt;=49999,"45000 to 49999",TRUE,"Greater than or equal to 50000")</f>
        <v>Greater than or equal to 50000</v>
      </c>
      <c r="F676">
        <v>57250</v>
      </c>
      <c r="G676" s="7">
        <f t="shared" si="40"/>
        <v>33.53837141183363</v>
      </c>
      <c r="H676" t="s">
        <v>74</v>
      </c>
      <c r="I676">
        <v>1218</v>
      </c>
      <c r="J676" s="5">
        <f t="shared" si="41"/>
        <v>47.003284072249592</v>
      </c>
      <c r="K676" s="4" t="s">
        <v>21</v>
      </c>
      <c r="L676" s="4" t="s">
        <v>22</v>
      </c>
      <c r="M676">
        <v>1313730000</v>
      </c>
      <c r="N676">
        <v>1317790800</v>
      </c>
      <c r="O676" s="11">
        <f t="shared" si="42"/>
        <v>40774.208333333336</v>
      </c>
      <c r="P676" s="11">
        <f t="shared" si="43"/>
        <v>40821.208333333336</v>
      </c>
      <c r="Q676" t="b">
        <v>0</v>
      </c>
      <c r="R676" t="b">
        <v>0</v>
      </c>
      <c r="S676" t="s">
        <v>122</v>
      </c>
      <c r="T676" t="str" cm="1">
        <f t="array" ref="T676:U676">TRIM(_xlfn.TEXTSPLIT(S676,"/"))</f>
        <v>photography</v>
      </c>
      <c r="U676" t="str">
        <v>photography books</v>
      </c>
      <c r="V676" s="5"/>
    </row>
    <row r="677" spans="1:22" x14ac:dyDescent="0.3">
      <c r="A677">
        <v>675</v>
      </c>
      <c r="B677" t="s">
        <v>1390</v>
      </c>
      <c r="C677" s="3" t="s">
        <v>1391</v>
      </c>
      <c r="D677">
        <v>9700</v>
      </c>
      <c r="E677" t="str" cm="1">
        <f t="array" ref="E677">_xlfn.IFS(D677&lt;1000,"Less than 1000",D677&lt;=4999,"1000 to 4999",D677&lt;=9999,"5000 to 9999",D677&lt;=14999,"10000 to 14999",D677&lt;=19999,"15000 to 19999",D677&lt;=24999,"20000 to 24999",D677&lt;=29999,"25000 to 29999",D677&lt;=34999,"30000 to 34999",D677&lt;=39999,"35000 to 39999",D677&lt;=44999,"40000 to 44999",D677&lt;=49999,"45000 to 49999",TRUE,"Greater than or equal to 50000")</f>
        <v>5000 to 9999</v>
      </c>
      <c r="F677">
        <v>11929</v>
      </c>
      <c r="G677" s="7">
        <f t="shared" si="40"/>
        <v>122.97938144329896</v>
      </c>
      <c r="H677" t="s">
        <v>20</v>
      </c>
      <c r="I677">
        <v>331</v>
      </c>
      <c r="J677" s="5">
        <f t="shared" si="41"/>
        <v>36.0392749244713</v>
      </c>
      <c r="K677" s="4" t="s">
        <v>21</v>
      </c>
      <c r="L677" s="4" t="s">
        <v>22</v>
      </c>
      <c r="M677">
        <v>1568178000</v>
      </c>
      <c r="N677">
        <v>1568782800</v>
      </c>
      <c r="O677" s="11">
        <f t="shared" si="42"/>
        <v>43719.208333333328</v>
      </c>
      <c r="P677" s="11">
        <f t="shared" si="43"/>
        <v>43726.208333333328</v>
      </c>
      <c r="Q677" t="b">
        <v>0</v>
      </c>
      <c r="R677" t="b">
        <v>0</v>
      </c>
      <c r="S677" t="s">
        <v>1029</v>
      </c>
      <c r="T677" t="str" cm="1">
        <f t="array" ref="T677:U677">TRIM(_xlfn.TEXTSPLIT(S677,"/"))</f>
        <v>journalism</v>
      </c>
      <c r="U677" t="str">
        <v>audio</v>
      </c>
      <c r="V677" s="5"/>
    </row>
    <row r="678" spans="1:22" x14ac:dyDescent="0.3">
      <c r="A678">
        <v>676</v>
      </c>
      <c r="B678" t="s">
        <v>1392</v>
      </c>
      <c r="C678" s="3" t="s">
        <v>1393</v>
      </c>
      <c r="D678">
        <v>62300</v>
      </c>
      <c r="E678" t="str" cm="1">
        <f t="array" ref="E678">_xlfn.IFS(D678&lt;1000,"Less than 1000",D678&lt;=4999,"1000 to 4999",D678&lt;=9999,"5000 to 9999",D678&lt;=14999,"10000 to 14999",D678&lt;=19999,"15000 to 19999",D678&lt;=24999,"20000 to 24999",D678&lt;=29999,"25000 to 29999",D678&lt;=34999,"30000 to 34999",D678&lt;=39999,"35000 to 39999",D678&lt;=44999,"40000 to 44999",D678&lt;=49999,"45000 to 49999",TRUE,"Greater than or equal to 50000")</f>
        <v>Greater than or equal to 50000</v>
      </c>
      <c r="F678">
        <v>118214</v>
      </c>
      <c r="G678" s="7">
        <f t="shared" si="40"/>
        <v>189.74959871589084</v>
      </c>
      <c r="H678" t="s">
        <v>20</v>
      </c>
      <c r="I678">
        <v>1170</v>
      </c>
      <c r="J678" s="5">
        <f t="shared" si="41"/>
        <v>101.03760683760684</v>
      </c>
      <c r="K678" s="4" t="s">
        <v>21</v>
      </c>
      <c r="L678" s="4" t="s">
        <v>22</v>
      </c>
      <c r="M678">
        <v>1348635600</v>
      </c>
      <c r="N678">
        <v>1349413200</v>
      </c>
      <c r="O678" s="11">
        <f t="shared" si="42"/>
        <v>41178.208333333336</v>
      </c>
      <c r="P678" s="11">
        <f t="shared" si="43"/>
        <v>41187.208333333336</v>
      </c>
      <c r="Q678" t="b">
        <v>0</v>
      </c>
      <c r="R678" t="b">
        <v>0</v>
      </c>
      <c r="S678" t="s">
        <v>122</v>
      </c>
      <c r="T678" t="str" cm="1">
        <f t="array" ref="T678:U678">TRIM(_xlfn.TEXTSPLIT(S678,"/"))</f>
        <v>photography</v>
      </c>
      <c r="U678" t="str">
        <v>photography books</v>
      </c>
      <c r="V678" s="5"/>
    </row>
    <row r="679" spans="1:22" x14ac:dyDescent="0.3">
      <c r="A679">
        <v>677</v>
      </c>
      <c r="B679" t="s">
        <v>1394</v>
      </c>
      <c r="C679" s="3" t="s">
        <v>1395</v>
      </c>
      <c r="D679">
        <v>5300</v>
      </c>
      <c r="E679" t="str" cm="1">
        <f t="array" ref="E679">_xlfn.IFS(D679&lt;1000,"Less than 1000",D679&lt;=4999,"1000 to 4999",D679&lt;=9999,"5000 to 9999",D679&lt;=14999,"10000 to 14999",D679&lt;=19999,"15000 to 19999",D679&lt;=24999,"20000 to 24999",D679&lt;=29999,"25000 to 29999",D679&lt;=34999,"30000 to 34999",D679&lt;=39999,"35000 to 39999",D679&lt;=44999,"40000 to 44999",D679&lt;=49999,"45000 to 49999",TRUE,"Greater than or equal to 50000")</f>
        <v>5000 to 9999</v>
      </c>
      <c r="F679">
        <v>4432</v>
      </c>
      <c r="G679" s="7">
        <f t="shared" si="40"/>
        <v>83.622641509433961</v>
      </c>
      <c r="H679" t="s">
        <v>14</v>
      </c>
      <c r="I679">
        <v>111</v>
      </c>
      <c r="J679" s="5">
        <f t="shared" si="41"/>
        <v>39.927927927927925</v>
      </c>
      <c r="K679" s="4" t="s">
        <v>21</v>
      </c>
      <c r="L679" s="4" t="s">
        <v>22</v>
      </c>
      <c r="M679">
        <v>1468126800</v>
      </c>
      <c r="N679">
        <v>1472446800</v>
      </c>
      <c r="O679" s="11">
        <f t="shared" si="42"/>
        <v>42561.208333333328</v>
      </c>
      <c r="P679" s="11">
        <f t="shared" si="43"/>
        <v>42611.208333333328</v>
      </c>
      <c r="Q679" t="b">
        <v>0</v>
      </c>
      <c r="R679" t="b">
        <v>0</v>
      </c>
      <c r="S679" t="s">
        <v>119</v>
      </c>
      <c r="T679" t="str" cm="1">
        <f t="array" ref="T679:U679">TRIM(_xlfn.TEXTSPLIT(S679,"/"))</f>
        <v>publishing</v>
      </c>
      <c r="U679" t="str">
        <v>fiction</v>
      </c>
      <c r="V679" s="5"/>
    </row>
    <row r="680" spans="1:22" x14ac:dyDescent="0.3">
      <c r="A680">
        <v>678</v>
      </c>
      <c r="B680" t="s">
        <v>1396</v>
      </c>
      <c r="C680" s="3" t="s">
        <v>1397</v>
      </c>
      <c r="D680">
        <v>99500</v>
      </c>
      <c r="E680" t="str" cm="1">
        <f t="array" ref="E680">_xlfn.IFS(D680&lt;1000,"Less than 1000",D680&lt;=4999,"1000 to 4999",D680&lt;=9999,"5000 to 9999",D680&lt;=14999,"10000 to 14999",D680&lt;=19999,"15000 to 19999",D680&lt;=24999,"20000 to 24999",D680&lt;=29999,"25000 to 29999",D680&lt;=34999,"30000 to 34999",D680&lt;=39999,"35000 to 39999",D680&lt;=44999,"40000 to 44999",D680&lt;=49999,"45000 to 49999",TRUE,"Greater than or equal to 50000")</f>
        <v>Greater than or equal to 50000</v>
      </c>
      <c r="F680">
        <v>17879</v>
      </c>
      <c r="G680" s="7">
        <f t="shared" si="40"/>
        <v>17.968844221105527</v>
      </c>
      <c r="H680" t="s">
        <v>74</v>
      </c>
      <c r="I680">
        <v>215</v>
      </c>
      <c r="J680" s="5">
        <f t="shared" si="41"/>
        <v>83.158139534883716</v>
      </c>
      <c r="K680" s="4" t="s">
        <v>21</v>
      </c>
      <c r="L680" s="4" t="s">
        <v>22</v>
      </c>
      <c r="M680">
        <v>1547877600</v>
      </c>
      <c r="N680">
        <v>1548050400</v>
      </c>
      <c r="O680" s="11">
        <f t="shared" si="42"/>
        <v>43484.25</v>
      </c>
      <c r="P680" s="11">
        <f t="shared" si="43"/>
        <v>43486.25</v>
      </c>
      <c r="Q680" t="b">
        <v>0</v>
      </c>
      <c r="R680" t="b">
        <v>0</v>
      </c>
      <c r="S680" t="s">
        <v>53</v>
      </c>
      <c r="T680" t="str" cm="1">
        <f t="array" ref="T680:U680">TRIM(_xlfn.TEXTSPLIT(S680,"/"))</f>
        <v>film &amp; video</v>
      </c>
      <c r="U680" t="str">
        <v>drama</v>
      </c>
      <c r="V680" s="5"/>
    </row>
    <row r="681" spans="1:22" x14ac:dyDescent="0.3">
      <c r="A681">
        <v>679</v>
      </c>
      <c r="B681" t="s">
        <v>668</v>
      </c>
      <c r="C681" s="3" t="s">
        <v>1398</v>
      </c>
      <c r="D681">
        <v>1400</v>
      </c>
      <c r="E681" t="str" cm="1">
        <f t="array" ref="E681">_xlfn.IFS(D681&lt;1000,"Less than 1000",D681&lt;=4999,"1000 to 4999",D681&lt;=9999,"5000 to 9999",D681&lt;=14999,"10000 to 14999",D681&lt;=19999,"15000 to 19999",D681&lt;=24999,"20000 to 24999",D681&lt;=29999,"25000 to 29999",D681&lt;=34999,"30000 to 34999",D681&lt;=39999,"35000 to 39999",D681&lt;=44999,"40000 to 44999",D681&lt;=49999,"45000 to 49999",TRUE,"Greater than or equal to 50000")</f>
        <v>1000 to 4999</v>
      </c>
      <c r="F681">
        <v>14511</v>
      </c>
      <c r="G681" s="7">
        <f t="shared" si="40"/>
        <v>1036.5</v>
      </c>
      <c r="H681" t="s">
        <v>20</v>
      </c>
      <c r="I681">
        <v>363</v>
      </c>
      <c r="J681" s="5">
        <f t="shared" si="41"/>
        <v>39.97520661157025</v>
      </c>
      <c r="K681" s="4" t="s">
        <v>21</v>
      </c>
      <c r="L681" s="4" t="s">
        <v>22</v>
      </c>
      <c r="M681">
        <v>1571374800</v>
      </c>
      <c r="N681">
        <v>1571806800</v>
      </c>
      <c r="O681" s="11">
        <f t="shared" si="42"/>
        <v>43756.208333333328</v>
      </c>
      <c r="P681" s="11">
        <f t="shared" si="43"/>
        <v>43761.208333333328</v>
      </c>
      <c r="Q681" t="b">
        <v>0</v>
      </c>
      <c r="R681" t="b">
        <v>1</v>
      </c>
      <c r="S681" t="s">
        <v>17</v>
      </c>
      <c r="T681" t="str" cm="1">
        <f t="array" ref="T681:U681">TRIM(_xlfn.TEXTSPLIT(S681,"/"))</f>
        <v>food</v>
      </c>
      <c r="U681" t="str">
        <v>food trucks</v>
      </c>
      <c r="V681" s="5"/>
    </row>
    <row r="682" spans="1:22" ht="31.2" x14ac:dyDescent="0.3">
      <c r="A682">
        <v>680</v>
      </c>
      <c r="B682" t="s">
        <v>1399</v>
      </c>
      <c r="C682" s="3" t="s">
        <v>1400</v>
      </c>
      <c r="D682">
        <v>145600</v>
      </c>
      <c r="E682" t="str" cm="1">
        <f t="array" ref="E682">_xlfn.IFS(D682&lt;1000,"Less than 1000",D682&lt;=4999,"1000 to 4999",D682&lt;=9999,"5000 to 9999",D682&lt;=14999,"10000 to 14999",D682&lt;=19999,"15000 to 19999",D682&lt;=24999,"20000 to 24999",D682&lt;=29999,"25000 to 29999",D682&lt;=34999,"30000 to 34999",D682&lt;=39999,"35000 to 39999",D682&lt;=44999,"40000 to 44999",D682&lt;=49999,"45000 to 49999",TRUE,"Greater than or equal to 50000")</f>
        <v>Greater than or equal to 50000</v>
      </c>
      <c r="F682">
        <v>141822</v>
      </c>
      <c r="G682" s="7">
        <f t="shared" si="40"/>
        <v>97.405219780219781</v>
      </c>
      <c r="H682" t="s">
        <v>14</v>
      </c>
      <c r="I682">
        <v>2955</v>
      </c>
      <c r="J682" s="5">
        <f t="shared" si="41"/>
        <v>47.993908629441627</v>
      </c>
      <c r="K682" s="4" t="s">
        <v>21</v>
      </c>
      <c r="L682" s="4" t="s">
        <v>22</v>
      </c>
      <c r="M682">
        <v>1576303200</v>
      </c>
      <c r="N682">
        <v>1576476000</v>
      </c>
      <c r="O682" s="11">
        <f t="shared" si="42"/>
        <v>43813.25</v>
      </c>
      <c r="P682" s="11">
        <f t="shared" si="43"/>
        <v>43815.25</v>
      </c>
      <c r="Q682" t="b">
        <v>0</v>
      </c>
      <c r="R682" t="b">
        <v>1</v>
      </c>
      <c r="S682" t="s">
        <v>292</v>
      </c>
      <c r="T682" t="str" cm="1">
        <f t="array" ref="T682:U682">TRIM(_xlfn.TEXTSPLIT(S682,"/"))</f>
        <v>games</v>
      </c>
      <c r="U682" t="str">
        <v>mobile games</v>
      </c>
      <c r="V682" s="5"/>
    </row>
    <row r="683" spans="1:22" ht="31.2" x14ac:dyDescent="0.3">
      <c r="A683">
        <v>681</v>
      </c>
      <c r="B683" t="s">
        <v>1401</v>
      </c>
      <c r="C683" s="3" t="s">
        <v>1402</v>
      </c>
      <c r="D683">
        <v>184100</v>
      </c>
      <c r="E683" t="str" cm="1">
        <f t="array" ref="E683">_xlfn.IFS(D683&lt;1000,"Less than 1000",D683&lt;=4999,"1000 to 4999",D683&lt;=9999,"5000 to 9999",D683&lt;=14999,"10000 to 14999",D683&lt;=19999,"15000 to 19999",D683&lt;=24999,"20000 to 24999",D683&lt;=29999,"25000 to 29999",D683&lt;=34999,"30000 to 34999",D683&lt;=39999,"35000 to 39999",D683&lt;=44999,"40000 to 44999",D683&lt;=49999,"45000 to 49999",TRUE,"Greater than or equal to 50000")</f>
        <v>Greater than or equal to 50000</v>
      </c>
      <c r="F683">
        <v>159037</v>
      </c>
      <c r="G683" s="7">
        <f t="shared" si="40"/>
        <v>86.386203150461711</v>
      </c>
      <c r="H683" t="s">
        <v>14</v>
      </c>
      <c r="I683">
        <v>1657</v>
      </c>
      <c r="J683" s="5">
        <f t="shared" si="41"/>
        <v>95.978877489438744</v>
      </c>
      <c r="K683" s="4" t="s">
        <v>21</v>
      </c>
      <c r="L683" s="4" t="s">
        <v>22</v>
      </c>
      <c r="M683">
        <v>1324447200</v>
      </c>
      <c r="N683">
        <v>1324965600</v>
      </c>
      <c r="O683" s="11">
        <f t="shared" si="42"/>
        <v>40898.25</v>
      </c>
      <c r="P683" s="11">
        <f t="shared" si="43"/>
        <v>40904.25</v>
      </c>
      <c r="Q683" t="b">
        <v>0</v>
      </c>
      <c r="R683" t="b">
        <v>0</v>
      </c>
      <c r="S683" t="s">
        <v>33</v>
      </c>
      <c r="T683" t="str" cm="1">
        <f t="array" ref="T683:U683">TRIM(_xlfn.TEXTSPLIT(S683,"/"))</f>
        <v>theater</v>
      </c>
      <c r="U683" t="str">
        <v>plays</v>
      </c>
      <c r="V683" s="5"/>
    </row>
    <row r="684" spans="1:22" x14ac:dyDescent="0.3">
      <c r="A684">
        <v>682</v>
      </c>
      <c r="B684" t="s">
        <v>1403</v>
      </c>
      <c r="C684" s="3" t="s">
        <v>1404</v>
      </c>
      <c r="D684">
        <v>5400</v>
      </c>
      <c r="E684" t="str" cm="1">
        <f t="array" ref="E684">_xlfn.IFS(D684&lt;1000,"Less than 1000",D684&lt;=4999,"1000 to 4999",D684&lt;=9999,"5000 to 9999",D684&lt;=14999,"10000 to 14999",D684&lt;=19999,"15000 to 19999",D684&lt;=24999,"20000 to 24999",D684&lt;=29999,"25000 to 29999",D684&lt;=34999,"30000 to 34999",D684&lt;=39999,"35000 to 39999",D684&lt;=44999,"40000 to 44999",D684&lt;=49999,"45000 to 49999",TRUE,"Greater than or equal to 50000")</f>
        <v>5000 to 9999</v>
      </c>
      <c r="F684">
        <v>8109</v>
      </c>
      <c r="G684" s="7">
        <f t="shared" si="40"/>
        <v>150.16666666666666</v>
      </c>
      <c r="H684" t="s">
        <v>20</v>
      </c>
      <c r="I684">
        <v>103</v>
      </c>
      <c r="J684" s="5">
        <f t="shared" si="41"/>
        <v>78.728155339805824</v>
      </c>
      <c r="K684" s="4" t="s">
        <v>21</v>
      </c>
      <c r="L684" s="4" t="s">
        <v>22</v>
      </c>
      <c r="M684">
        <v>1386741600</v>
      </c>
      <c r="N684">
        <v>1387519200</v>
      </c>
      <c r="O684" s="11">
        <f t="shared" si="42"/>
        <v>41619.25</v>
      </c>
      <c r="P684" s="11">
        <f t="shared" si="43"/>
        <v>41628.25</v>
      </c>
      <c r="Q684" t="b">
        <v>0</v>
      </c>
      <c r="R684" t="b">
        <v>0</v>
      </c>
      <c r="S684" t="s">
        <v>33</v>
      </c>
      <c r="T684" t="str" cm="1">
        <f t="array" ref="T684:U684">TRIM(_xlfn.TEXTSPLIT(S684,"/"))</f>
        <v>theater</v>
      </c>
      <c r="U684" t="str">
        <v>plays</v>
      </c>
      <c r="V684" s="5"/>
    </row>
    <row r="685" spans="1:22" x14ac:dyDescent="0.3">
      <c r="A685">
        <v>683</v>
      </c>
      <c r="B685" t="s">
        <v>1405</v>
      </c>
      <c r="C685" s="3" t="s">
        <v>1406</v>
      </c>
      <c r="D685">
        <v>2300</v>
      </c>
      <c r="E685" t="str" cm="1">
        <f t="array" ref="E685">_xlfn.IFS(D685&lt;1000,"Less than 1000",D685&lt;=4999,"1000 to 4999",D685&lt;=9999,"5000 to 9999",D685&lt;=14999,"10000 to 14999",D685&lt;=19999,"15000 to 19999",D685&lt;=24999,"20000 to 24999",D685&lt;=29999,"25000 to 29999",D685&lt;=34999,"30000 to 34999",D685&lt;=39999,"35000 to 39999",D685&lt;=44999,"40000 to 44999",D685&lt;=49999,"45000 to 49999",TRUE,"Greater than or equal to 50000")</f>
        <v>1000 to 4999</v>
      </c>
      <c r="F685">
        <v>8244</v>
      </c>
      <c r="G685" s="7">
        <f t="shared" si="40"/>
        <v>358.43478260869563</v>
      </c>
      <c r="H685" t="s">
        <v>20</v>
      </c>
      <c r="I685">
        <v>147</v>
      </c>
      <c r="J685" s="5">
        <f t="shared" si="41"/>
        <v>56.081632653061227</v>
      </c>
      <c r="K685" s="4" t="s">
        <v>21</v>
      </c>
      <c r="L685" s="4" t="s">
        <v>22</v>
      </c>
      <c r="M685">
        <v>1537074000</v>
      </c>
      <c r="N685">
        <v>1537246800</v>
      </c>
      <c r="O685" s="11">
        <f t="shared" si="42"/>
        <v>43359.208333333328</v>
      </c>
      <c r="P685" s="11">
        <f t="shared" si="43"/>
        <v>43361.208333333328</v>
      </c>
      <c r="Q685" t="b">
        <v>0</v>
      </c>
      <c r="R685" t="b">
        <v>0</v>
      </c>
      <c r="S685" t="s">
        <v>33</v>
      </c>
      <c r="T685" t="str" cm="1">
        <f t="array" ref="T685:U685">TRIM(_xlfn.TEXTSPLIT(S685,"/"))</f>
        <v>theater</v>
      </c>
      <c r="U685" t="str">
        <v>plays</v>
      </c>
      <c r="V685" s="5"/>
    </row>
    <row r="686" spans="1:22" x14ac:dyDescent="0.3">
      <c r="A686">
        <v>684</v>
      </c>
      <c r="B686" t="s">
        <v>1407</v>
      </c>
      <c r="C686" s="3" t="s">
        <v>1408</v>
      </c>
      <c r="D686">
        <v>1400</v>
      </c>
      <c r="E686" t="str" cm="1">
        <f t="array" ref="E686">_xlfn.IFS(D686&lt;1000,"Less than 1000",D686&lt;=4999,"1000 to 4999",D686&lt;=9999,"5000 to 9999",D686&lt;=14999,"10000 to 14999",D686&lt;=19999,"15000 to 19999",D686&lt;=24999,"20000 to 24999",D686&lt;=29999,"25000 to 29999",D686&lt;=34999,"30000 to 34999",D686&lt;=39999,"35000 to 39999",D686&lt;=44999,"40000 to 44999",D686&lt;=49999,"45000 to 49999",TRUE,"Greater than or equal to 50000")</f>
        <v>1000 to 4999</v>
      </c>
      <c r="F686">
        <v>7600</v>
      </c>
      <c r="G686" s="7">
        <f t="shared" si="40"/>
        <v>542.85714285714289</v>
      </c>
      <c r="H686" t="s">
        <v>20</v>
      </c>
      <c r="I686">
        <v>110</v>
      </c>
      <c r="J686" s="5">
        <f t="shared" si="41"/>
        <v>69.090909090909093</v>
      </c>
      <c r="K686" s="4" t="s">
        <v>15</v>
      </c>
      <c r="L686" s="4" t="s">
        <v>16</v>
      </c>
      <c r="M686">
        <v>1277787600</v>
      </c>
      <c r="N686">
        <v>1279515600</v>
      </c>
      <c r="O686" s="11">
        <f t="shared" si="42"/>
        <v>40358.208333333336</v>
      </c>
      <c r="P686" s="11">
        <f t="shared" si="43"/>
        <v>40378.208333333336</v>
      </c>
      <c r="Q686" t="b">
        <v>0</v>
      </c>
      <c r="R686" t="b">
        <v>0</v>
      </c>
      <c r="S686" t="s">
        <v>68</v>
      </c>
      <c r="T686" t="str" cm="1">
        <f t="array" ref="T686:U686">TRIM(_xlfn.TEXTSPLIT(S686,"/"))</f>
        <v>publishing</v>
      </c>
      <c r="U686" t="str">
        <v>nonfiction</v>
      </c>
      <c r="V686" s="5"/>
    </row>
    <row r="687" spans="1:22" x14ac:dyDescent="0.3">
      <c r="A687">
        <v>685</v>
      </c>
      <c r="B687" t="s">
        <v>1409</v>
      </c>
      <c r="C687" s="3" t="s">
        <v>1410</v>
      </c>
      <c r="D687">
        <v>140000</v>
      </c>
      <c r="E687" t="str" cm="1">
        <f t="array" ref="E687">_xlfn.IFS(D687&lt;1000,"Less than 1000",D687&lt;=4999,"1000 to 4999",D687&lt;=9999,"5000 to 9999",D687&lt;=14999,"10000 to 14999",D687&lt;=19999,"15000 to 19999",D687&lt;=24999,"20000 to 24999",D687&lt;=29999,"25000 to 29999",D687&lt;=34999,"30000 to 34999",D687&lt;=39999,"35000 to 39999",D687&lt;=44999,"40000 to 44999",D687&lt;=49999,"45000 to 49999",TRUE,"Greater than or equal to 50000")</f>
        <v>Greater than or equal to 50000</v>
      </c>
      <c r="F687">
        <v>94501</v>
      </c>
      <c r="G687" s="7">
        <f t="shared" si="40"/>
        <v>67.500714285714281</v>
      </c>
      <c r="H687" t="s">
        <v>14</v>
      </c>
      <c r="I687">
        <v>926</v>
      </c>
      <c r="J687" s="5">
        <f t="shared" si="41"/>
        <v>102.05291576673866</v>
      </c>
      <c r="K687" s="4" t="s">
        <v>15</v>
      </c>
      <c r="L687" s="4" t="s">
        <v>16</v>
      </c>
      <c r="M687">
        <v>1440306000</v>
      </c>
      <c r="N687">
        <v>1442379600</v>
      </c>
      <c r="O687" s="11">
        <f t="shared" si="42"/>
        <v>42239.208333333328</v>
      </c>
      <c r="P687" s="11">
        <f t="shared" si="43"/>
        <v>42263.208333333328</v>
      </c>
      <c r="Q687" t="b">
        <v>0</v>
      </c>
      <c r="R687" t="b">
        <v>0</v>
      </c>
      <c r="S687" t="s">
        <v>33</v>
      </c>
      <c r="T687" t="str" cm="1">
        <f t="array" ref="T687:U687">TRIM(_xlfn.TEXTSPLIT(S687,"/"))</f>
        <v>theater</v>
      </c>
      <c r="U687" t="str">
        <v>plays</v>
      </c>
      <c r="V687" s="5"/>
    </row>
    <row r="688" spans="1:22" x14ac:dyDescent="0.3">
      <c r="A688">
        <v>686</v>
      </c>
      <c r="B688" t="s">
        <v>1411</v>
      </c>
      <c r="C688" s="3" t="s">
        <v>1412</v>
      </c>
      <c r="D688">
        <v>7500</v>
      </c>
      <c r="E688" t="str" cm="1">
        <f t="array" ref="E688">_xlfn.IFS(D688&lt;1000,"Less than 1000",D688&lt;=4999,"1000 to 4999",D688&lt;=9999,"5000 to 9999",D688&lt;=14999,"10000 to 14999",D688&lt;=19999,"15000 to 19999",D688&lt;=24999,"20000 to 24999",D688&lt;=29999,"25000 to 29999",D688&lt;=34999,"30000 to 34999",D688&lt;=39999,"35000 to 39999",D688&lt;=44999,"40000 to 44999",D688&lt;=49999,"45000 to 49999",TRUE,"Greater than or equal to 50000")</f>
        <v>5000 to 9999</v>
      </c>
      <c r="F688">
        <v>14381</v>
      </c>
      <c r="G688" s="7">
        <f t="shared" si="40"/>
        <v>191.74666666666667</v>
      </c>
      <c r="H688" t="s">
        <v>20</v>
      </c>
      <c r="I688">
        <v>134</v>
      </c>
      <c r="J688" s="5">
        <f t="shared" si="41"/>
        <v>107.32089552238806</v>
      </c>
      <c r="K688" s="4" t="s">
        <v>21</v>
      </c>
      <c r="L688" s="4" t="s">
        <v>22</v>
      </c>
      <c r="M688">
        <v>1522126800</v>
      </c>
      <c r="N688">
        <v>1523077200</v>
      </c>
      <c r="O688" s="11">
        <f t="shared" si="42"/>
        <v>43186.208333333328</v>
      </c>
      <c r="P688" s="11">
        <f t="shared" si="43"/>
        <v>43197.208333333328</v>
      </c>
      <c r="Q688" t="b">
        <v>0</v>
      </c>
      <c r="R688" t="b">
        <v>0</v>
      </c>
      <c r="S688" t="s">
        <v>65</v>
      </c>
      <c r="T688" t="str" cm="1">
        <f t="array" ref="T688:U688">TRIM(_xlfn.TEXTSPLIT(S688,"/"))</f>
        <v>technology</v>
      </c>
      <c r="U688" t="str">
        <v>wearables</v>
      </c>
      <c r="V688" s="5"/>
    </row>
    <row r="689" spans="1:22" x14ac:dyDescent="0.3">
      <c r="A689">
        <v>687</v>
      </c>
      <c r="B689" t="s">
        <v>1413</v>
      </c>
      <c r="C689" s="3" t="s">
        <v>1414</v>
      </c>
      <c r="D689">
        <v>1500</v>
      </c>
      <c r="E689" t="str" cm="1">
        <f t="array" ref="E689">_xlfn.IFS(D689&lt;1000,"Less than 1000",D689&lt;=4999,"1000 to 4999",D689&lt;=9999,"5000 to 9999",D689&lt;=14999,"10000 to 14999",D689&lt;=19999,"15000 to 19999",D689&lt;=24999,"20000 to 24999",D689&lt;=29999,"25000 to 29999",D689&lt;=34999,"30000 to 34999",D689&lt;=39999,"35000 to 39999",D689&lt;=44999,"40000 to 44999",D689&lt;=49999,"45000 to 49999",TRUE,"Greater than or equal to 50000")</f>
        <v>1000 to 4999</v>
      </c>
      <c r="F689">
        <v>13980</v>
      </c>
      <c r="G689" s="7">
        <f t="shared" si="40"/>
        <v>932</v>
      </c>
      <c r="H689" t="s">
        <v>20</v>
      </c>
      <c r="I689">
        <v>269</v>
      </c>
      <c r="J689" s="5">
        <f t="shared" si="41"/>
        <v>51.970260223048328</v>
      </c>
      <c r="K689" s="4" t="s">
        <v>21</v>
      </c>
      <c r="L689" s="4" t="s">
        <v>22</v>
      </c>
      <c r="M689">
        <v>1489298400</v>
      </c>
      <c r="N689">
        <v>1489554000</v>
      </c>
      <c r="O689" s="11">
        <f t="shared" si="42"/>
        <v>42806.25</v>
      </c>
      <c r="P689" s="11">
        <f t="shared" si="43"/>
        <v>42809.208333333328</v>
      </c>
      <c r="Q689" t="b">
        <v>0</v>
      </c>
      <c r="R689" t="b">
        <v>0</v>
      </c>
      <c r="S689" t="s">
        <v>33</v>
      </c>
      <c r="T689" t="str" cm="1">
        <f t="array" ref="T689:U689">TRIM(_xlfn.TEXTSPLIT(S689,"/"))</f>
        <v>theater</v>
      </c>
      <c r="U689" t="str">
        <v>plays</v>
      </c>
      <c r="V689" s="5"/>
    </row>
    <row r="690" spans="1:22" x14ac:dyDescent="0.3">
      <c r="A690">
        <v>688</v>
      </c>
      <c r="B690" t="s">
        <v>1415</v>
      </c>
      <c r="C690" s="3" t="s">
        <v>1416</v>
      </c>
      <c r="D690">
        <v>2900</v>
      </c>
      <c r="E690" t="str" cm="1">
        <f t="array" ref="E690">_xlfn.IFS(D690&lt;1000,"Less than 1000",D690&lt;=4999,"1000 to 4999",D690&lt;=9999,"5000 to 9999",D690&lt;=14999,"10000 to 14999",D690&lt;=19999,"15000 to 19999",D690&lt;=24999,"20000 to 24999",D690&lt;=29999,"25000 to 29999",D690&lt;=34999,"30000 to 34999",D690&lt;=39999,"35000 to 39999",D690&lt;=44999,"40000 to 44999",D690&lt;=49999,"45000 to 49999",TRUE,"Greater than or equal to 50000")</f>
        <v>1000 to 4999</v>
      </c>
      <c r="F690">
        <v>12449</v>
      </c>
      <c r="G690" s="7">
        <f t="shared" si="40"/>
        <v>429.27586206896552</v>
      </c>
      <c r="H690" t="s">
        <v>20</v>
      </c>
      <c r="I690">
        <v>175</v>
      </c>
      <c r="J690" s="5">
        <f t="shared" si="41"/>
        <v>71.137142857142862</v>
      </c>
      <c r="K690" s="4" t="s">
        <v>21</v>
      </c>
      <c r="L690" s="4" t="s">
        <v>22</v>
      </c>
      <c r="M690">
        <v>1547100000</v>
      </c>
      <c r="N690">
        <v>1548482400</v>
      </c>
      <c r="O690" s="11">
        <f t="shared" si="42"/>
        <v>43475.25</v>
      </c>
      <c r="P690" s="11">
        <f t="shared" si="43"/>
        <v>43491.25</v>
      </c>
      <c r="Q690" t="b">
        <v>0</v>
      </c>
      <c r="R690" t="b">
        <v>1</v>
      </c>
      <c r="S690" t="s">
        <v>269</v>
      </c>
      <c r="T690" t="str" cm="1">
        <f t="array" ref="T690:U690">TRIM(_xlfn.TEXTSPLIT(S690,"/"))</f>
        <v>film &amp; video</v>
      </c>
      <c r="U690" t="str">
        <v>television</v>
      </c>
      <c r="V690" s="5"/>
    </row>
    <row r="691" spans="1:22" x14ac:dyDescent="0.3">
      <c r="A691">
        <v>689</v>
      </c>
      <c r="B691" t="s">
        <v>1417</v>
      </c>
      <c r="C691" s="3" t="s">
        <v>1418</v>
      </c>
      <c r="D691">
        <v>7300</v>
      </c>
      <c r="E691" t="str" cm="1">
        <f t="array" ref="E691">_xlfn.IFS(D691&lt;1000,"Less than 1000",D691&lt;=4999,"1000 to 4999",D691&lt;=9999,"5000 to 9999",D691&lt;=14999,"10000 to 14999",D691&lt;=19999,"15000 to 19999",D691&lt;=24999,"20000 to 24999",D691&lt;=29999,"25000 to 29999",D691&lt;=34999,"30000 to 34999",D691&lt;=39999,"35000 to 39999",D691&lt;=44999,"40000 to 44999",D691&lt;=49999,"45000 to 49999",TRUE,"Greater than or equal to 50000")</f>
        <v>5000 to 9999</v>
      </c>
      <c r="F691">
        <v>7348</v>
      </c>
      <c r="G691" s="7">
        <f t="shared" si="40"/>
        <v>100.65753424657535</v>
      </c>
      <c r="H691" t="s">
        <v>20</v>
      </c>
      <c r="I691">
        <v>69</v>
      </c>
      <c r="J691" s="5">
        <f t="shared" si="41"/>
        <v>106.49275362318841</v>
      </c>
      <c r="K691" s="4" t="s">
        <v>21</v>
      </c>
      <c r="L691" s="4" t="s">
        <v>22</v>
      </c>
      <c r="M691">
        <v>1383022800</v>
      </c>
      <c r="N691">
        <v>1384063200</v>
      </c>
      <c r="O691" s="11">
        <f t="shared" si="42"/>
        <v>41576.208333333336</v>
      </c>
      <c r="P691" s="11">
        <f t="shared" si="43"/>
        <v>41588.25</v>
      </c>
      <c r="Q691" t="b">
        <v>0</v>
      </c>
      <c r="R691" t="b">
        <v>0</v>
      </c>
      <c r="S691" t="s">
        <v>28</v>
      </c>
      <c r="T691" t="str" cm="1">
        <f t="array" ref="T691:U691">TRIM(_xlfn.TEXTSPLIT(S691,"/"))</f>
        <v>technology</v>
      </c>
      <c r="U691" t="str">
        <v>web</v>
      </c>
      <c r="V691" s="5"/>
    </row>
    <row r="692" spans="1:22" x14ac:dyDescent="0.3">
      <c r="A692">
        <v>690</v>
      </c>
      <c r="B692" t="s">
        <v>1419</v>
      </c>
      <c r="C692" s="3" t="s">
        <v>1420</v>
      </c>
      <c r="D692">
        <v>3600</v>
      </c>
      <c r="E692" t="str" cm="1">
        <f t="array" ref="E692">_xlfn.IFS(D692&lt;1000,"Less than 1000",D692&lt;=4999,"1000 to 4999",D692&lt;=9999,"5000 to 9999",D692&lt;=14999,"10000 to 14999",D692&lt;=19999,"15000 to 19999",D692&lt;=24999,"20000 to 24999",D692&lt;=29999,"25000 to 29999",D692&lt;=34999,"30000 to 34999",D692&lt;=39999,"35000 to 39999",D692&lt;=44999,"40000 to 44999",D692&lt;=49999,"45000 to 49999",TRUE,"Greater than or equal to 50000")</f>
        <v>1000 to 4999</v>
      </c>
      <c r="F692">
        <v>8158</v>
      </c>
      <c r="G692" s="7">
        <f t="shared" si="40"/>
        <v>226.61111111111109</v>
      </c>
      <c r="H692" t="s">
        <v>20</v>
      </c>
      <c r="I692">
        <v>190</v>
      </c>
      <c r="J692" s="5">
        <f t="shared" si="41"/>
        <v>42.93684210526316</v>
      </c>
      <c r="K692" s="4" t="s">
        <v>21</v>
      </c>
      <c r="L692" s="4" t="s">
        <v>22</v>
      </c>
      <c r="M692">
        <v>1322373600</v>
      </c>
      <c r="N692">
        <v>1322892000</v>
      </c>
      <c r="O692" s="11">
        <f t="shared" si="42"/>
        <v>40874.25</v>
      </c>
      <c r="P692" s="11">
        <f t="shared" si="43"/>
        <v>40880.25</v>
      </c>
      <c r="Q692" t="b">
        <v>0</v>
      </c>
      <c r="R692" t="b">
        <v>1</v>
      </c>
      <c r="S692" t="s">
        <v>42</v>
      </c>
      <c r="T692" t="str" cm="1">
        <f t="array" ref="T692:U692">TRIM(_xlfn.TEXTSPLIT(S692,"/"))</f>
        <v>film &amp; video</v>
      </c>
      <c r="U692" t="str">
        <v>documentary</v>
      </c>
      <c r="V692" s="5"/>
    </row>
    <row r="693" spans="1:22" x14ac:dyDescent="0.3">
      <c r="A693">
        <v>691</v>
      </c>
      <c r="B693" t="s">
        <v>1421</v>
      </c>
      <c r="C693" s="3" t="s">
        <v>1422</v>
      </c>
      <c r="D693">
        <v>5000</v>
      </c>
      <c r="E693" t="str" cm="1">
        <f t="array" ref="E693">_xlfn.IFS(D693&lt;1000,"Less than 1000",D693&lt;=4999,"1000 to 4999",D693&lt;=9999,"5000 to 9999",D693&lt;=14999,"10000 to 14999",D693&lt;=19999,"15000 to 19999",D693&lt;=24999,"20000 to 24999",D693&lt;=29999,"25000 to 29999",D693&lt;=34999,"30000 to 34999",D693&lt;=39999,"35000 to 39999",D693&lt;=44999,"40000 to 44999",D693&lt;=49999,"45000 to 49999",TRUE,"Greater than or equal to 50000")</f>
        <v>5000 to 9999</v>
      </c>
      <c r="F693">
        <v>7119</v>
      </c>
      <c r="G693" s="7">
        <f t="shared" si="40"/>
        <v>142.38</v>
      </c>
      <c r="H693" t="s">
        <v>20</v>
      </c>
      <c r="I693">
        <v>237</v>
      </c>
      <c r="J693" s="5">
        <f t="shared" si="41"/>
        <v>30.037974683544302</v>
      </c>
      <c r="K693" s="4" t="s">
        <v>21</v>
      </c>
      <c r="L693" s="4" t="s">
        <v>22</v>
      </c>
      <c r="M693">
        <v>1349240400</v>
      </c>
      <c r="N693">
        <v>1350709200</v>
      </c>
      <c r="O693" s="11">
        <f t="shared" si="42"/>
        <v>41185.208333333336</v>
      </c>
      <c r="P693" s="11">
        <f t="shared" si="43"/>
        <v>41202.208333333336</v>
      </c>
      <c r="Q693" t="b">
        <v>1</v>
      </c>
      <c r="R693" t="b">
        <v>1</v>
      </c>
      <c r="S693" t="s">
        <v>42</v>
      </c>
      <c r="T693" t="str" cm="1">
        <f t="array" ref="T693:U693">TRIM(_xlfn.TEXTSPLIT(S693,"/"))</f>
        <v>film &amp; video</v>
      </c>
      <c r="U693" t="str">
        <v>documentary</v>
      </c>
      <c r="V693" s="5"/>
    </row>
    <row r="694" spans="1:22" ht="31.2" x14ac:dyDescent="0.3">
      <c r="A694">
        <v>692</v>
      </c>
      <c r="B694" t="s">
        <v>1423</v>
      </c>
      <c r="C694" s="3" t="s">
        <v>1424</v>
      </c>
      <c r="D694">
        <v>6000</v>
      </c>
      <c r="E694" t="str" cm="1">
        <f t="array" ref="E694">_xlfn.IFS(D694&lt;1000,"Less than 1000",D694&lt;=4999,"1000 to 4999",D694&lt;=9999,"5000 to 9999",D694&lt;=14999,"10000 to 14999",D694&lt;=19999,"15000 to 19999",D694&lt;=24999,"20000 to 24999",D694&lt;=29999,"25000 to 29999",D694&lt;=34999,"30000 to 34999",D694&lt;=39999,"35000 to 39999",D694&lt;=44999,"40000 to 44999",D694&lt;=49999,"45000 to 49999",TRUE,"Greater than or equal to 50000")</f>
        <v>5000 to 9999</v>
      </c>
      <c r="F694">
        <v>5438</v>
      </c>
      <c r="G694" s="7">
        <f t="shared" si="40"/>
        <v>90.633333333333326</v>
      </c>
      <c r="H694" t="s">
        <v>14</v>
      </c>
      <c r="I694">
        <v>77</v>
      </c>
      <c r="J694" s="5">
        <f t="shared" si="41"/>
        <v>70.623376623376629</v>
      </c>
      <c r="K694" s="4" t="s">
        <v>40</v>
      </c>
      <c r="L694" s="4" t="s">
        <v>41</v>
      </c>
      <c r="M694">
        <v>1562648400</v>
      </c>
      <c r="N694">
        <v>1564203600</v>
      </c>
      <c r="O694" s="11">
        <f t="shared" si="42"/>
        <v>43655.208333333328</v>
      </c>
      <c r="P694" s="11">
        <f t="shared" si="43"/>
        <v>43673.208333333328</v>
      </c>
      <c r="Q694" t="b">
        <v>0</v>
      </c>
      <c r="R694" t="b">
        <v>0</v>
      </c>
      <c r="S694" t="s">
        <v>23</v>
      </c>
      <c r="T694" t="str" cm="1">
        <f t="array" ref="T694:U694">TRIM(_xlfn.TEXTSPLIT(S694,"/"))</f>
        <v>music</v>
      </c>
      <c r="U694" t="str">
        <v>rock</v>
      </c>
      <c r="V694" s="5"/>
    </row>
    <row r="695" spans="1:22" ht="31.2" x14ac:dyDescent="0.3">
      <c r="A695">
        <v>693</v>
      </c>
      <c r="B695" t="s">
        <v>1425</v>
      </c>
      <c r="C695" s="3" t="s">
        <v>1426</v>
      </c>
      <c r="D695">
        <v>180400</v>
      </c>
      <c r="E695" t="str" cm="1">
        <f t="array" ref="E695">_xlfn.IFS(D695&lt;1000,"Less than 1000",D695&lt;=4999,"1000 to 4999",D695&lt;=9999,"5000 to 9999",D695&lt;=14999,"10000 to 14999",D695&lt;=19999,"15000 to 19999",D695&lt;=24999,"20000 to 24999",D695&lt;=29999,"25000 to 29999",D695&lt;=34999,"30000 to 34999",D695&lt;=39999,"35000 to 39999",D695&lt;=44999,"40000 to 44999",D695&lt;=49999,"45000 to 49999",TRUE,"Greater than or equal to 50000")</f>
        <v>Greater than or equal to 50000</v>
      </c>
      <c r="F695">
        <v>115396</v>
      </c>
      <c r="G695" s="7">
        <f t="shared" si="40"/>
        <v>63.966740576496676</v>
      </c>
      <c r="H695" t="s">
        <v>14</v>
      </c>
      <c r="I695">
        <v>1748</v>
      </c>
      <c r="J695" s="5">
        <f t="shared" si="41"/>
        <v>66.016018306636155</v>
      </c>
      <c r="K695" s="4" t="s">
        <v>21</v>
      </c>
      <c r="L695" s="4" t="s">
        <v>22</v>
      </c>
      <c r="M695">
        <v>1508216400</v>
      </c>
      <c r="N695">
        <v>1509685200</v>
      </c>
      <c r="O695" s="11">
        <f t="shared" si="42"/>
        <v>43025.208333333328</v>
      </c>
      <c r="P695" s="11">
        <f t="shared" si="43"/>
        <v>43042.208333333328</v>
      </c>
      <c r="Q695" t="b">
        <v>0</v>
      </c>
      <c r="R695" t="b">
        <v>0</v>
      </c>
      <c r="S695" t="s">
        <v>33</v>
      </c>
      <c r="T695" t="str" cm="1">
        <f t="array" ref="T695:U695">TRIM(_xlfn.TEXTSPLIT(S695,"/"))</f>
        <v>theater</v>
      </c>
      <c r="U695" t="str">
        <v>plays</v>
      </c>
      <c r="V695" s="5"/>
    </row>
    <row r="696" spans="1:22" x14ac:dyDescent="0.3">
      <c r="A696">
        <v>694</v>
      </c>
      <c r="B696" t="s">
        <v>1427</v>
      </c>
      <c r="C696" s="3" t="s">
        <v>1428</v>
      </c>
      <c r="D696">
        <v>9100</v>
      </c>
      <c r="E696" t="str" cm="1">
        <f t="array" ref="E696">_xlfn.IFS(D696&lt;1000,"Less than 1000",D696&lt;=4999,"1000 to 4999",D696&lt;=9999,"5000 to 9999",D696&lt;=14999,"10000 to 14999",D696&lt;=19999,"15000 to 19999",D696&lt;=24999,"20000 to 24999",D696&lt;=29999,"25000 to 29999",D696&lt;=34999,"30000 to 34999",D696&lt;=39999,"35000 to 39999",D696&lt;=44999,"40000 to 44999",D696&lt;=49999,"45000 to 49999",TRUE,"Greater than or equal to 50000")</f>
        <v>5000 to 9999</v>
      </c>
      <c r="F696">
        <v>7656</v>
      </c>
      <c r="G696" s="7">
        <f t="shared" si="40"/>
        <v>84.131868131868131</v>
      </c>
      <c r="H696" t="s">
        <v>14</v>
      </c>
      <c r="I696">
        <v>79</v>
      </c>
      <c r="J696" s="5">
        <f t="shared" si="41"/>
        <v>96.911392405063296</v>
      </c>
      <c r="K696" s="4" t="s">
        <v>21</v>
      </c>
      <c r="L696" s="4" t="s">
        <v>22</v>
      </c>
      <c r="M696">
        <v>1511762400</v>
      </c>
      <c r="N696">
        <v>1514959200</v>
      </c>
      <c r="O696" s="11">
        <f t="shared" si="42"/>
        <v>43066.25</v>
      </c>
      <c r="P696" s="11">
        <f t="shared" si="43"/>
        <v>43103.25</v>
      </c>
      <c r="Q696" t="b">
        <v>0</v>
      </c>
      <c r="R696" t="b">
        <v>0</v>
      </c>
      <c r="S696" t="s">
        <v>33</v>
      </c>
      <c r="T696" t="str" cm="1">
        <f t="array" ref="T696:U696">TRIM(_xlfn.TEXTSPLIT(S696,"/"))</f>
        <v>theater</v>
      </c>
      <c r="U696" t="str">
        <v>plays</v>
      </c>
      <c r="V696" s="5"/>
    </row>
    <row r="697" spans="1:22" x14ac:dyDescent="0.3">
      <c r="A697">
        <v>695</v>
      </c>
      <c r="B697" t="s">
        <v>1429</v>
      </c>
      <c r="C697" s="3" t="s">
        <v>1430</v>
      </c>
      <c r="D697">
        <v>9200</v>
      </c>
      <c r="E697" t="str" cm="1">
        <f t="array" ref="E697">_xlfn.IFS(D697&lt;1000,"Less than 1000",D697&lt;=4999,"1000 to 4999",D697&lt;=9999,"5000 to 9999",D697&lt;=14999,"10000 to 14999",D697&lt;=19999,"15000 to 19999",D697&lt;=24999,"20000 to 24999",D697&lt;=29999,"25000 to 29999",D697&lt;=34999,"30000 to 34999",D697&lt;=39999,"35000 to 39999",D697&lt;=44999,"40000 to 44999",D697&lt;=49999,"45000 to 49999",TRUE,"Greater than or equal to 50000")</f>
        <v>5000 to 9999</v>
      </c>
      <c r="F697">
        <v>12322</v>
      </c>
      <c r="G697" s="7">
        <f t="shared" si="40"/>
        <v>133.93478260869566</v>
      </c>
      <c r="H697" t="s">
        <v>20</v>
      </c>
      <c r="I697">
        <v>196</v>
      </c>
      <c r="J697" s="5">
        <f t="shared" si="41"/>
        <v>62.867346938775512</v>
      </c>
      <c r="K697" s="4" t="s">
        <v>107</v>
      </c>
      <c r="L697" s="4" t="s">
        <v>108</v>
      </c>
      <c r="M697">
        <v>1447480800</v>
      </c>
      <c r="N697">
        <v>1448863200</v>
      </c>
      <c r="O697" s="11">
        <f t="shared" si="42"/>
        <v>42322.25</v>
      </c>
      <c r="P697" s="11">
        <f t="shared" si="43"/>
        <v>42338.25</v>
      </c>
      <c r="Q697" t="b">
        <v>1</v>
      </c>
      <c r="R697" t="b">
        <v>0</v>
      </c>
      <c r="S697" t="s">
        <v>23</v>
      </c>
      <c r="T697" t="str" cm="1">
        <f t="array" ref="T697:U697">TRIM(_xlfn.TEXTSPLIT(S697,"/"))</f>
        <v>music</v>
      </c>
      <c r="U697" t="str">
        <v>rock</v>
      </c>
      <c r="V697" s="5"/>
    </row>
    <row r="698" spans="1:22" x14ac:dyDescent="0.3">
      <c r="A698">
        <v>696</v>
      </c>
      <c r="B698" t="s">
        <v>1431</v>
      </c>
      <c r="C698" s="3" t="s">
        <v>1432</v>
      </c>
      <c r="D698">
        <v>164100</v>
      </c>
      <c r="E698" t="str" cm="1">
        <f t="array" ref="E698">_xlfn.IFS(D698&lt;1000,"Less than 1000",D698&lt;=4999,"1000 to 4999",D698&lt;=9999,"5000 to 9999",D698&lt;=14999,"10000 to 14999",D698&lt;=19999,"15000 to 19999",D698&lt;=24999,"20000 to 24999",D698&lt;=29999,"25000 to 29999",D698&lt;=34999,"30000 to 34999",D698&lt;=39999,"35000 to 39999",D698&lt;=44999,"40000 to 44999",D698&lt;=49999,"45000 to 49999",TRUE,"Greater than or equal to 50000")</f>
        <v>Greater than or equal to 50000</v>
      </c>
      <c r="F698">
        <v>96888</v>
      </c>
      <c r="G698" s="7">
        <f t="shared" si="40"/>
        <v>59.042047531992694</v>
      </c>
      <c r="H698" t="s">
        <v>14</v>
      </c>
      <c r="I698">
        <v>889</v>
      </c>
      <c r="J698" s="5">
        <f t="shared" si="41"/>
        <v>108.98537682789652</v>
      </c>
      <c r="K698" s="4" t="s">
        <v>21</v>
      </c>
      <c r="L698" s="4" t="s">
        <v>22</v>
      </c>
      <c r="M698">
        <v>1429506000</v>
      </c>
      <c r="N698">
        <v>1429592400</v>
      </c>
      <c r="O698" s="11">
        <f t="shared" si="42"/>
        <v>42114.208333333328</v>
      </c>
      <c r="P698" s="11">
        <f t="shared" si="43"/>
        <v>42115.208333333328</v>
      </c>
      <c r="Q698" t="b">
        <v>0</v>
      </c>
      <c r="R698" t="b">
        <v>1</v>
      </c>
      <c r="S698" t="s">
        <v>33</v>
      </c>
      <c r="T698" t="str" cm="1">
        <f t="array" ref="T698:U698">TRIM(_xlfn.TEXTSPLIT(S698,"/"))</f>
        <v>theater</v>
      </c>
      <c r="U698" t="str">
        <v>plays</v>
      </c>
      <c r="V698" s="5"/>
    </row>
    <row r="699" spans="1:22" ht="31.2" x14ac:dyDescent="0.3">
      <c r="A699">
        <v>697</v>
      </c>
      <c r="B699" t="s">
        <v>1433</v>
      </c>
      <c r="C699" s="3" t="s">
        <v>1434</v>
      </c>
      <c r="D699">
        <v>128900</v>
      </c>
      <c r="E699" t="str" cm="1">
        <f t="array" ref="E699">_xlfn.IFS(D699&lt;1000,"Less than 1000",D699&lt;=4999,"1000 to 4999",D699&lt;=9999,"5000 to 9999",D699&lt;=14999,"10000 to 14999",D699&lt;=19999,"15000 to 19999",D699&lt;=24999,"20000 to 24999",D699&lt;=29999,"25000 to 29999",D699&lt;=34999,"30000 to 34999",D699&lt;=39999,"35000 to 39999",D699&lt;=44999,"40000 to 44999",D699&lt;=49999,"45000 to 49999",TRUE,"Greater than or equal to 50000")</f>
        <v>Greater than or equal to 50000</v>
      </c>
      <c r="F699">
        <v>196960</v>
      </c>
      <c r="G699" s="7">
        <f t="shared" si="40"/>
        <v>152.80062063615205</v>
      </c>
      <c r="H699" t="s">
        <v>20</v>
      </c>
      <c r="I699">
        <v>7295</v>
      </c>
      <c r="J699" s="5">
        <f t="shared" si="41"/>
        <v>26.999314599040439</v>
      </c>
      <c r="K699" s="4" t="s">
        <v>21</v>
      </c>
      <c r="L699" s="4" t="s">
        <v>22</v>
      </c>
      <c r="M699">
        <v>1522472400</v>
      </c>
      <c r="N699">
        <v>1522645200</v>
      </c>
      <c r="O699" s="11">
        <f t="shared" si="42"/>
        <v>43190.208333333328</v>
      </c>
      <c r="P699" s="11">
        <f t="shared" si="43"/>
        <v>43192.208333333328</v>
      </c>
      <c r="Q699" t="b">
        <v>0</v>
      </c>
      <c r="R699" t="b">
        <v>0</v>
      </c>
      <c r="S699" t="s">
        <v>50</v>
      </c>
      <c r="T699" t="str" cm="1">
        <f t="array" ref="T699:U699">TRIM(_xlfn.TEXTSPLIT(S699,"/"))</f>
        <v>music</v>
      </c>
      <c r="U699" t="str">
        <v>electric music</v>
      </c>
      <c r="V699" s="5"/>
    </row>
    <row r="700" spans="1:22" x14ac:dyDescent="0.3">
      <c r="A700">
        <v>698</v>
      </c>
      <c r="B700" t="s">
        <v>1435</v>
      </c>
      <c r="C700" s="3" t="s">
        <v>1436</v>
      </c>
      <c r="D700">
        <v>42100</v>
      </c>
      <c r="E700" t="str" cm="1">
        <f t="array" ref="E700">_xlfn.IFS(D700&lt;1000,"Less than 1000",D700&lt;=4999,"1000 to 4999",D700&lt;=9999,"5000 to 9999",D700&lt;=14999,"10000 to 14999",D700&lt;=19999,"15000 to 19999",D700&lt;=24999,"20000 to 24999",D700&lt;=29999,"25000 to 29999",D700&lt;=34999,"30000 to 34999",D700&lt;=39999,"35000 to 39999",D700&lt;=44999,"40000 to 44999",D700&lt;=49999,"45000 to 49999",TRUE,"Greater than or equal to 50000")</f>
        <v>40000 to 44999</v>
      </c>
      <c r="F700">
        <v>188057</v>
      </c>
      <c r="G700" s="7">
        <f t="shared" si="40"/>
        <v>446.69121140142522</v>
      </c>
      <c r="H700" t="s">
        <v>20</v>
      </c>
      <c r="I700">
        <v>2893</v>
      </c>
      <c r="J700" s="5">
        <f t="shared" si="41"/>
        <v>65.004147943311438</v>
      </c>
      <c r="K700" s="4" t="s">
        <v>15</v>
      </c>
      <c r="L700" s="4" t="s">
        <v>16</v>
      </c>
      <c r="M700">
        <v>1322114400</v>
      </c>
      <c r="N700">
        <v>1323324000</v>
      </c>
      <c r="O700" s="11">
        <f t="shared" si="42"/>
        <v>40871.25</v>
      </c>
      <c r="P700" s="11">
        <f t="shared" si="43"/>
        <v>40885.25</v>
      </c>
      <c r="Q700" t="b">
        <v>0</v>
      </c>
      <c r="R700" t="b">
        <v>0</v>
      </c>
      <c r="S700" t="s">
        <v>65</v>
      </c>
      <c r="T700" t="str" cm="1">
        <f t="array" ref="T700:U700">TRIM(_xlfn.TEXTSPLIT(S700,"/"))</f>
        <v>technology</v>
      </c>
      <c r="U700" t="str">
        <v>wearables</v>
      </c>
      <c r="V700" s="5"/>
    </row>
    <row r="701" spans="1:22" x14ac:dyDescent="0.3">
      <c r="A701">
        <v>699</v>
      </c>
      <c r="B701" t="s">
        <v>444</v>
      </c>
      <c r="C701" s="3" t="s">
        <v>1437</v>
      </c>
      <c r="D701">
        <v>7400</v>
      </c>
      <c r="E701" t="str" cm="1">
        <f t="array" ref="E701">_xlfn.IFS(D701&lt;1000,"Less than 1000",D701&lt;=4999,"1000 to 4999",D701&lt;=9999,"5000 to 9999",D701&lt;=14999,"10000 to 14999",D701&lt;=19999,"15000 to 19999",D701&lt;=24999,"20000 to 24999",D701&lt;=29999,"25000 to 29999",D701&lt;=34999,"30000 to 34999",D701&lt;=39999,"35000 to 39999",D701&lt;=44999,"40000 to 44999",D701&lt;=49999,"45000 to 49999",TRUE,"Greater than or equal to 50000")</f>
        <v>5000 to 9999</v>
      </c>
      <c r="F701">
        <v>6245</v>
      </c>
      <c r="G701" s="7">
        <f t="shared" si="40"/>
        <v>84.391891891891888</v>
      </c>
      <c r="H701" t="s">
        <v>14</v>
      </c>
      <c r="I701">
        <v>56</v>
      </c>
      <c r="J701" s="5">
        <f t="shared" si="41"/>
        <v>111.51785714285714</v>
      </c>
      <c r="K701" s="4" t="s">
        <v>21</v>
      </c>
      <c r="L701" s="4" t="s">
        <v>22</v>
      </c>
      <c r="M701">
        <v>1561438800</v>
      </c>
      <c r="N701">
        <v>1561525200</v>
      </c>
      <c r="O701" s="11">
        <f t="shared" si="42"/>
        <v>43641.208333333328</v>
      </c>
      <c r="P701" s="11">
        <f t="shared" si="43"/>
        <v>43642.208333333328</v>
      </c>
      <c r="Q701" t="b">
        <v>0</v>
      </c>
      <c r="R701" t="b">
        <v>0</v>
      </c>
      <c r="S701" t="s">
        <v>53</v>
      </c>
      <c r="T701" t="str" cm="1">
        <f t="array" ref="T701:U701">TRIM(_xlfn.TEXTSPLIT(S701,"/"))</f>
        <v>film &amp; video</v>
      </c>
      <c r="U701" t="str">
        <v>drama</v>
      </c>
      <c r="V701" s="5"/>
    </row>
    <row r="702" spans="1:22" ht="31.2" x14ac:dyDescent="0.3">
      <c r="A702">
        <v>700</v>
      </c>
      <c r="B702" t="s">
        <v>1438</v>
      </c>
      <c r="C702" s="3" t="s">
        <v>1439</v>
      </c>
      <c r="D702">
        <v>100</v>
      </c>
      <c r="E702" t="str" cm="1">
        <f t="array" ref="E702">_xlfn.IFS(D702&lt;1000,"Less than 1000",D702&lt;=4999,"1000 to 4999",D702&lt;=9999,"5000 to 9999",D702&lt;=14999,"10000 to 14999",D702&lt;=19999,"15000 to 19999",D702&lt;=24999,"20000 to 24999",D702&lt;=29999,"25000 to 29999",D702&lt;=34999,"30000 to 34999",D702&lt;=39999,"35000 to 39999",D702&lt;=44999,"40000 to 44999",D702&lt;=49999,"45000 to 49999",TRUE,"Greater than or equal to 50000")</f>
        <v>Less than 1000</v>
      </c>
      <c r="F702">
        <v>3</v>
      </c>
      <c r="G702" s="7">
        <f t="shared" si="40"/>
        <v>3</v>
      </c>
      <c r="H702" t="s">
        <v>14</v>
      </c>
      <c r="I702">
        <v>1</v>
      </c>
      <c r="J702" s="5">
        <f t="shared" si="41"/>
        <v>3</v>
      </c>
      <c r="K702" s="4" t="s">
        <v>21</v>
      </c>
      <c r="L702" s="4" t="s">
        <v>22</v>
      </c>
      <c r="M702">
        <v>1264399200</v>
      </c>
      <c r="N702">
        <v>1265695200</v>
      </c>
      <c r="O702" s="11">
        <f t="shared" si="42"/>
        <v>40203.25</v>
      </c>
      <c r="P702" s="11">
        <f t="shared" si="43"/>
        <v>40218.25</v>
      </c>
      <c r="Q702" t="b">
        <v>0</v>
      </c>
      <c r="R702" t="b">
        <v>0</v>
      </c>
      <c r="S702" t="s">
        <v>65</v>
      </c>
      <c r="T702" t="str" cm="1">
        <f t="array" ref="T702:U702">TRIM(_xlfn.TEXTSPLIT(S702,"/"))</f>
        <v>technology</v>
      </c>
      <c r="U702" t="str">
        <v>wearables</v>
      </c>
      <c r="V702" s="5"/>
    </row>
    <row r="703" spans="1:22" ht="31.2" x14ac:dyDescent="0.3">
      <c r="A703">
        <v>701</v>
      </c>
      <c r="B703" t="s">
        <v>1440</v>
      </c>
      <c r="C703" s="3" t="s">
        <v>1441</v>
      </c>
      <c r="D703">
        <v>52000</v>
      </c>
      <c r="E703" t="str" cm="1">
        <f t="array" ref="E703">_xlfn.IFS(D703&lt;1000,"Less than 1000",D703&lt;=4999,"1000 to 4999",D703&lt;=9999,"5000 to 9999",D703&lt;=14999,"10000 to 14999",D703&lt;=19999,"15000 to 19999",D703&lt;=24999,"20000 to 24999",D703&lt;=29999,"25000 to 29999",D703&lt;=34999,"30000 to 34999",D703&lt;=39999,"35000 to 39999",D703&lt;=44999,"40000 to 44999",D703&lt;=49999,"45000 to 49999",TRUE,"Greater than or equal to 50000")</f>
        <v>Greater than or equal to 50000</v>
      </c>
      <c r="F703">
        <v>91014</v>
      </c>
      <c r="G703" s="7">
        <f t="shared" si="40"/>
        <v>175.02692307692308</v>
      </c>
      <c r="H703" t="s">
        <v>20</v>
      </c>
      <c r="I703">
        <v>820</v>
      </c>
      <c r="J703" s="5">
        <f t="shared" si="41"/>
        <v>110.99268292682927</v>
      </c>
      <c r="K703" s="4" t="s">
        <v>21</v>
      </c>
      <c r="L703" s="4" t="s">
        <v>22</v>
      </c>
      <c r="M703">
        <v>1301202000</v>
      </c>
      <c r="N703">
        <v>1301806800</v>
      </c>
      <c r="O703" s="11">
        <f t="shared" si="42"/>
        <v>40629.208333333336</v>
      </c>
      <c r="P703" s="11">
        <f t="shared" si="43"/>
        <v>40636.208333333336</v>
      </c>
      <c r="Q703" t="b">
        <v>1</v>
      </c>
      <c r="R703" t="b">
        <v>0</v>
      </c>
      <c r="S703" t="s">
        <v>33</v>
      </c>
      <c r="T703" t="str" cm="1">
        <f t="array" ref="T703:U703">TRIM(_xlfn.TEXTSPLIT(S703,"/"))</f>
        <v>theater</v>
      </c>
      <c r="U703" t="str">
        <v>plays</v>
      </c>
      <c r="V703" s="5"/>
    </row>
    <row r="704" spans="1:22" ht="31.2" x14ac:dyDescent="0.3">
      <c r="A704">
        <v>702</v>
      </c>
      <c r="B704" t="s">
        <v>1442</v>
      </c>
      <c r="C704" s="3" t="s">
        <v>1443</v>
      </c>
      <c r="D704">
        <v>8700</v>
      </c>
      <c r="E704" t="str" cm="1">
        <f t="array" ref="E704">_xlfn.IFS(D704&lt;1000,"Less than 1000",D704&lt;=4999,"1000 to 4999",D704&lt;=9999,"5000 to 9999",D704&lt;=14999,"10000 to 14999",D704&lt;=19999,"15000 to 19999",D704&lt;=24999,"20000 to 24999",D704&lt;=29999,"25000 to 29999",D704&lt;=34999,"30000 to 34999",D704&lt;=39999,"35000 to 39999",D704&lt;=44999,"40000 to 44999",D704&lt;=49999,"45000 to 49999",TRUE,"Greater than or equal to 50000")</f>
        <v>5000 to 9999</v>
      </c>
      <c r="F704">
        <v>4710</v>
      </c>
      <c r="G704" s="7">
        <f t="shared" si="40"/>
        <v>54.137931034482754</v>
      </c>
      <c r="H704" t="s">
        <v>14</v>
      </c>
      <c r="I704">
        <v>83</v>
      </c>
      <c r="J704" s="5">
        <f t="shared" si="41"/>
        <v>56.746987951807228</v>
      </c>
      <c r="K704" s="4" t="s">
        <v>21</v>
      </c>
      <c r="L704" s="4" t="s">
        <v>22</v>
      </c>
      <c r="M704">
        <v>1374469200</v>
      </c>
      <c r="N704">
        <v>1374901200</v>
      </c>
      <c r="O704" s="11">
        <f t="shared" si="42"/>
        <v>41477.208333333336</v>
      </c>
      <c r="P704" s="11">
        <f t="shared" si="43"/>
        <v>41482.208333333336</v>
      </c>
      <c r="Q704" t="b">
        <v>0</v>
      </c>
      <c r="R704" t="b">
        <v>0</v>
      </c>
      <c r="S704" t="s">
        <v>65</v>
      </c>
      <c r="T704" t="str" cm="1">
        <f t="array" ref="T704:U704">TRIM(_xlfn.TEXTSPLIT(S704,"/"))</f>
        <v>technology</v>
      </c>
      <c r="U704" t="str">
        <v>wearables</v>
      </c>
      <c r="V704" s="5"/>
    </row>
    <row r="705" spans="1:22" x14ac:dyDescent="0.3">
      <c r="A705">
        <v>703</v>
      </c>
      <c r="B705" t="s">
        <v>1444</v>
      </c>
      <c r="C705" s="3" t="s">
        <v>1445</v>
      </c>
      <c r="D705">
        <v>63400</v>
      </c>
      <c r="E705" t="str" cm="1">
        <f t="array" ref="E705">_xlfn.IFS(D705&lt;1000,"Less than 1000",D705&lt;=4999,"1000 to 4999",D705&lt;=9999,"5000 to 9999",D705&lt;=14999,"10000 to 14999",D705&lt;=19999,"15000 to 19999",D705&lt;=24999,"20000 to 24999",D705&lt;=29999,"25000 to 29999",D705&lt;=34999,"30000 to 34999",D705&lt;=39999,"35000 to 39999",D705&lt;=44999,"40000 to 44999",D705&lt;=49999,"45000 to 49999",TRUE,"Greater than or equal to 50000")</f>
        <v>Greater than or equal to 50000</v>
      </c>
      <c r="F705">
        <v>197728</v>
      </c>
      <c r="G705" s="7">
        <f t="shared" si="40"/>
        <v>311.87381703470032</v>
      </c>
      <c r="H705" t="s">
        <v>20</v>
      </c>
      <c r="I705">
        <v>2038</v>
      </c>
      <c r="J705" s="5">
        <f t="shared" si="41"/>
        <v>97.020608439646708</v>
      </c>
      <c r="K705" s="4" t="s">
        <v>21</v>
      </c>
      <c r="L705" s="4" t="s">
        <v>22</v>
      </c>
      <c r="M705">
        <v>1334984400</v>
      </c>
      <c r="N705">
        <v>1336453200</v>
      </c>
      <c r="O705" s="11">
        <f t="shared" si="42"/>
        <v>41020.208333333336</v>
      </c>
      <c r="P705" s="11">
        <f t="shared" si="43"/>
        <v>41037.208333333336</v>
      </c>
      <c r="Q705" t="b">
        <v>1</v>
      </c>
      <c r="R705" t="b">
        <v>1</v>
      </c>
      <c r="S705" t="s">
        <v>206</v>
      </c>
      <c r="T705" t="str" cm="1">
        <f t="array" ref="T705:U705">TRIM(_xlfn.TEXTSPLIT(S705,"/"))</f>
        <v>publishing</v>
      </c>
      <c r="U705" t="str">
        <v>translations</v>
      </c>
      <c r="V705" s="5"/>
    </row>
    <row r="706" spans="1:22" ht="31.2" x14ac:dyDescent="0.3">
      <c r="A706">
        <v>704</v>
      </c>
      <c r="B706" t="s">
        <v>1446</v>
      </c>
      <c r="C706" s="3" t="s">
        <v>1447</v>
      </c>
      <c r="D706">
        <v>8700</v>
      </c>
      <c r="E706" t="str" cm="1">
        <f t="array" ref="E706">_xlfn.IFS(D706&lt;1000,"Less than 1000",D706&lt;=4999,"1000 to 4999",D706&lt;=9999,"5000 to 9999",D706&lt;=14999,"10000 to 14999",D706&lt;=19999,"15000 to 19999",D706&lt;=24999,"20000 to 24999",D706&lt;=29999,"25000 to 29999",D706&lt;=34999,"30000 to 34999",D706&lt;=39999,"35000 to 39999",D706&lt;=44999,"40000 to 44999",D706&lt;=49999,"45000 to 49999",TRUE,"Greater than or equal to 50000")</f>
        <v>5000 to 9999</v>
      </c>
      <c r="F706">
        <v>10682</v>
      </c>
      <c r="G706" s="7">
        <f t="shared" si="40"/>
        <v>122.78160919540231</v>
      </c>
      <c r="H706" t="s">
        <v>20</v>
      </c>
      <c r="I706">
        <v>116</v>
      </c>
      <c r="J706" s="5">
        <f t="shared" si="41"/>
        <v>92.08620689655173</v>
      </c>
      <c r="K706" s="4" t="s">
        <v>21</v>
      </c>
      <c r="L706" s="4" t="s">
        <v>22</v>
      </c>
      <c r="M706">
        <v>1467608400</v>
      </c>
      <c r="N706">
        <v>1468904400</v>
      </c>
      <c r="O706" s="11">
        <f t="shared" si="42"/>
        <v>42555.208333333328</v>
      </c>
      <c r="P706" s="11">
        <f t="shared" si="43"/>
        <v>42570.208333333328</v>
      </c>
      <c r="Q706" t="b">
        <v>0</v>
      </c>
      <c r="R706" t="b">
        <v>0</v>
      </c>
      <c r="S706" t="s">
        <v>71</v>
      </c>
      <c r="T706" t="str" cm="1">
        <f t="array" ref="T706:U706">TRIM(_xlfn.TEXTSPLIT(S706,"/"))</f>
        <v>film &amp; video</v>
      </c>
      <c r="U706" t="str">
        <v>animation</v>
      </c>
      <c r="V706" s="5"/>
    </row>
    <row r="707" spans="1:22" x14ac:dyDescent="0.3">
      <c r="A707">
        <v>705</v>
      </c>
      <c r="B707" t="s">
        <v>1448</v>
      </c>
      <c r="C707" s="3" t="s">
        <v>1449</v>
      </c>
      <c r="D707">
        <v>169700</v>
      </c>
      <c r="E707" t="str" cm="1">
        <f t="array" ref="E707">_xlfn.IFS(D707&lt;1000,"Less than 1000",D707&lt;=4999,"1000 to 4999",D707&lt;=9999,"5000 to 9999",D707&lt;=14999,"10000 to 14999",D707&lt;=19999,"15000 to 19999",D707&lt;=24999,"20000 to 24999",D707&lt;=29999,"25000 to 29999",D707&lt;=34999,"30000 to 34999",D707&lt;=39999,"35000 to 39999",D707&lt;=44999,"40000 to 44999",D707&lt;=49999,"45000 to 49999",TRUE,"Greater than or equal to 50000")</f>
        <v>Greater than or equal to 50000</v>
      </c>
      <c r="F707">
        <v>168048</v>
      </c>
      <c r="G707" s="7">
        <f t="shared" ref="G707:G770" si="44">(F707/D707)*100</f>
        <v>99.026517383618156</v>
      </c>
      <c r="H707" t="s">
        <v>14</v>
      </c>
      <c r="I707">
        <v>2025</v>
      </c>
      <c r="J707" s="5">
        <f t="shared" ref="J707:J770" si="45">F707/I707</f>
        <v>82.986666666666665</v>
      </c>
      <c r="K707" s="4" t="s">
        <v>40</v>
      </c>
      <c r="L707" s="4" t="s">
        <v>41</v>
      </c>
      <c r="M707">
        <v>1386741600</v>
      </c>
      <c r="N707">
        <v>1387087200</v>
      </c>
      <c r="O707" s="11">
        <f t="shared" ref="O707:O770" si="46">(((M707/60)/60)/24)+DATE(1970,1,1)</f>
        <v>41619.25</v>
      </c>
      <c r="P707" s="11">
        <f t="shared" ref="P707:P770" si="47">(((N707/60)/60)/24)+DATE(1970,1,1)</f>
        <v>41623.25</v>
      </c>
      <c r="Q707" t="b">
        <v>0</v>
      </c>
      <c r="R707" t="b">
        <v>0</v>
      </c>
      <c r="S707" t="s">
        <v>68</v>
      </c>
      <c r="T707" t="str" cm="1">
        <f t="array" ref="T707:U707">TRIM(_xlfn.TEXTSPLIT(S707,"/"))</f>
        <v>publishing</v>
      </c>
      <c r="U707" t="str">
        <v>nonfiction</v>
      </c>
      <c r="V707" s="5"/>
    </row>
    <row r="708" spans="1:22" ht="31.2" x14ac:dyDescent="0.3">
      <c r="A708">
        <v>706</v>
      </c>
      <c r="B708" t="s">
        <v>1450</v>
      </c>
      <c r="C708" s="3" t="s">
        <v>1451</v>
      </c>
      <c r="D708">
        <v>108400</v>
      </c>
      <c r="E708" t="str" cm="1">
        <f t="array" ref="E708">_xlfn.IFS(D708&lt;1000,"Less than 1000",D708&lt;=4999,"1000 to 4999",D708&lt;=9999,"5000 to 9999",D708&lt;=14999,"10000 to 14999",D708&lt;=19999,"15000 to 19999",D708&lt;=24999,"20000 to 24999",D708&lt;=29999,"25000 to 29999",D708&lt;=34999,"30000 to 34999",D708&lt;=39999,"35000 to 39999",D708&lt;=44999,"40000 to 44999",D708&lt;=49999,"45000 to 49999",TRUE,"Greater than or equal to 50000")</f>
        <v>Greater than or equal to 50000</v>
      </c>
      <c r="F708">
        <v>138586</v>
      </c>
      <c r="G708" s="7">
        <f t="shared" si="44"/>
        <v>127.84686346863469</v>
      </c>
      <c r="H708" t="s">
        <v>20</v>
      </c>
      <c r="I708">
        <v>1345</v>
      </c>
      <c r="J708" s="5">
        <f t="shared" si="45"/>
        <v>103.03791821561339</v>
      </c>
      <c r="K708" s="4" t="s">
        <v>26</v>
      </c>
      <c r="L708" s="4" t="s">
        <v>27</v>
      </c>
      <c r="M708">
        <v>1546754400</v>
      </c>
      <c r="N708">
        <v>1547445600</v>
      </c>
      <c r="O708" s="11">
        <f t="shared" si="46"/>
        <v>43471.25</v>
      </c>
      <c r="P708" s="11">
        <f t="shared" si="47"/>
        <v>43479.25</v>
      </c>
      <c r="Q708" t="b">
        <v>0</v>
      </c>
      <c r="R708" t="b">
        <v>1</v>
      </c>
      <c r="S708" t="s">
        <v>28</v>
      </c>
      <c r="T708" t="str" cm="1">
        <f t="array" ref="T708:U708">TRIM(_xlfn.TEXTSPLIT(S708,"/"))</f>
        <v>technology</v>
      </c>
      <c r="U708" t="str">
        <v>web</v>
      </c>
      <c r="V708" s="5"/>
    </row>
    <row r="709" spans="1:22" ht="31.2" x14ac:dyDescent="0.3">
      <c r="A709">
        <v>707</v>
      </c>
      <c r="B709" t="s">
        <v>1452</v>
      </c>
      <c r="C709" s="3" t="s">
        <v>1453</v>
      </c>
      <c r="D709">
        <v>7300</v>
      </c>
      <c r="E709" t="str" cm="1">
        <f t="array" ref="E709">_xlfn.IFS(D709&lt;1000,"Less than 1000",D709&lt;=4999,"1000 to 4999",D709&lt;=9999,"5000 to 9999",D709&lt;=14999,"10000 to 14999",D709&lt;=19999,"15000 to 19999",D709&lt;=24999,"20000 to 24999",D709&lt;=29999,"25000 to 29999",D709&lt;=34999,"30000 to 34999",D709&lt;=39999,"35000 to 39999",D709&lt;=44999,"40000 to 44999",D709&lt;=49999,"45000 to 49999",TRUE,"Greater than or equal to 50000")</f>
        <v>5000 to 9999</v>
      </c>
      <c r="F709">
        <v>11579</v>
      </c>
      <c r="G709" s="7">
        <f t="shared" si="44"/>
        <v>158.61643835616439</v>
      </c>
      <c r="H709" t="s">
        <v>20</v>
      </c>
      <c r="I709">
        <v>168</v>
      </c>
      <c r="J709" s="5">
        <f t="shared" si="45"/>
        <v>68.922619047619051</v>
      </c>
      <c r="K709" s="4" t="s">
        <v>21</v>
      </c>
      <c r="L709" s="4" t="s">
        <v>22</v>
      </c>
      <c r="M709">
        <v>1544248800</v>
      </c>
      <c r="N709">
        <v>1547359200</v>
      </c>
      <c r="O709" s="11">
        <f t="shared" si="46"/>
        <v>43442.25</v>
      </c>
      <c r="P709" s="11">
        <f t="shared" si="47"/>
        <v>43478.25</v>
      </c>
      <c r="Q709" t="b">
        <v>0</v>
      </c>
      <c r="R709" t="b">
        <v>0</v>
      </c>
      <c r="S709" t="s">
        <v>53</v>
      </c>
      <c r="T709" t="str" cm="1">
        <f t="array" ref="T709:U709">TRIM(_xlfn.TEXTSPLIT(S709,"/"))</f>
        <v>film &amp; video</v>
      </c>
      <c r="U709" t="str">
        <v>drama</v>
      </c>
      <c r="V709" s="5"/>
    </row>
    <row r="710" spans="1:22" x14ac:dyDescent="0.3">
      <c r="A710">
        <v>708</v>
      </c>
      <c r="B710" t="s">
        <v>1454</v>
      </c>
      <c r="C710" s="3" t="s">
        <v>1455</v>
      </c>
      <c r="D710">
        <v>1700</v>
      </c>
      <c r="E710" t="str" cm="1">
        <f t="array" ref="E710">_xlfn.IFS(D710&lt;1000,"Less than 1000",D710&lt;=4999,"1000 to 4999",D710&lt;=9999,"5000 to 9999",D710&lt;=14999,"10000 to 14999",D710&lt;=19999,"15000 to 19999",D710&lt;=24999,"20000 to 24999",D710&lt;=29999,"25000 to 29999",D710&lt;=34999,"30000 to 34999",D710&lt;=39999,"35000 to 39999",D710&lt;=44999,"40000 to 44999",D710&lt;=49999,"45000 to 49999",TRUE,"Greater than or equal to 50000")</f>
        <v>1000 to 4999</v>
      </c>
      <c r="F710">
        <v>12020</v>
      </c>
      <c r="G710" s="7">
        <f t="shared" si="44"/>
        <v>707.05882352941171</v>
      </c>
      <c r="H710" t="s">
        <v>20</v>
      </c>
      <c r="I710">
        <v>137</v>
      </c>
      <c r="J710" s="5">
        <f t="shared" si="45"/>
        <v>87.737226277372258</v>
      </c>
      <c r="K710" s="4" t="s">
        <v>98</v>
      </c>
      <c r="L710" s="4" t="s">
        <v>99</v>
      </c>
      <c r="M710">
        <v>1495429200</v>
      </c>
      <c r="N710">
        <v>1496293200</v>
      </c>
      <c r="O710" s="11">
        <f t="shared" si="46"/>
        <v>42877.208333333328</v>
      </c>
      <c r="P710" s="11">
        <f t="shared" si="47"/>
        <v>42887.208333333328</v>
      </c>
      <c r="Q710" t="b">
        <v>0</v>
      </c>
      <c r="R710" t="b">
        <v>0</v>
      </c>
      <c r="S710" t="s">
        <v>33</v>
      </c>
      <c r="T710" t="str" cm="1">
        <f t="array" ref="T710:U710">TRIM(_xlfn.TEXTSPLIT(S710,"/"))</f>
        <v>theater</v>
      </c>
      <c r="U710" t="str">
        <v>plays</v>
      </c>
      <c r="V710" s="5"/>
    </row>
    <row r="711" spans="1:22" x14ac:dyDescent="0.3">
      <c r="A711">
        <v>709</v>
      </c>
      <c r="B711" t="s">
        <v>1456</v>
      </c>
      <c r="C711" s="3" t="s">
        <v>1457</v>
      </c>
      <c r="D711">
        <v>9800</v>
      </c>
      <c r="E711" t="str" cm="1">
        <f t="array" ref="E711">_xlfn.IFS(D711&lt;1000,"Less than 1000",D711&lt;=4999,"1000 to 4999",D711&lt;=9999,"5000 to 9999",D711&lt;=14999,"10000 to 14999",D711&lt;=19999,"15000 to 19999",D711&lt;=24999,"20000 to 24999",D711&lt;=29999,"25000 to 29999",D711&lt;=34999,"30000 to 34999",D711&lt;=39999,"35000 to 39999",D711&lt;=44999,"40000 to 44999",D711&lt;=49999,"45000 to 49999",TRUE,"Greater than or equal to 50000")</f>
        <v>5000 to 9999</v>
      </c>
      <c r="F711">
        <v>13954</v>
      </c>
      <c r="G711" s="7">
        <f t="shared" si="44"/>
        <v>142.38775510204081</v>
      </c>
      <c r="H711" t="s">
        <v>20</v>
      </c>
      <c r="I711">
        <v>186</v>
      </c>
      <c r="J711" s="5">
        <f t="shared" si="45"/>
        <v>75.021505376344081</v>
      </c>
      <c r="K711" s="4" t="s">
        <v>107</v>
      </c>
      <c r="L711" s="4" t="s">
        <v>108</v>
      </c>
      <c r="M711">
        <v>1334811600</v>
      </c>
      <c r="N711">
        <v>1335416400</v>
      </c>
      <c r="O711" s="11">
        <f t="shared" si="46"/>
        <v>41018.208333333336</v>
      </c>
      <c r="P711" s="11">
        <f t="shared" si="47"/>
        <v>41025.208333333336</v>
      </c>
      <c r="Q711" t="b">
        <v>0</v>
      </c>
      <c r="R711" t="b">
        <v>0</v>
      </c>
      <c r="S711" t="s">
        <v>33</v>
      </c>
      <c r="T711" t="str" cm="1">
        <f t="array" ref="T711:U711">TRIM(_xlfn.TEXTSPLIT(S711,"/"))</f>
        <v>theater</v>
      </c>
      <c r="U711" t="str">
        <v>plays</v>
      </c>
      <c r="V711" s="5"/>
    </row>
    <row r="712" spans="1:22" ht="31.2" x14ac:dyDescent="0.3">
      <c r="A712">
        <v>710</v>
      </c>
      <c r="B712" t="s">
        <v>1458</v>
      </c>
      <c r="C712" s="3" t="s">
        <v>1459</v>
      </c>
      <c r="D712">
        <v>4300</v>
      </c>
      <c r="E712" t="str" cm="1">
        <f t="array" ref="E712">_xlfn.IFS(D712&lt;1000,"Less than 1000",D712&lt;=4999,"1000 to 4999",D712&lt;=9999,"5000 to 9999",D712&lt;=14999,"10000 to 14999",D712&lt;=19999,"15000 to 19999",D712&lt;=24999,"20000 to 24999",D712&lt;=29999,"25000 to 29999",D712&lt;=34999,"30000 to 34999",D712&lt;=39999,"35000 to 39999",D712&lt;=44999,"40000 to 44999",D712&lt;=49999,"45000 to 49999",TRUE,"Greater than or equal to 50000")</f>
        <v>1000 to 4999</v>
      </c>
      <c r="F712">
        <v>6358</v>
      </c>
      <c r="G712" s="7">
        <f t="shared" si="44"/>
        <v>147.86046511627907</v>
      </c>
      <c r="H712" t="s">
        <v>20</v>
      </c>
      <c r="I712">
        <v>125</v>
      </c>
      <c r="J712" s="5">
        <f t="shared" si="45"/>
        <v>50.863999999999997</v>
      </c>
      <c r="K712" s="4" t="s">
        <v>21</v>
      </c>
      <c r="L712" s="4" t="s">
        <v>22</v>
      </c>
      <c r="M712">
        <v>1531544400</v>
      </c>
      <c r="N712">
        <v>1532149200</v>
      </c>
      <c r="O712" s="11">
        <f t="shared" si="46"/>
        <v>43295.208333333328</v>
      </c>
      <c r="P712" s="11">
        <f t="shared" si="47"/>
        <v>43302.208333333328</v>
      </c>
      <c r="Q712" t="b">
        <v>0</v>
      </c>
      <c r="R712" t="b">
        <v>1</v>
      </c>
      <c r="S712" t="s">
        <v>33</v>
      </c>
      <c r="T712" t="str" cm="1">
        <f t="array" ref="T712:U712">TRIM(_xlfn.TEXTSPLIT(S712,"/"))</f>
        <v>theater</v>
      </c>
      <c r="U712" t="str">
        <v>plays</v>
      </c>
      <c r="V712" s="5"/>
    </row>
    <row r="713" spans="1:22" ht="31.2" x14ac:dyDescent="0.3">
      <c r="A713">
        <v>711</v>
      </c>
      <c r="B713" t="s">
        <v>1460</v>
      </c>
      <c r="C713" s="3" t="s">
        <v>1461</v>
      </c>
      <c r="D713">
        <v>6200</v>
      </c>
      <c r="E713" t="str" cm="1">
        <f t="array" ref="E713">_xlfn.IFS(D713&lt;1000,"Less than 1000",D713&lt;=4999,"1000 to 4999",D713&lt;=9999,"5000 to 9999",D713&lt;=14999,"10000 to 14999",D713&lt;=19999,"15000 to 19999",D713&lt;=24999,"20000 to 24999",D713&lt;=29999,"25000 to 29999",D713&lt;=34999,"30000 to 34999",D713&lt;=39999,"35000 to 39999",D713&lt;=44999,"40000 to 44999",D713&lt;=49999,"45000 to 49999",TRUE,"Greater than or equal to 50000")</f>
        <v>5000 to 9999</v>
      </c>
      <c r="F713">
        <v>1260</v>
      </c>
      <c r="G713" s="7">
        <f t="shared" si="44"/>
        <v>20.322580645161288</v>
      </c>
      <c r="H713" t="s">
        <v>14</v>
      </c>
      <c r="I713">
        <v>14</v>
      </c>
      <c r="J713" s="5">
        <f t="shared" si="45"/>
        <v>90</v>
      </c>
      <c r="K713" s="4" t="s">
        <v>107</v>
      </c>
      <c r="L713" s="4" t="s">
        <v>108</v>
      </c>
      <c r="M713">
        <v>1453615200</v>
      </c>
      <c r="N713">
        <v>1453788000</v>
      </c>
      <c r="O713" s="11">
        <f t="shared" si="46"/>
        <v>42393.25</v>
      </c>
      <c r="P713" s="11">
        <f t="shared" si="47"/>
        <v>42395.25</v>
      </c>
      <c r="Q713" t="b">
        <v>1</v>
      </c>
      <c r="R713" t="b">
        <v>1</v>
      </c>
      <c r="S713" t="s">
        <v>33</v>
      </c>
      <c r="T713" t="str" cm="1">
        <f t="array" ref="T713:U713">TRIM(_xlfn.TEXTSPLIT(S713,"/"))</f>
        <v>theater</v>
      </c>
      <c r="U713" t="str">
        <v>plays</v>
      </c>
      <c r="V713" s="5"/>
    </row>
    <row r="714" spans="1:22" ht="31.2" x14ac:dyDescent="0.3">
      <c r="A714">
        <v>712</v>
      </c>
      <c r="B714" t="s">
        <v>1462</v>
      </c>
      <c r="C714" s="3" t="s">
        <v>1463</v>
      </c>
      <c r="D714">
        <v>800</v>
      </c>
      <c r="E714" t="str" cm="1">
        <f t="array" ref="E714">_xlfn.IFS(D714&lt;1000,"Less than 1000",D714&lt;=4999,"1000 to 4999",D714&lt;=9999,"5000 to 9999",D714&lt;=14999,"10000 to 14999",D714&lt;=19999,"15000 to 19999",D714&lt;=24999,"20000 to 24999",D714&lt;=29999,"25000 to 29999",D714&lt;=34999,"30000 to 34999",D714&lt;=39999,"35000 to 39999",D714&lt;=44999,"40000 to 44999",D714&lt;=49999,"45000 to 49999",TRUE,"Greater than or equal to 50000")</f>
        <v>Less than 1000</v>
      </c>
      <c r="F714">
        <v>14725</v>
      </c>
      <c r="G714" s="7">
        <f t="shared" si="44"/>
        <v>1840.625</v>
      </c>
      <c r="H714" t="s">
        <v>20</v>
      </c>
      <c r="I714">
        <v>202</v>
      </c>
      <c r="J714" s="5">
        <f t="shared" si="45"/>
        <v>72.896039603960389</v>
      </c>
      <c r="K714" s="4" t="s">
        <v>21</v>
      </c>
      <c r="L714" s="4" t="s">
        <v>22</v>
      </c>
      <c r="M714">
        <v>1467954000</v>
      </c>
      <c r="N714">
        <v>1471496400</v>
      </c>
      <c r="O714" s="11">
        <f t="shared" si="46"/>
        <v>42559.208333333328</v>
      </c>
      <c r="P714" s="11">
        <f t="shared" si="47"/>
        <v>42600.208333333328</v>
      </c>
      <c r="Q714" t="b">
        <v>0</v>
      </c>
      <c r="R714" t="b">
        <v>0</v>
      </c>
      <c r="S714" t="s">
        <v>33</v>
      </c>
      <c r="T714" t="str" cm="1">
        <f t="array" ref="T714:U714">TRIM(_xlfn.TEXTSPLIT(S714,"/"))</f>
        <v>theater</v>
      </c>
      <c r="U714" t="str">
        <v>plays</v>
      </c>
      <c r="V714" s="5"/>
    </row>
    <row r="715" spans="1:22" x14ac:dyDescent="0.3">
      <c r="A715">
        <v>713</v>
      </c>
      <c r="B715" t="s">
        <v>1464</v>
      </c>
      <c r="C715" s="3" t="s">
        <v>1465</v>
      </c>
      <c r="D715">
        <v>6900</v>
      </c>
      <c r="E715" t="str" cm="1">
        <f t="array" ref="E715">_xlfn.IFS(D715&lt;1000,"Less than 1000",D715&lt;=4999,"1000 to 4999",D715&lt;=9999,"5000 to 9999",D715&lt;=14999,"10000 to 14999",D715&lt;=19999,"15000 to 19999",D715&lt;=24999,"20000 to 24999",D715&lt;=29999,"25000 to 29999",D715&lt;=34999,"30000 to 34999",D715&lt;=39999,"35000 to 39999",D715&lt;=44999,"40000 to 44999",D715&lt;=49999,"45000 to 49999",TRUE,"Greater than or equal to 50000")</f>
        <v>5000 to 9999</v>
      </c>
      <c r="F715">
        <v>11174</v>
      </c>
      <c r="G715" s="7">
        <f t="shared" si="44"/>
        <v>161.94202898550725</v>
      </c>
      <c r="H715" t="s">
        <v>20</v>
      </c>
      <c r="I715">
        <v>103</v>
      </c>
      <c r="J715" s="5">
        <f t="shared" si="45"/>
        <v>108.48543689320388</v>
      </c>
      <c r="K715" s="4" t="s">
        <v>21</v>
      </c>
      <c r="L715" s="4" t="s">
        <v>22</v>
      </c>
      <c r="M715">
        <v>1471842000</v>
      </c>
      <c r="N715">
        <v>1472878800</v>
      </c>
      <c r="O715" s="11">
        <f t="shared" si="46"/>
        <v>42604.208333333328</v>
      </c>
      <c r="P715" s="11">
        <f t="shared" si="47"/>
        <v>42616.208333333328</v>
      </c>
      <c r="Q715" t="b">
        <v>0</v>
      </c>
      <c r="R715" t="b">
        <v>0</v>
      </c>
      <c r="S715" t="s">
        <v>133</v>
      </c>
      <c r="T715" t="str" cm="1">
        <f t="array" ref="T715:U715">TRIM(_xlfn.TEXTSPLIT(S715,"/"))</f>
        <v>publishing</v>
      </c>
      <c r="U715" t="str">
        <v>radio &amp; podcasts</v>
      </c>
      <c r="V715" s="5"/>
    </row>
    <row r="716" spans="1:22" x14ac:dyDescent="0.3">
      <c r="A716">
        <v>714</v>
      </c>
      <c r="B716" t="s">
        <v>1466</v>
      </c>
      <c r="C716" s="3" t="s">
        <v>1467</v>
      </c>
      <c r="D716">
        <v>38500</v>
      </c>
      <c r="E716" t="str" cm="1">
        <f t="array" ref="E716">_xlfn.IFS(D716&lt;1000,"Less than 1000",D716&lt;=4999,"1000 to 4999",D716&lt;=9999,"5000 to 9999",D716&lt;=14999,"10000 to 14999",D716&lt;=19999,"15000 to 19999",D716&lt;=24999,"20000 to 24999",D716&lt;=29999,"25000 to 29999",D716&lt;=34999,"30000 to 34999",D716&lt;=39999,"35000 to 39999",D716&lt;=44999,"40000 to 44999",D716&lt;=49999,"45000 to 49999",TRUE,"Greater than or equal to 50000")</f>
        <v>35000 to 39999</v>
      </c>
      <c r="F716">
        <v>182036</v>
      </c>
      <c r="G716" s="7">
        <f t="shared" si="44"/>
        <v>472.82077922077923</v>
      </c>
      <c r="H716" t="s">
        <v>20</v>
      </c>
      <c r="I716">
        <v>1785</v>
      </c>
      <c r="J716" s="5">
        <f t="shared" si="45"/>
        <v>101.98095238095237</v>
      </c>
      <c r="K716" s="4" t="s">
        <v>21</v>
      </c>
      <c r="L716" s="4" t="s">
        <v>22</v>
      </c>
      <c r="M716">
        <v>1408424400</v>
      </c>
      <c r="N716">
        <v>1408510800</v>
      </c>
      <c r="O716" s="11">
        <f t="shared" si="46"/>
        <v>41870.208333333336</v>
      </c>
      <c r="P716" s="11">
        <f t="shared" si="47"/>
        <v>41871.208333333336</v>
      </c>
      <c r="Q716" t="b">
        <v>0</v>
      </c>
      <c r="R716" t="b">
        <v>0</v>
      </c>
      <c r="S716" t="s">
        <v>23</v>
      </c>
      <c r="T716" t="str" cm="1">
        <f t="array" ref="T716:U716">TRIM(_xlfn.TEXTSPLIT(S716,"/"))</f>
        <v>music</v>
      </c>
      <c r="U716" t="str">
        <v>rock</v>
      </c>
      <c r="V716" s="5"/>
    </row>
    <row r="717" spans="1:22" x14ac:dyDescent="0.3">
      <c r="A717">
        <v>715</v>
      </c>
      <c r="B717" t="s">
        <v>1468</v>
      </c>
      <c r="C717" s="3" t="s">
        <v>1469</v>
      </c>
      <c r="D717">
        <v>118000</v>
      </c>
      <c r="E717" t="str" cm="1">
        <f t="array" ref="E717">_xlfn.IFS(D717&lt;1000,"Less than 1000",D717&lt;=4999,"1000 to 4999",D717&lt;=9999,"5000 to 9999",D717&lt;=14999,"10000 to 14999",D717&lt;=19999,"15000 to 19999",D717&lt;=24999,"20000 to 24999",D717&lt;=29999,"25000 to 29999",D717&lt;=34999,"30000 to 34999",D717&lt;=39999,"35000 to 39999",D717&lt;=44999,"40000 to 44999",D717&lt;=49999,"45000 to 49999",TRUE,"Greater than or equal to 50000")</f>
        <v>Greater than or equal to 50000</v>
      </c>
      <c r="F717">
        <v>28870</v>
      </c>
      <c r="G717" s="7">
        <f t="shared" si="44"/>
        <v>24.466101694915253</v>
      </c>
      <c r="H717" t="s">
        <v>14</v>
      </c>
      <c r="I717">
        <v>656</v>
      </c>
      <c r="J717" s="5">
        <f t="shared" si="45"/>
        <v>44.009146341463413</v>
      </c>
      <c r="K717" s="4" t="s">
        <v>21</v>
      </c>
      <c r="L717" s="4" t="s">
        <v>22</v>
      </c>
      <c r="M717">
        <v>1281157200</v>
      </c>
      <c r="N717">
        <v>1281589200</v>
      </c>
      <c r="O717" s="11">
        <f t="shared" si="46"/>
        <v>40397.208333333336</v>
      </c>
      <c r="P717" s="11">
        <f t="shared" si="47"/>
        <v>40402.208333333336</v>
      </c>
      <c r="Q717" t="b">
        <v>0</v>
      </c>
      <c r="R717" t="b">
        <v>0</v>
      </c>
      <c r="S717" t="s">
        <v>292</v>
      </c>
      <c r="T717" t="str" cm="1">
        <f t="array" ref="T717:U717">TRIM(_xlfn.TEXTSPLIT(S717,"/"))</f>
        <v>games</v>
      </c>
      <c r="U717" t="str">
        <v>mobile games</v>
      </c>
      <c r="V717" s="5"/>
    </row>
    <row r="718" spans="1:22" x14ac:dyDescent="0.3">
      <c r="A718">
        <v>716</v>
      </c>
      <c r="B718" t="s">
        <v>1470</v>
      </c>
      <c r="C718" s="3" t="s">
        <v>1471</v>
      </c>
      <c r="D718">
        <v>2000</v>
      </c>
      <c r="E718" t="str" cm="1">
        <f t="array" ref="E718">_xlfn.IFS(D718&lt;1000,"Less than 1000",D718&lt;=4999,"1000 to 4999",D718&lt;=9999,"5000 to 9999",D718&lt;=14999,"10000 to 14999",D718&lt;=19999,"15000 to 19999",D718&lt;=24999,"20000 to 24999",D718&lt;=29999,"25000 to 29999",D718&lt;=34999,"30000 to 34999",D718&lt;=39999,"35000 to 39999",D718&lt;=44999,"40000 to 44999",D718&lt;=49999,"45000 to 49999",TRUE,"Greater than or equal to 50000")</f>
        <v>1000 to 4999</v>
      </c>
      <c r="F718">
        <v>10353</v>
      </c>
      <c r="G718" s="7">
        <f t="shared" si="44"/>
        <v>517.65</v>
      </c>
      <c r="H718" t="s">
        <v>20</v>
      </c>
      <c r="I718">
        <v>157</v>
      </c>
      <c r="J718" s="5">
        <f t="shared" si="45"/>
        <v>65.942675159235662</v>
      </c>
      <c r="K718" s="4" t="s">
        <v>21</v>
      </c>
      <c r="L718" s="4" t="s">
        <v>22</v>
      </c>
      <c r="M718">
        <v>1373432400</v>
      </c>
      <c r="N718">
        <v>1375851600</v>
      </c>
      <c r="O718" s="11">
        <f t="shared" si="46"/>
        <v>41465.208333333336</v>
      </c>
      <c r="P718" s="11">
        <f t="shared" si="47"/>
        <v>41493.208333333336</v>
      </c>
      <c r="Q718" t="b">
        <v>0</v>
      </c>
      <c r="R718" t="b">
        <v>1</v>
      </c>
      <c r="S718" t="s">
        <v>33</v>
      </c>
      <c r="T718" t="str" cm="1">
        <f t="array" ref="T718:U718">TRIM(_xlfn.TEXTSPLIT(S718,"/"))</f>
        <v>theater</v>
      </c>
      <c r="U718" t="str">
        <v>plays</v>
      </c>
      <c r="V718" s="5"/>
    </row>
    <row r="719" spans="1:22" ht="31.2" x14ac:dyDescent="0.3">
      <c r="A719">
        <v>717</v>
      </c>
      <c r="B719" t="s">
        <v>1472</v>
      </c>
      <c r="C719" s="3" t="s">
        <v>1473</v>
      </c>
      <c r="D719">
        <v>5600</v>
      </c>
      <c r="E719" t="str" cm="1">
        <f t="array" ref="E719">_xlfn.IFS(D719&lt;1000,"Less than 1000",D719&lt;=4999,"1000 to 4999",D719&lt;=9999,"5000 to 9999",D719&lt;=14999,"10000 to 14999",D719&lt;=19999,"15000 to 19999",D719&lt;=24999,"20000 to 24999",D719&lt;=29999,"25000 to 29999",D719&lt;=34999,"30000 to 34999",D719&lt;=39999,"35000 to 39999",D719&lt;=44999,"40000 to 44999",D719&lt;=49999,"45000 to 49999",TRUE,"Greater than or equal to 50000")</f>
        <v>5000 to 9999</v>
      </c>
      <c r="F719">
        <v>13868</v>
      </c>
      <c r="G719" s="7">
        <f t="shared" si="44"/>
        <v>247.64285714285714</v>
      </c>
      <c r="H719" t="s">
        <v>20</v>
      </c>
      <c r="I719">
        <v>555</v>
      </c>
      <c r="J719" s="5">
        <f t="shared" si="45"/>
        <v>24.987387387387386</v>
      </c>
      <c r="K719" s="4" t="s">
        <v>21</v>
      </c>
      <c r="L719" s="4" t="s">
        <v>22</v>
      </c>
      <c r="M719">
        <v>1313989200</v>
      </c>
      <c r="N719">
        <v>1315803600</v>
      </c>
      <c r="O719" s="11">
        <f t="shared" si="46"/>
        <v>40777.208333333336</v>
      </c>
      <c r="P719" s="11">
        <f t="shared" si="47"/>
        <v>40798.208333333336</v>
      </c>
      <c r="Q719" t="b">
        <v>0</v>
      </c>
      <c r="R719" t="b">
        <v>0</v>
      </c>
      <c r="S719" t="s">
        <v>42</v>
      </c>
      <c r="T719" t="str" cm="1">
        <f t="array" ref="T719:U719">TRIM(_xlfn.TEXTSPLIT(S719,"/"))</f>
        <v>film &amp; video</v>
      </c>
      <c r="U719" t="str">
        <v>documentary</v>
      </c>
      <c r="V719" s="5"/>
    </row>
    <row r="720" spans="1:22" x14ac:dyDescent="0.3">
      <c r="A720">
        <v>718</v>
      </c>
      <c r="B720" t="s">
        <v>1474</v>
      </c>
      <c r="C720" s="3" t="s">
        <v>1475</v>
      </c>
      <c r="D720">
        <v>8300</v>
      </c>
      <c r="E720" t="str" cm="1">
        <f t="array" ref="E720">_xlfn.IFS(D720&lt;1000,"Less than 1000",D720&lt;=4999,"1000 to 4999",D720&lt;=9999,"5000 to 9999",D720&lt;=14999,"10000 to 14999",D720&lt;=19999,"15000 to 19999",D720&lt;=24999,"20000 to 24999",D720&lt;=29999,"25000 to 29999",D720&lt;=34999,"30000 to 34999",D720&lt;=39999,"35000 to 39999",D720&lt;=44999,"40000 to 44999",D720&lt;=49999,"45000 to 49999",TRUE,"Greater than or equal to 50000")</f>
        <v>5000 to 9999</v>
      </c>
      <c r="F720">
        <v>8317</v>
      </c>
      <c r="G720" s="7">
        <f t="shared" si="44"/>
        <v>100.20481927710843</v>
      </c>
      <c r="H720" t="s">
        <v>20</v>
      </c>
      <c r="I720">
        <v>297</v>
      </c>
      <c r="J720" s="5">
        <f t="shared" si="45"/>
        <v>28.003367003367003</v>
      </c>
      <c r="K720" s="4" t="s">
        <v>21</v>
      </c>
      <c r="L720" s="4" t="s">
        <v>22</v>
      </c>
      <c r="M720">
        <v>1371445200</v>
      </c>
      <c r="N720">
        <v>1373691600</v>
      </c>
      <c r="O720" s="11">
        <f t="shared" si="46"/>
        <v>41442.208333333336</v>
      </c>
      <c r="P720" s="11">
        <f t="shared" si="47"/>
        <v>41468.208333333336</v>
      </c>
      <c r="Q720" t="b">
        <v>0</v>
      </c>
      <c r="R720" t="b">
        <v>0</v>
      </c>
      <c r="S720" t="s">
        <v>65</v>
      </c>
      <c r="T720" t="str" cm="1">
        <f t="array" ref="T720:U720">TRIM(_xlfn.TEXTSPLIT(S720,"/"))</f>
        <v>technology</v>
      </c>
      <c r="U720" t="str">
        <v>wearables</v>
      </c>
      <c r="V720" s="5"/>
    </row>
    <row r="721" spans="1:22" x14ac:dyDescent="0.3">
      <c r="A721">
        <v>719</v>
      </c>
      <c r="B721" t="s">
        <v>1476</v>
      </c>
      <c r="C721" s="3" t="s">
        <v>1477</v>
      </c>
      <c r="D721">
        <v>6900</v>
      </c>
      <c r="E721" t="str" cm="1">
        <f t="array" ref="E721">_xlfn.IFS(D721&lt;1000,"Less than 1000",D721&lt;=4999,"1000 to 4999",D721&lt;=9999,"5000 to 9999",D721&lt;=14999,"10000 to 14999",D721&lt;=19999,"15000 to 19999",D721&lt;=24999,"20000 to 24999",D721&lt;=29999,"25000 to 29999",D721&lt;=34999,"30000 to 34999",D721&lt;=39999,"35000 to 39999",D721&lt;=44999,"40000 to 44999",D721&lt;=49999,"45000 to 49999",TRUE,"Greater than or equal to 50000")</f>
        <v>5000 to 9999</v>
      </c>
      <c r="F721">
        <v>10557</v>
      </c>
      <c r="G721" s="7">
        <f t="shared" si="44"/>
        <v>153</v>
      </c>
      <c r="H721" t="s">
        <v>20</v>
      </c>
      <c r="I721">
        <v>123</v>
      </c>
      <c r="J721" s="5">
        <f t="shared" si="45"/>
        <v>85.829268292682926</v>
      </c>
      <c r="K721" s="4" t="s">
        <v>21</v>
      </c>
      <c r="L721" s="4" t="s">
        <v>22</v>
      </c>
      <c r="M721">
        <v>1338267600</v>
      </c>
      <c r="N721">
        <v>1339218000</v>
      </c>
      <c r="O721" s="11">
        <f t="shared" si="46"/>
        <v>41058.208333333336</v>
      </c>
      <c r="P721" s="11">
        <f t="shared" si="47"/>
        <v>41069.208333333336</v>
      </c>
      <c r="Q721" t="b">
        <v>0</v>
      </c>
      <c r="R721" t="b">
        <v>0</v>
      </c>
      <c r="S721" t="s">
        <v>119</v>
      </c>
      <c r="T721" t="str" cm="1">
        <f t="array" ref="T721:U721">TRIM(_xlfn.TEXTSPLIT(S721,"/"))</f>
        <v>publishing</v>
      </c>
      <c r="U721" t="str">
        <v>fiction</v>
      </c>
      <c r="V721" s="5"/>
    </row>
    <row r="722" spans="1:22" ht="31.2" x14ac:dyDescent="0.3">
      <c r="A722">
        <v>720</v>
      </c>
      <c r="B722" t="s">
        <v>1478</v>
      </c>
      <c r="C722" s="3" t="s">
        <v>1479</v>
      </c>
      <c r="D722">
        <v>8700</v>
      </c>
      <c r="E722" t="str" cm="1">
        <f t="array" ref="E722">_xlfn.IFS(D722&lt;1000,"Less than 1000",D722&lt;=4999,"1000 to 4999",D722&lt;=9999,"5000 to 9999",D722&lt;=14999,"10000 to 14999",D722&lt;=19999,"15000 to 19999",D722&lt;=24999,"20000 to 24999",D722&lt;=29999,"25000 to 29999",D722&lt;=34999,"30000 to 34999",D722&lt;=39999,"35000 to 39999",D722&lt;=44999,"40000 to 44999",D722&lt;=49999,"45000 to 49999",TRUE,"Greater than or equal to 50000")</f>
        <v>5000 to 9999</v>
      </c>
      <c r="F722">
        <v>3227</v>
      </c>
      <c r="G722" s="7">
        <f t="shared" si="44"/>
        <v>37.091954022988503</v>
      </c>
      <c r="H722" t="s">
        <v>74</v>
      </c>
      <c r="I722">
        <v>38</v>
      </c>
      <c r="J722" s="5">
        <f t="shared" si="45"/>
        <v>84.921052631578945</v>
      </c>
      <c r="K722" s="4" t="s">
        <v>36</v>
      </c>
      <c r="L722" s="4" t="s">
        <v>37</v>
      </c>
      <c r="M722">
        <v>1519192800</v>
      </c>
      <c r="N722">
        <v>1520402400</v>
      </c>
      <c r="O722" s="11">
        <f t="shared" si="46"/>
        <v>43152.25</v>
      </c>
      <c r="P722" s="11">
        <f t="shared" si="47"/>
        <v>43166.25</v>
      </c>
      <c r="Q722" t="b">
        <v>0</v>
      </c>
      <c r="R722" t="b">
        <v>1</v>
      </c>
      <c r="S722" t="s">
        <v>33</v>
      </c>
      <c r="T722" t="str" cm="1">
        <f t="array" ref="T722:U722">TRIM(_xlfn.TEXTSPLIT(S722,"/"))</f>
        <v>theater</v>
      </c>
      <c r="U722" t="str">
        <v>plays</v>
      </c>
      <c r="V722" s="5"/>
    </row>
    <row r="723" spans="1:22" x14ac:dyDescent="0.3">
      <c r="A723">
        <v>721</v>
      </c>
      <c r="B723" t="s">
        <v>1480</v>
      </c>
      <c r="C723" s="3" t="s">
        <v>1481</v>
      </c>
      <c r="D723">
        <v>123600</v>
      </c>
      <c r="E723" t="str" cm="1">
        <f t="array" ref="E723">_xlfn.IFS(D723&lt;1000,"Less than 1000",D723&lt;=4999,"1000 to 4999",D723&lt;=9999,"5000 to 9999",D723&lt;=14999,"10000 to 14999",D723&lt;=19999,"15000 to 19999",D723&lt;=24999,"20000 to 24999",D723&lt;=29999,"25000 to 29999",D723&lt;=34999,"30000 to 34999",D723&lt;=39999,"35000 to 39999",D723&lt;=44999,"40000 to 44999",D723&lt;=49999,"45000 to 49999",TRUE,"Greater than or equal to 50000")</f>
        <v>Greater than or equal to 50000</v>
      </c>
      <c r="F723">
        <v>5429</v>
      </c>
      <c r="G723" s="7">
        <f t="shared" si="44"/>
        <v>4.392394822006473</v>
      </c>
      <c r="H723" t="s">
        <v>74</v>
      </c>
      <c r="I723">
        <v>60</v>
      </c>
      <c r="J723" s="5">
        <f t="shared" si="45"/>
        <v>90.483333333333334</v>
      </c>
      <c r="K723" s="4" t="s">
        <v>21</v>
      </c>
      <c r="L723" s="4" t="s">
        <v>22</v>
      </c>
      <c r="M723">
        <v>1522818000</v>
      </c>
      <c r="N723">
        <v>1523336400</v>
      </c>
      <c r="O723" s="11">
        <f t="shared" si="46"/>
        <v>43194.208333333328</v>
      </c>
      <c r="P723" s="11">
        <f t="shared" si="47"/>
        <v>43200.208333333328</v>
      </c>
      <c r="Q723" t="b">
        <v>0</v>
      </c>
      <c r="R723" t="b">
        <v>0</v>
      </c>
      <c r="S723" t="s">
        <v>23</v>
      </c>
      <c r="T723" t="str" cm="1">
        <f t="array" ref="T723:U723">TRIM(_xlfn.TEXTSPLIT(S723,"/"))</f>
        <v>music</v>
      </c>
      <c r="U723" t="str">
        <v>rock</v>
      </c>
      <c r="V723" s="5"/>
    </row>
    <row r="724" spans="1:22" x14ac:dyDescent="0.3">
      <c r="A724">
        <v>722</v>
      </c>
      <c r="B724" t="s">
        <v>1482</v>
      </c>
      <c r="C724" s="3" t="s">
        <v>1483</v>
      </c>
      <c r="D724">
        <v>48500</v>
      </c>
      <c r="E724" t="str" cm="1">
        <f t="array" ref="E724">_xlfn.IFS(D724&lt;1000,"Less than 1000",D724&lt;=4999,"1000 to 4999",D724&lt;=9999,"5000 to 9999",D724&lt;=14999,"10000 to 14999",D724&lt;=19999,"15000 to 19999",D724&lt;=24999,"20000 to 24999",D724&lt;=29999,"25000 to 29999",D724&lt;=34999,"30000 to 34999",D724&lt;=39999,"35000 to 39999",D724&lt;=44999,"40000 to 44999",D724&lt;=49999,"45000 to 49999",TRUE,"Greater than or equal to 50000")</f>
        <v>45000 to 49999</v>
      </c>
      <c r="F724">
        <v>75906</v>
      </c>
      <c r="G724" s="7">
        <f t="shared" si="44"/>
        <v>156.50721649484535</v>
      </c>
      <c r="H724" t="s">
        <v>20</v>
      </c>
      <c r="I724">
        <v>3036</v>
      </c>
      <c r="J724" s="5">
        <f t="shared" si="45"/>
        <v>25.00197628458498</v>
      </c>
      <c r="K724" s="4" t="s">
        <v>21</v>
      </c>
      <c r="L724" s="4" t="s">
        <v>22</v>
      </c>
      <c r="M724">
        <v>1509948000</v>
      </c>
      <c r="N724">
        <v>1512280800</v>
      </c>
      <c r="O724" s="11">
        <f t="shared" si="46"/>
        <v>43045.25</v>
      </c>
      <c r="P724" s="11">
        <f t="shared" si="47"/>
        <v>43072.25</v>
      </c>
      <c r="Q724" t="b">
        <v>0</v>
      </c>
      <c r="R724" t="b">
        <v>0</v>
      </c>
      <c r="S724" t="s">
        <v>42</v>
      </c>
      <c r="T724" t="str" cm="1">
        <f t="array" ref="T724:U724">TRIM(_xlfn.TEXTSPLIT(S724,"/"))</f>
        <v>film &amp; video</v>
      </c>
      <c r="U724" t="str">
        <v>documentary</v>
      </c>
      <c r="V724" s="5"/>
    </row>
    <row r="725" spans="1:22" x14ac:dyDescent="0.3">
      <c r="A725">
        <v>723</v>
      </c>
      <c r="B725" t="s">
        <v>1484</v>
      </c>
      <c r="C725" s="3" t="s">
        <v>1485</v>
      </c>
      <c r="D725">
        <v>4900</v>
      </c>
      <c r="E725" t="str" cm="1">
        <f t="array" ref="E725">_xlfn.IFS(D725&lt;1000,"Less than 1000",D725&lt;=4999,"1000 to 4999",D725&lt;=9999,"5000 to 9999",D725&lt;=14999,"10000 to 14999",D725&lt;=19999,"15000 to 19999",D725&lt;=24999,"20000 to 24999",D725&lt;=29999,"25000 to 29999",D725&lt;=34999,"30000 to 34999",D725&lt;=39999,"35000 to 39999",D725&lt;=44999,"40000 to 44999",D725&lt;=49999,"45000 to 49999",TRUE,"Greater than or equal to 50000")</f>
        <v>1000 to 4999</v>
      </c>
      <c r="F725">
        <v>13250</v>
      </c>
      <c r="G725" s="7">
        <f t="shared" si="44"/>
        <v>270.40816326530609</v>
      </c>
      <c r="H725" t="s">
        <v>20</v>
      </c>
      <c r="I725">
        <v>144</v>
      </c>
      <c r="J725" s="5">
        <f t="shared" si="45"/>
        <v>92.013888888888886</v>
      </c>
      <c r="K725" s="4" t="s">
        <v>26</v>
      </c>
      <c r="L725" s="4" t="s">
        <v>27</v>
      </c>
      <c r="M725">
        <v>1456898400</v>
      </c>
      <c r="N725">
        <v>1458709200</v>
      </c>
      <c r="O725" s="11">
        <f t="shared" si="46"/>
        <v>42431.25</v>
      </c>
      <c r="P725" s="11">
        <f t="shared" si="47"/>
        <v>42452.208333333328</v>
      </c>
      <c r="Q725" t="b">
        <v>0</v>
      </c>
      <c r="R725" t="b">
        <v>0</v>
      </c>
      <c r="S725" t="s">
        <v>33</v>
      </c>
      <c r="T725" t="str" cm="1">
        <f t="array" ref="T725:U725">TRIM(_xlfn.TEXTSPLIT(S725,"/"))</f>
        <v>theater</v>
      </c>
      <c r="U725" t="str">
        <v>plays</v>
      </c>
      <c r="V725" s="5"/>
    </row>
    <row r="726" spans="1:22" ht="31.2" x14ac:dyDescent="0.3">
      <c r="A726">
        <v>724</v>
      </c>
      <c r="B726" t="s">
        <v>1486</v>
      </c>
      <c r="C726" s="3" t="s">
        <v>1487</v>
      </c>
      <c r="D726">
        <v>8400</v>
      </c>
      <c r="E726" t="str" cm="1">
        <f t="array" ref="E726">_xlfn.IFS(D726&lt;1000,"Less than 1000",D726&lt;=4999,"1000 to 4999",D726&lt;=9999,"5000 to 9999",D726&lt;=14999,"10000 to 14999",D726&lt;=19999,"15000 to 19999",D726&lt;=24999,"20000 to 24999",D726&lt;=29999,"25000 to 29999",D726&lt;=34999,"30000 to 34999",D726&lt;=39999,"35000 to 39999",D726&lt;=44999,"40000 to 44999",D726&lt;=49999,"45000 to 49999",TRUE,"Greater than or equal to 50000")</f>
        <v>5000 to 9999</v>
      </c>
      <c r="F726">
        <v>11261</v>
      </c>
      <c r="G726" s="7">
        <f t="shared" si="44"/>
        <v>134.05952380952382</v>
      </c>
      <c r="H726" t="s">
        <v>20</v>
      </c>
      <c r="I726">
        <v>121</v>
      </c>
      <c r="J726" s="5">
        <f t="shared" si="45"/>
        <v>93.066115702479337</v>
      </c>
      <c r="K726" s="4" t="s">
        <v>40</v>
      </c>
      <c r="L726" s="4" t="s">
        <v>41</v>
      </c>
      <c r="M726">
        <v>1413954000</v>
      </c>
      <c r="N726">
        <v>1414126800</v>
      </c>
      <c r="O726" s="11">
        <f t="shared" si="46"/>
        <v>41934.208333333336</v>
      </c>
      <c r="P726" s="11">
        <f t="shared" si="47"/>
        <v>41936.208333333336</v>
      </c>
      <c r="Q726" t="b">
        <v>0</v>
      </c>
      <c r="R726" t="b">
        <v>1</v>
      </c>
      <c r="S726" t="s">
        <v>33</v>
      </c>
      <c r="T726" t="str" cm="1">
        <f t="array" ref="T726:U726">TRIM(_xlfn.TEXTSPLIT(S726,"/"))</f>
        <v>theater</v>
      </c>
      <c r="U726" t="str">
        <v>plays</v>
      </c>
      <c r="V726" s="5"/>
    </row>
    <row r="727" spans="1:22" x14ac:dyDescent="0.3">
      <c r="A727">
        <v>725</v>
      </c>
      <c r="B727" t="s">
        <v>1488</v>
      </c>
      <c r="C727" s="3" t="s">
        <v>1489</v>
      </c>
      <c r="D727">
        <v>193200</v>
      </c>
      <c r="E727" t="str" cm="1">
        <f t="array" ref="E727">_xlfn.IFS(D727&lt;1000,"Less than 1000",D727&lt;=4999,"1000 to 4999",D727&lt;=9999,"5000 to 9999",D727&lt;=14999,"10000 to 14999",D727&lt;=19999,"15000 to 19999",D727&lt;=24999,"20000 to 24999",D727&lt;=29999,"25000 to 29999",D727&lt;=34999,"30000 to 34999",D727&lt;=39999,"35000 to 39999",D727&lt;=44999,"40000 to 44999",D727&lt;=49999,"45000 to 49999",TRUE,"Greater than or equal to 50000")</f>
        <v>Greater than or equal to 50000</v>
      </c>
      <c r="F727">
        <v>97369</v>
      </c>
      <c r="G727" s="7">
        <f t="shared" si="44"/>
        <v>50.398033126293996</v>
      </c>
      <c r="H727" t="s">
        <v>14</v>
      </c>
      <c r="I727">
        <v>1596</v>
      </c>
      <c r="J727" s="5">
        <f t="shared" si="45"/>
        <v>61.008145363408524</v>
      </c>
      <c r="K727" s="4" t="s">
        <v>21</v>
      </c>
      <c r="L727" s="4" t="s">
        <v>22</v>
      </c>
      <c r="M727">
        <v>1416031200</v>
      </c>
      <c r="N727">
        <v>1416204000</v>
      </c>
      <c r="O727" s="11">
        <f t="shared" si="46"/>
        <v>41958.25</v>
      </c>
      <c r="P727" s="11">
        <f t="shared" si="47"/>
        <v>41960.25</v>
      </c>
      <c r="Q727" t="b">
        <v>0</v>
      </c>
      <c r="R727" t="b">
        <v>0</v>
      </c>
      <c r="S727" t="s">
        <v>292</v>
      </c>
      <c r="T727" t="str" cm="1">
        <f t="array" ref="T727:U727">TRIM(_xlfn.TEXTSPLIT(S727,"/"))</f>
        <v>games</v>
      </c>
      <c r="U727" t="str">
        <v>mobile games</v>
      </c>
      <c r="V727" s="5"/>
    </row>
    <row r="728" spans="1:22" ht="31.2" x14ac:dyDescent="0.3">
      <c r="A728">
        <v>726</v>
      </c>
      <c r="B728" t="s">
        <v>1490</v>
      </c>
      <c r="C728" s="3" t="s">
        <v>1491</v>
      </c>
      <c r="D728">
        <v>54300</v>
      </c>
      <c r="E728" t="str" cm="1">
        <f t="array" ref="E728">_xlfn.IFS(D728&lt;1000,"Less than 1000",D728&lt;=4999,"1000 to 4999",D728&lt;=9999,"5000 to 9999",D728&lt;=14999,"10000 to 14999",D728&lt;=19999,"15000 to 19999",D728&lt;=24999,"20000 to 24999",D728&lt;=29999,"25000 to 29999",D728&lt;=34999,"30000 to 34999",D728&lt;=39999,"35000 to 39999",D728&lt;=44999,"40000 to 44999",D728&lt;=49999,"45000 to 49999",TRUE,"Greater than or equal to 50000")</f>
        <v>Greater than or equal to 50000</v>
      </c>
      <c r="F728">
        <v>48227</v>
      </c>
      <c r="G728" s="7">
        <f t="shared" si="44"/>
        <v>88.815837937384899</v>
      </c>
      <c r="H728" t="s">
        <v>74</v>
      </c>
      <c r="I728">
        <v>524</v>
      </c>
      <c r="J728" s="5">
        <f t="shared" si="45"/>
        <v>92.036259541984734</v>
      </c>
      <c r="K728" s="4" t="s">
        <v>21</v>
      </c>
      <c r="L728" s="4" t="s">
        <v>22</v>
      </c>
      <c r="M728">
        <v>1287982800</v>
      </c>
      <c r="N728">
        <v>1288501200</v>
      </c>
      <c r="O728" s="11">
        <f t="shared" si="46"/>
        <v>40476.208333333336</v>
      </c>
      <c r="P728" s="11">
        <f t="shared" si="47"/>
        <v>40482.208333333336</v>
      </c>
      <c r="Q728" t="b">
        <v>0</v>
      </c>
      <c r="R728" t="b">
        <v>1</v>
      </c>
      <c r="S728" t="s">
        <v>33</v>
      </c>
      <c r="T728" t="str" cm="1">
        <f t="array" ref="T728:U728">TRIM(_xlfn.TEXTSPLIT(S728,"/"))</f>
        <v>theater</v>
      </c>
      <c r="U728" t="str">
        <v>plays</v>
      </c>
      <c r="V728" s="5"/>
    </row>
    <row r="729" spans="1:22" x14ac:dyDescent="0.3">
      <c r="A729">
        <v>727</v>
      </c>
      <c r="B729" t="s">
        <v>1492</v>
      </c>
      <c r="C729" s="3" t="s">
        <v>1493</v>
      </c>
      <c r="D729">
        <v>8900</v>
      </c>
      <c r="E729" t="str" cm="1">
        <f t="array" ref="E729">_xlfn.IFS(D729&lt;1000,"Less than 1000",D729&lt;=4999,"1000 to 4999",D729&lt;=9999,"5000 to 9999",D729&lt;=14999,"10000 to 14999",D729&lt;=19999,"15000 to 19999",D729&lt;=24999,"20000 to 24999",D729&lt;=29999,"25000 to 29999",D729&lt;=34999,"30000 to 34999",D729&lt;=39999,"35000 to 39999",D729&lt;=44999,"40000 to 44999",D729&lt;=49999,"45000 to 49999",TRUE,"Greater than or equal to 50000")</f>
        <v>5000 to 9999</v>
      </c>
      <c r="F729">
        <v>14685</v>
      </c>
      <c r="G729" s="7">
        <f t="shared" si="44"/>
        <v>165</v>
      </c>
      <c r="H729" t="s">
        <v>20</v>
      </c>
      <c r="I729">
        <v>181</v>
      </c>
      <c r="J729" s="5">
        <f t="shared" si="45"/>
        <v>81.132596685082873</v>
      </c>
      <c r="K729" s="4" t="s">
        <v>21</v>
      </c>
      <c r="L729" s="4" t="s">
        <v>22</v>
      </c>
      <c r="M729">
        <v>1547964000</v>
      </c>
      <c r="N729">
        <v>1552971600</v>
      </c>
      <c r="O729" s="11">
        <f t="shared" si="46"/>
        <v>43485.25</v>
      </c>
      <c r="P729" s="11">
        <f t="shared" si="47"/>
        <v>43543.208333333328</v>
      </c>
      <c r="Q729" t="b">
        <v>0</v>
      </c>
      <c r="R729" t="b">
        <v>0</v>
      </c>
      <c r="S729" t="s">
        <v>28</v>
      </c>
      <c r="T729" t="str" cm="1">
        <f t="array" ref="T729:U729">TRIM(_xlfn.TEXTSPLIT(S729,"/"))</f>
        <v>technology</v>
      </c>
      <c r="U729" t="str">
        <v>web</v>
      </c>
      <c r="V729" s="5"/>
    </row>
    <row r="730" spans="1:22" ht="31.2" x14ac:dyDescent="0.3">
      <c r="A730">
        <v>728</v>
      </c>
      <c r="B730" t="s">
        <v>1494</v>
      </c>
      <c r="C730" s="3" t="s">
        <v>1495</v>
      </c>
      <c r="D730">
        <v>4200</v>
      </c>
      <c r="E730" t="str" cm="1">
        <f t="array" ref="E730">_xlfn.IFS(D730&lt;1000,"Less than 1000",D730&lt;=4999,"1000 to 4999",D730&lt;=9999,"5000 to 9999",D730&lt;=14999,"10000 to 14999",D730&lt;=19999,"15000 to 19999",D730&lt;=24999,"20000 to 24999",D730&lt;=29999,"25000 to 29999",D730&lt;=34999,"30000 to 34999",D730&lt;=39999,"35000 to 39999",D730&lt;=44999,"40000 to 44999",D730&lt;=49999,"45000 to 49999",TRUE,"Greater than or equal to 50000")</f>
        <v>1000 to 4999</v>
      </c>
      <c r="F730">
        <v>735</v>
      </c>
      <c r="G730" s="7">
        <f t="shared" si="44"/>
        <v>17.5</v>
      </c>
      <c r="H730" t="s">
        <v>14</v>
      </c>
      <c r="I730">
        <v>10</v>
      </c>
      <c r="J730" s="5">
        <f t="shared" si="45"/>
        <v>73.5</v>
      </c>
      <c r="K730" s="4" t="s">
        <v>21</v>
      </c>
      <c r="L730" s="4" t="s">
        <v>22</v>
      </c>
      <c r="M730">
        <v>1464152400</v>
      </c>
      <c r="N730">
        <v>1465102800</v>
      </c>
      <c r="O730" s="11">
        <f t="shared" si="46"/>
        <v>42515.208333333328</v>
      </c>
      <c r="P730" s="11">
        <f t="shared" si="47"/>
        <v>42526.208333333328</v>
      </c>
      <c r="Q730" t="b">
        <v>0</v>
      </c>
      <c r="R730" t="b">
        <v>0</v>
      </c>
      <c r="S730" t="s">
        <v>33</v>
      </c>
      <c r="T730" t="str" cm="1">
        <f t="array" ref="T730:U730">TRIM(_xlfn.TEXTSPLIT(S730,"/"))</f>
        <v>theater</v>
      </c>
      <c r="U730" t="str">
        <v>plays</v>
      </c>
      <c r="V730" s="5"/>
    </row>
    <row r="731" spans="1:22" ht="31.2" x14ac:dyDescent="0.3">
      <c r="A731">
        <v>729</v>
      </c>
      <c r="B731" t="s">
        <v>1496</v>
      </c>
      <c r="C731" s="3" t="s">
        <v>1497</v>
      </c>
      <c r="D731">
        <v>5600</v>
      </c>
      <c r="E731" t="str" cm="1">
        <f t="array" ref="E731">_xlfn.IFS(D731&lt;1000,"Less than 1000",D731&lt;=4999,"1000 to 4999",D731&lt;=9999,"5000 to 9999",D731&lt;=14999,"10000 to 14999",D731&lt;=19999,"15000 to 19999",D731&lt;=24999,"20000 to 24999",D731&lt;=29999,"25000 to 29999",D731&lt;=34999,"30000 to 34999",D731&lt;=39999,"35000 to 39999",D731&lt;=44999,"40000 to 44999",D731&lt;=49999,"45000 to 49999",TRUE,"Greater than or equal to 50000")</f>
        <v>5000 to 9999</v>
      </c>
      <c r="F731">
        <v>10397</v>
      </c>
      <c r="G731" s="7">
        <f t="shared" si="44"/>
        <v>185.66071428571428</v>
      </c>
      <c r="H731" t="s">
        <v>20</v>
      </c>
      <c r="I731">
        <v>122</v>
      </c>
      <c r="J731" s="5">
        <f t="shared" si="45"/>
        <v>85.221311475409834</v>
      </c>
      <c r="K731" s="4" t="s">
        <v>21</v>
      </c>
      <c r="L731" s="4" t="s">
        <v>22</v>
      </c>
      <c r="M731">
        <v>1359957600</v>
      </c>
      <c r="N731">
        <v>1360130400</v>
      </c>
      <c r="O731" s="11">
        <f t="shared" si="46"/>
        <v>41309.25</v>
      </c>
      <c r="P731" s="11">
        <f t="shared" si="47"/>
        <v>41311.25</v>
      </c>
      <c r="Q731" t="b">
        <v>0</v>
      </c>
      <c r="R731" t="b">
        <v>0</v>
      </c>
      <c r="S731" t="s">
        <v>53</v>
      </c>
      <c r="T731" t="str" cm="1">
        <f t="array" ref="T731:U731">TRIM(_xlfn.TEXTSPLIT(S731,"/"))</f>
        <v>film &amp; video</v>
      </c>
      <c r="U731" t="str">
        <v>drama</v>
      </c>
      <c r="V731" s="5"/>
    </row>
    <row r="732" spans="1:22" x14ac:dyDescent="0.3">
      <c r="A732">
        <v>730</v>
      </c>
      <c r="B732" t="s">
        <v>1498</v>
      </c>
      <c r="C732" s="3" t="s">
        <v>1499</v>
      </c>
      <c r="D732">
        <v>28800</v>
      </c>
      <c r="E732" t="str" cm="1">
        <f t="array" ref="E732">_xlfn.IFS(D732&lt;1000,"Less than 1000",D732&lt;=4999,"1000 to 4999",D732&lt;=9999,"5000 to 9999",D732&lt;=14999,"10000 to 14999",D732&lt;=19999,"15000 to 19999",D732&lt;=24999,"20000 to 24999",D732&lt;=29999,"25000 to 29999",D732&lt;=34999,"30000 to 34999",D732&lt;=39999,"35000 to 39999",D732&lt;=44999,"40000 to 44999",D732&lt;=49999,"45000 to 49999",TRUE,"Greater than or equal to 50000")</f>
        <v>25000 to 29999</v>
      </c>
      <c r="F732">
        <v>118847</v>
      </c>
      <c r="G732" s="7">
        <f t="shared" si="44"/>
        <v>412.6631944444444</v>
      </c>
      <c r="H732" t="s">
        <v>20</v>
      </c>
      <c r="I732">
        <v>1071</v>
      </c>
      <c r="J732" s="5">
        <f t="shared" si="45"/>
        <v>110.96825396825396</v>
      </c>
      <c r="K732" s="4" t="s">
        <v>15</v>
      </c>
      <c r="L732" s="4" t="s">
        <v>16</v>
      </c>
      <c r="M732">
        <v>1432357200</v>
      </c>
      <c r="N732">
        <v>1432875600</v>
      </c>
      <c r="O732" s="11">
        <f t="shared" si="46"/>
        <v>42147.208333333328</v>
      </c>
      <c r="P732" s="11">
        <f t="shared" si="47"/>
        <v>42153.208333333328</v>
      </c>
      <c r="Q732" t="b">
        <v>0</v>
      </c>
      <c r="R732" t="b">
        <v>0</v>
      </c>
      <c r="S732" t="s">
        <v>65</v>
      </c>
      <c r="T732" t="str" cm="1">
        <f t="array" ref="T732:U732">TRIM(_xlfn.TEXTSPLIT(S732,"/"))</f>
        <v>technology</v>
      </c>
      <c r="U732" t="str">
        <v>wearables</v>
      </c>
      <c r="V732" s="5"/>
    </row>
    <row r="733" spans="1:22" x14ac:dyDescent="0.3">
      <c r="A733">
        <v>731</v>
      </c>
      <c r="B733" t="s">
        <v>1500</v>
      </c>
      <c r="C733" s="3" t="s">
        <v>1501</v>
      </c>
      <c r="D733">
        <v>8000</v>
      </c>
      <c r="E733" t="str" cm="1">
        <f t="array" ref="E733">_xlfn.IFS(D733&lt;1000,"Less than 1000",D733&lt;=4999,"1000 to 4999",D733&lt;=9999,"5000 to 9999",D733&lt;=14999,"10000 to 14999",D733&lt;=19999,"15000 to 19999",D733&lt;=24999,"20000 to 24999",D733&lt;=29999,"25000 to 29999",D733&lt;=34999,"30000 to 34999",D733&lt;=39999,"35000 to 39999",D733&lt;=44999,"40000 to 44999",D733&lt;=49999,"45000 to 49999",TRUE,"Greater than or equal to 50000")</f>
        <v>5000 to 9999</v>
      </c>
      <c r="F733">
        <v>7220</v>
      </c>
      <c r="G733" s="7">
        <f t="shared" si="44"/>
        <v>90.25</v>
      </c>
      <c r="H733" t="s">
        <v>74</v>
      </c>
      <c r="I733">
        <v>219</v>
      </c>
      <c r="J733" s="5">
        <f t="shared" si="45"/>
        <v>32.968036529680369</v>
      </c>
      <c r="K733" s="4" t="s">
        <v>21</v>
      </c>
      <c r="L733" s="4" t="s">
        <v>22</v>
      </c>
      <c r="M733">
        <v>1500786000</v>
      </c>
      <c r="N733">
        <v>1500872400</v>
      </c>
      <c r="O733" s="11">
        <f t="shared" si="46"/>
        <v>42939.208333333328</v>
      </c>
      <c r="P733" s="11">
        <f t="shared" si="47"/>
        <v>42940.208333333328</v>
      </c>
      <c r="Q733" t="b">
        <v>0</v>
      </c>
      <c r="R733" t="b">
        <v>0</v>
      </c>
      <c r="S733" t="s">
        <v>28</v>
      </c>
      <c r="T733" t="str" cm="1">
        <f t="array" ref="T733:U733">TRIM(_xlfn.TEXTSPLIT(S733,"/"))</f>
        <v>technology</v>
      </c>
      <c r="U733" t="str">
        <v>web</v>
      </c>
      <c r="V733" s="5"/>
    </row>
    <row r="734" spans="1:22" x14ac:dyDescent="0.3">
      <c r="A734">
        <v>732</v>
      </c>
      <c r="B734" t="s">
        <v>1502</v>
      </c>
      <c r="C734" s="3" t="s">
        <v>1503</v>
      </c>
      <c r="D734">
        <v>117000</v>
      </c>
      <c r="E734" t="str" cm="1">
        <f t="array" ref="E734">_xlfn.IFS(D734&lt;1000,"Less than 1000",D734&lt;=4999,"1000 to 4999",D734&lt;=9999,"5000 to 9999",D734&lt;=14999,"10000 to 14999",D734&lt;=19999,"15000 to 19999",D734&lt;=24999,"20000 to 24999",D734&lt;=29999,"25000 to 29999",D734&lt;=34999,"30000 to 34999",D734&lt;=39999,"35000 to 39999",D734&lt;=44999,"40000 to 44999",D734&lt;=49999,"45000 to 49999",TRUE,"Greater than or equal to 50000")</f>
        <v>Greater than or equal to 50000</v>
      </c>
      <c r="F734">
        <v>107622</v>
      </c>
      <c r="G734" s="7">
        <f t="shared" si="44"/>
        <v>91.984615384615381</v>
      </c>
      <c r="H734" t="s">
        <v>14</v>
      </c>
      <c r="I734">
        <v>1121</v>
      </c>
      <c r="J734" s="5">
        <f t="shared" si="45"/>
        <v>96.005352363960753</v>
      </c>
      <c r="K734" s="4" t="s">
        <v>21</v>
      </c>
      <c r="L734" s="4" t="s">
        <v>22</v>
      </c>
      <c r="M734">
        <v>1490158800</v>
      </c>
      <c r="N734">
        <v>1492146000</v>
      </c>
      <c r="O734" s="11">
        <f t="shared" si="46"/>
        <v>42816.208333333328</v>
      </c>
      <c r="P734" s="11">
        <f t="shared" si="47"/>
        <v>42839.208333333328</v>
      </c>
      <c r="Q734" t="b">
        <v>0</v>
      </c>
      <c r="R734" t="b">
        <v>1</v>
      </c>
      <c r="S734" t="s">
        <v>23</v>
      </c>
      <c r="T734" t="str" cm="1">
        <f t="array" ref="T734:U734">TRIM(_xlfn.TEXTSPLIT(S734,"/"))</f>
        <v>music</v>
      </c>
      <c r="U734" t="str">
        <v>rock</v>
      </c>
      <c r="V734" s="5"/>
    </row>
    <row r="735" spans="1:22" x14ac:dyDescent="0.3">
      <c r="A735">
        <v>733</v>
      </c>
      <c r="B735" t="s">
        <v>1504</v>
      </c>
      <c r="C735" s="3" t="s">
        <v>1505</v>
      </c>
      <c r="D735">
        <v>15800</v>
      </c>
      <c r="E735" t="str" cm="1">
        <f t="array" ref="E735">_xlfn.IFS(D735&lt;1000,"Less than 1000",D735&lt;=4999,"1000 to 4999",D735&lt;=9999,"5000 to 9999",D735&lt;=14999,"10000 to 14999",D735&lt;=19999,"15000 to 19999",D735&lt;=24999,"20000 to 24999",D735&lt;=29999,"25000 to 29999",D735&lt;=34999,"30000 to 34999",D735&lt;=39999,"35000 to 39999",D735&lt;=44999,"40000 to 44999",D735&lt;=49999,"45000 to 49999",TRUE,"Greater than or equal to 50000")</f>
        <v>15000 to 19999</v>
      </c>
      <c r="F735">
        <v>83267</v>
      </c>
      <c r="G735" s="7">
        <f t="shared" si="44"/>
        <v>527.00632911392404</v>
      </c>
      <c r="H735" t="s">
        <v>20</v>
      </c>
      <c r="I735">
        <v>980</v>
      </c>
      <c r="J735" s="5">
        <f t="shared" si="45"/>
        <v>84.96632653061225</v>
      </c>
      <c r="K735" s="4" t="s">
        <v>21</v>
      </c>
      <c r="L735" s="4" t="s">
        <v>22</v>
      </c>
      <c r="M735">
        <v>1406178000</v>
      </c>
      <c r="N735">
        <v>1407301200</v>
      </c>
      <c r="O735" s="11">
        <f t="shared" si="46"/>
        <v>41844.208333333336</v>
      </c>
      <c r="P735" s="11">
        <f t="shared" si="47"/>
        <v>41857.208333333336</v>
      </c>
      <c r="Q735" t="b">
        <v>0</v>
      </c>
      <c r="R735" t="b">
        <v>0</v>
      </c>
      <c r="S735" t="s">
        <v>148</v>
      </c>
      <c r="T735" t="str" cm="1">
        <f t="array" ref="T735:U735">TRIM(_xlfn.TEXTSPLIT(S735,"/"))</f>
        <v>music</v>
      </c>
      <c r="U735" t="str">
        <v>metal</v>
      </c>
      <c r="V735" s="5"/>
    </row>
    <row r="736" spans="1:22" x14ac:dyDescent="0.3">
      <c r="A736">
        <v>734</v>
      </c>
      <c r="B736" t="s">
        <v>1506</v>
      </c>
      <c r="C736" s="3" t="s">
        <v>1507</v>
      </c>
      <c r="D736">
        <v>4200</v>
      </c>
      <c r="E736" t="str" cm="1">
        <f t="array" ref="E736">_xlfn.IFS(D736&lt;1000,"Less than 1000",D736&lt;=4999,"1000 to 4999",D736&lt;=9999,"5000 to 9999",D736&lt;=14999,"10000 to 14999",D736&lt;=19999,"15000 to 19999",D736&lt;=24999,"20000 to 24999",D736&lt;=29999,"25000 to 29999",D736&lt;=34999,"30000 to 34999",D736&lt;=39999,"35000 to 39999",D736&lt;=44999,"40000 to 44999",D736&lt;=49999,"45000 to 49999",TRUE,"Greater than or equal to 50000")</f>
        <v>1000 to 4999</v>
      </c>
      <c r="F736">
        <v>13404</v>
      </c>
      <c r="G736" s="7">
        <f t="shared" si="44"/>
        <v>319.14285714285711</v>
      </c>
      <c r="H736" t="s">
        <v>20</v>
      </c>
      <c r="I736">
        <v>536</v>
      </c>
      <c r="J736" s="5">
        <f t="shared" si="45"/>
        <v>25.007462686567163</v>
      </c>
      <c r="K736" s="4" t="s">
        <v>21</v>
      </c>
      <c r="L736" s="4" t="s">
        <v>22</v>
      </c>
      <c r="M736">
        <v>1485583200</v>
      </c>
      <c r="N736">
        <v>1486620000</v>
      </c>
      <c r="O736" s="11">
        <f t="shared" si="46"/>
        <v>42763.25</v>
      </c>
      <c r="P736" s="11">
        <f t="shared" si="47"/>
        <v>42775.25</v>
      </c>
      <c r="Q736" t="b">
        <v>0</v>
      </c>
      <c r="R736" t="b">
        <v>1</v>
      </c>
      <c r="S736" t="s">
        <v>33</v>
      </c>
      <c r="T736" t="str" cm="1">
        <f t="array" ref="T736:U736">TRIM(_xlfn.TEXTSPLIT(S736,"/"))</f>
        <v>theater</v>
      </c>
      <c r="U736" t="str">
        <v>plays</v>
      </c>
      <c r="V736" s="5"/>
    </row>
    <row r="737" spans="1:22" ht="31.2" x14ac:dyDescent="0.3">
      <c r="A737">
        <v>735</v>
      </c>
      <c r="B737" t="s">
        <v>1508</v>
      </c>
      <c r="C737" s="3" t="s">
        <v>1509</v>
      </c>
      <c r="D737">
        <v>37100</v>
      </c>
      <c r="E737" t="str" cm="1">
        <f t="array" ref="E737">_xlfn.IFS(D737&lt;1000,"Less than 1000",D737&lt;=4999,"1000 to 4999",D737&lt;=9999,"5000 to 9999",D737&lt;=14999,"10000 to 14999",D737&lt;=19999,"15000 to 19999",D737&lt;=24999,"20000 to 24999",D737&lt;=29999,"25000 to 29999",D737&lt;=34999,"30000 to 34999",D737&lt;=39999,"35000 to 39999",D737&lt;=44999,"40000 to 44999",D737&lt;=49999,"45000 to 49999",TRUE,"Greater than or equal to 50000")</f>
        <v>35000 to 39999</v>
      </c>
      <c r="F737">
        <v>131404</v>
      </c>
      <c r="G737" s="7">
        <f t="shared" si="44"/>
        <v>354.18867924528303</v>
      </c>
      <c r="H737" t="s">
        <v>20</v>
      </c>
      <c r="I737">
        <v>1991</v>
      </c>
      <c r="J737" s="5">
        <f t="shared" si="45"/>
        <v>65.998995479658461</v>
      </c>
      <c r="K737" s="4" t="s">
        <v>21</v>
      </c>
      <c r="L737" s="4" t="s">
        <v>22</v>
      </c>
      <c r="M737">
        <v>1459314000</v>
      </c>
      <c r="N737">
        <v>1459918800</v>
      </c>
      <c r="O737" s="11">
        <f t="shared" si="46"/>
        <v>42459.208333333328</v>
      </c>
      <c r="P737" s="11">
        <f t="shared" si="47"/>
        <v>42466.208333333328</v>
      </c>
      <c r="Q737" t="b">
        <v>0</v>
      </c>
      <c r="R737" t="b">
        <v>0</v>
      </c>
      <c r="S737" t="s">
        <v>122</v>
      </c>
      <c r="T737" t="str" cm="1">
        <f t="array" ref="T737:U737">TRIM(_xlfn.TEXTSPLIT(S737,"/"))</f>
        <v>photography</v>
      </c>
      <c r="U737" t="str">
        <v>photography books</v>
      </c>
      <c r="V737" s="5"/>
    </row>
    <row r="738" spans="1:22" x14ac:dyDescent="0.3">
      <c r="A738">
        <v>736</v>
      </c>
      <c r="B738" t="s">
        <v>1510</v>
      </c>
      <c r="C738" s="3" t="s">
        <v>1511</v>
      </c>
      <c r="D738">
        <v>7700</v>
      </c>
      <c r="E738" t="str" cm="1">
        <f t="array" ref="E738">_xlfn.IFS(D738&lt;1000,"Less than 1000",D738&lt;=4999,"1000 to 4999",D738&lt;=9999,"5000 to 9999",D738&lt;=14999,"10000 to 14999",D738&lt;=19999,"15000 to 19999",D738&lt;=24999,"20000 to 24999",D738&lt;=29999,"25000 to 29999",D738&lt;=34999,"30000 to 34999",D738&lt;=39999,"35000 to 39999",D738&lt;=44999,"40000 to 44999",D738&lt;=49999,"45000 to 49999",TRUE,"Greater than or equal to 50000")</f>
        <v>5000 to 9999</v>
      </c>
      <c r="F738">
        <v>2533</v>
      </c>
      <c r="G738" s="7">
        <f t="shared" si="44"/>
        <v>32.896103896103895</v>
      </c>
      <c r="H738" t="s">
        <v>74</v>
      </c>
      <c r="I738">
        <v>29</v>
      </c>
      <c r="J738" s="5">
        <f t="shared" si="45"/>
        <v>87.34482758620689</v>
      </c>
      <c r="K738" s="4" t="s">
        <v>21</v>
      </c>
      <c r="L738" s="4" t="s">
        <v>22</v>
      </c>
      <c r="M738">
        <v>1424412000</v>
      </c>
      <c r="N738">
        <v>1424757600</v>
      </c>
      <c r="O738" s="11">
        <f t="shared" si="46"/>
        <v>42055.25</v>
      </c>
      <c r="P738" s="11">
        <f t="shared" si="47"/>
        <v>42059.25</v>
      </c>
      <c r="Q738" t="b">
        <v>0</v>
      </c>
      <c r="R738" t="b">
        <v>0</v>
      </c>
      <c r="S738" t="s">
        <v>68</v>
      </c>
      <c r="T738" t="str" cm="1">
        <f t="array" ref="T738:U738">TRIM(_xlfn.TEXTSPLIT(S738,"/"))</f>
        <v>publishing</v>
      </c>
      <c r="U738" t="str">
        <v>nonfiction</v>
      </c>
      <c r="V738" s="5"/>
    </row>
    <row r="739" spans="1:22" ht="31.2" x14ac:dyDescent="0.3">
      <c r="A739">
        <v>737</v>
      </c>
      <c r="B739" t="s">
        <v>1512</v>
      </c>
      <c r="C739" s="3" t="s">
        <v>1513</v>
      </c>
      <c r="D739">
        <v>3700</v>
      </c>
      <c r="E739" t="str" cm="1">
        <f t="array" ref="E739">_xlfn.IFS(D739&lt;1000,"Less than 1000",D739&lt;=4999,"1000 to 4999",D739&lt;=9999,"5000 to 9999",D739&lt;=14999,"10000 to 14999",D739&lt;=19999,"15000 to 19999",D739&lt;=24999,"20000 to 24999",D739&lt;=29999,"25000 to 29999",D739&lt;=34999,"30000 to 34999",D739&lt;=39999,"35000 to 39999",D739&lt;=44999,"40000 to 44999",D739&lt;=49999,"45000 to 49999",TRUE,"Greater than or equal to 50000")</f>
        <v>1000 to 4999</v>
      </c>
      <c r="F739">
        <v>5028</v>
      </c>
      <c r="G739" s="7">
        <f t="shared" si="44"/>
        <v>135.8918918918919</v>
      </c>
      <c r="H739" t="s">
        <v>20</v>
      </c>
      <c r="I739">
        <v>180</v>
      </c>
      <c r="J739" s="5">
        <f t="shared" si="45"/>
        <v>27.933333333333334</v>
      </c>
      <c r="K739" s="4" t="s">
        <v>21</v>
      </c>
      <c r="L739" s="4" t="s">
        <v>22</v>
      </c>
      <c r="M739">
        <v>1478844000</v>
      </c>
      <c r="N739">
        <v>1479880800</v>
      </c>
      <c r="O739" s="11">
        <f t="shared" si="46"/>
        <v>42685.25</v>
      </c>
      <c r="P739" s="11">
        <f t="shared" si="47"/>
        <v>42697.25</v>
      </c>
      <c r="Q739" t="b">
        <v>0</v>
      </c>
      <c r="R739" t="b">
        <v>0</v>
      </c>
      <c r="S739" t="s">
        <v>60</v>
      </c>
      <c r="T739" t="str" cm="1">
        <f t="array" ref="T739:U739">TRIM(_xlfn.TEXTSPLIT(S739,"/"))</f>
        <v>music</v>
      </c>
      <c r="U739" t="str">
        <v>indie rock</v>
      </c>
      <c r="V739" s="5"/>
    </row>
    <row r="740" spans="1:22" ht="31.2" x14ac:dyDescent="0.3">
      <c r="A740">
        <v>738</v>
      </c>
      <c r="B740" t="s">
        <v>1032</v>
      </c>
      <c r="C740" s="3" t="s">
        <v>1514</v>
      </c>
      <c r="D740">
        <v>74700</v>
      </c>
      <c r="E740" t="str" cm="1">
        <f t="array" ref="E740">_xlfn.IFS(D740&lt;1000,"Less than 1000",D740&lt;=4999,"1000 to 4999",D740&lt;=9999,"5000 to 9999",D740&lt;=14999,"10000 to 14999",D740&lt;=19999,"15000 to 19999",D740&lt;=24999,"20000 to 24999",D740&lt;=29999,"25000 to 29999",D740&lt;=34999,"30000 to 34999",D740&lt;=39999,"35000 to 39999",D740&lt;=44999,"40000 to 44999",D740&lt;=49999,"45000 to 49999",TRUE,"Greater than or equal to 50000")</f>
        <v>Greater than or equal to 50000</v>
      </c>
      <c r="F740">
        <v>1557</v>
      </c>
      <c r="G740" s="7">
        <f t="shared" si="44"/>
        <v>2.0843373493975905</v>
      </c>
      <c r="H740" t="s">
        <v>14</v>
      </c>
      <c r="I740">
        <v>15</v>
      </c>
      <c r="J740" s="5">
        <f t="shared" si="45"/>
        <v>103.8</v>
      </c>
      <c r="K740" s="4" t="s">
        <v>21</v>
      </c>
      <c r="L740" s="4" t="s">
        <v>22</v>
      </c>
      <c r="M740">
        <v>1416117600</v>
      </c>
      <c r="N740">
        <v>1418018400</v>
      </c>
      <c r="O740" s="11">
        <f t="shared" si="46"/>
        <v>41959.25</v>
      </c>
      <c r="P740" s="11">
        <f t="shared" si="47"/>
        <v>41981.25</v>
      </c>
      <c r="Q740" t="b">
        <v>0</v>
      </c>
      <c r="R740" t="b">
        <v>1</v>
      </c>
      <c r="S740" t="s">
        <v>33</v>
      </c>
      <c r="T740" t="str" cm="1">
        <f t="array" ref="T740:U740">TRIM(_xlfn.TEXTSPLIT(S740,"/"))</f>
        <v>theater</v>
      </c>
      <c r="U740" t="str">
        <v>plays</v>
      </c>
      <c r="V740" s="5"/>
    </row>
    <row r="741" spans="1:22" x14ac:dyDescent="0.3">
      <c r="A741">
        <v>739</v>
      </c>
      <c r="B741" t="s">
        <v>1515</v>
      </c>
      <c r="C741" s="3" t="s">
        <v>1516</v>
      </c>
      <c r="D741">
        <v>10000</v>
      </c>
      <c r="E741" t="str" cm="1">
        <f t="array" ref="E741">_xlfn.IFS(D741&lt;1000,"Less than 1000",D741&lt;=4999,"1000 to 4999",D741&lt;=9999,"5000 to 9999",D741&lt;=14999,"10000 to 14999",D741&lt;=19999,"15000 to 19999",D741&lt;=24999,"20000 to 24999",D741&lt;=29999,"25000 to 29999",D741&lt;=34999,"30000 to 34999",D741&lt;=39999,"35000 to 39999",D741&lt;=44999,"40000 to 44999",D741&lt;=49999,"45000 to 49999",TRUE,"Greater than or equal to 50000")</f>
        <v>10000 to 14999</v>
      </c>
      <c r="F741">
        <v>6100</v>
      </c>
      <c r="G741" s="7">
        <f t="shared" si="44"/>
        <v>61</v>
      </c>
      <c r="H741" t="s">
        <v>14</v>
      </c>
      <c r="I741">
        <v>191</v>
      </c>
      <c r="J741" s="5">
        <f t="shared" si="45"/>
        <v>31.937172774869111</v>
      </c>
      <c r="K741" s="4" t="s">
        <v>21</v>
      </c>
      <c r="L741" s="4" t="s">
        <v>22</v>
      </c>
      <c r="M741">
        <v>1340946000</v>
      </c>
      <c r="N741">
        <v>1341032400</v>
      </c>
      <c r="O741" s="11">
        <f t="shared" si="46"/>
        <v>41089.208333333336</v>
      </c>
      <c r="P741" s="11">
        <f t="shared" si="47"/>
        <v>41090.208333333336</v>
      </c>
      <c r="Q741" t="b">
        <v>0</v>
      </c>
      <c r="R741" t="b">
        <v>0</v>
      </c>
      <c r="S741" t="s">
        <v>60</v>
      </c>
      <c r="T741" t="str" cm="1">
        <f t="array" ref="T741:U741">TRIM(_xlfn.TEXTSPLIT(S741,"/"))</f>
        <v>music</v>
      </c>
      <c r="U741" t="str">
        <v>indie rock</v>
      </c>
      <c r="V741" s="5"/>
    </row>
    <row r="742" spans="1:22" ht="31.2" x14ac:dyDescent="0.3">
      <c r="A742">
        <v>740</v>
      </c>
      <c r="B742" t="s">
        <v>1517</v>
      </c>
      <c r="C742" s="3" t="s">
        <v>1518</v>
      </c>
      <c r="D742">
        <v>5300</v>
      </c>
      <c r="E742" t="str" cm="1">
        <f t="array" ref="E742">_xlfn.IFS(D742&lt;1000,"Less than 1000",D742&lt;=4999,"1000 to 4999",D742&lt;=9999,"5000 to 9999",D742&lt;=14999,"10000 to 14999",D742&lt;=19999,"15000 to 19999",D742&lt;=24999,"20000 to 24999",D742&lt;=29999,"25000 to 29999",D742&lt;=34999,"30000 to 34999",D742&lt;=39999,"35000 to 39999",D742&lt;=44999,"40000 to 44999",D742&lt;=49999,"45000 to 49999",TRUE,"Greater than or equal to 50000")</f>
        <v>5000 to 9999</v>
      </c>
      <c r="F742">
        <v>1592</v>
      </c>
      <c r="G742" s="7">
        <f t="shared" si="44"/>
        <v>30.037735849056602</v>
      </c>
      <c r="H742" t="s">
        <v>14</v>
      </c>
      <c r="I742">
        <v>16</v>
      </c>
      <c r="J742" s="5">
        <f t="shared" si="45"/>
        <v>99.5</v>
      </c>
      <c r="K742" s="4" t="s">
        <v>21</v>
      </c>
      <c r="L742" s="4" t="s">
        <v>22</v>
      </c>
      <c r="M742">
        <v>1486101600</v>
      </c>
      <c r="N742">
        <v>1486360800</v>
      </c>
      <c r="O742" s="11">
        <f t="shared" si="46"/>
        <v>42769.25</v>
      </c>
      <c r="P742" s="11">
        <f t="shared" si="47"/>
        <v>42772.25</v>
      </c>
      <c r="Q742" t="b">
        <v>0</v>
      </c>
      <c r="R742" t="b">
        <v>0</v>
      </c>
      <c r="S742" t="s">
        <v>33</v>
      </c>
      <c r="T742" t="str" cm="1">
        <f t="array" ref="T742:U742">TRIM(_xlfn.TEXTSPLIT(S742,"/"))</f>
        <v>theater</v>
      </c>
      <c r="U742" t="str">
        <v>plays</v>
      </c>
      <c r="V742" s="5"/>
    </row>
    <row r="743" spans="1:22" x14ac:dyDescent="0.3">
      <c r="A743">
        <v>741</v>
      </c>
      <c r="B743" t="s">
        <v>628</v>
      </c>
      <c r="C743" s="3" t="s">
        <v>1519</v>
      </c>
      <c r="D743">
        <v>1200</v>
      </c>
      <c r="E743" t="str" cm="1">
        <f t="array" ref="E743">_xlfn.IFS(D743&lt;1000,"Less than 1000",D743&lt;=4999,"1000 to 4999",D743&lt;=9999,"5000 to 9999",D743&lt;=14999,"10000 to 14999",D743&lt;=19999,"15000 to 19999",D743&lt;=24999,"20000 to 24999",D743&lt;=29999,"25000 to 29999",D743&lt;=34999,"30000 to 34999",D743&lt;=39999,"35000 to 39999",D743&lt;=44999,"40000 to 44999",D743&lt;=49999,"45000 to 49999",TRUE,"Greater than or equal to 50000")</f>
        <v>1000 to 4999</v>
      </c>
      <c r="F743">
        <v>14150</v>
      </c>
      <c r="G743" s="7">
        <f t="shared" si="44"/>
        <v>1179.1666666666665</v>
      </c>
      <c r="H743" t="s">
        <v>20</v>
      </c>
      <c r="I743">
        <v>130</v>
      </c>
      <c r="J743" s="5">
        <f t="shared" si="45"/>
        <v>108.84615384615384</v>
      </c>
      <c r="K743" s="4" t="s">
        <v>21</v>
      </c>
      <c r="L743" s="4" t="s">
        <v>22</v>
      </c>
      <c r="M743">
        <v>1274590800</v>
      </c>
      <c r="N743">
        <v>1274677200</v>
      </c>
      <c r="O743" s="11">
        <f t="shared" si="46"/>
        <v>40321.208333333336</v>
      </c>
      <c r="P743" s="11">
        <f t="shared" si="47"/>
        <v>40322.208333333336</v>
      </c>
      <c r="Q743" t="b">
        <v>0</v>
      </c>
      <c r="R743" t="b">
        <v>0</v>
      </c>
      <c r="S743" t="s">
        <v>33</v>
      </c>
      <c r="T743" t="str" cm="1">
        <f t="array" ref="T743:U743">TRIM(_xlfn.TEXTSPLIT(S743,"/"))</f>
        <v>theater</v>
      </c>
      <c r="U743" t="str">
        <v>plays</v>
      </c>
      <c r="V743" s="5"/>
    </row>
    <row r="744" spans="1:22" x14ac:dyDescent="0.3">
      <c r="A744">
        <v>742</v>
      </c>
      <c r="B744" t="s">
        <v>1520</v>
      </c>
      <c r="C744" s="3" t="s">
        <v>1521</v>
      </c>
      <c r="D744">
        <v>1200</v>
      </c>
      <c r="E744" t="str" cm="1">
        <f t="array" ref="E744">_xlfn.IFS(D744&lt;1000,"Less than 1000",D744&lt;=4999,"1000 to 4999",D744&lt;=9999,"5000 to 9999",D744&lt;=14999,"10000 to 14999",D744&lt;=19999,"15000 to 19999",D744&lt;=24999,"20000 to 24999",D744&lt;=29999,"25000 to 29999",D744&lt;=34999,"30000 to 34999",D744&lt;=39999,"35000 to 39999",D744&lt;=44999,"40000 to 44999",D744&lt;=49999,"45000 to 49999",TRUE,"Greater than or equal to 50000")</f>
        <v>1000 to 4999</v>
      </c>
      <c r="F744">
        <v>13513</v>
      </c>
      <c r="G744" s="7">
        <f t="shared" si="44"/>
        <v>1126.0833333333335</v>
      </c>
      <c r="H744" t="s">
        <v>20</v>
      </c>
      <c r="I744">
        <v>122</v>
      </c>
      <c r="J744" s="5">
        <f t="shared" si="45"/>
        <v>110.76229508196721</v>
      </c>
      <c r="K744" s="4" t="s">
        <v>21</v>
      </c>
      <c r="L744" s="4" t="s">
        <v>22</v>
      </c>
      <c r="M744">
        <v>1263880800</v>
      </c>
      <c r="N744">
        <v>1267509600</v>
      </c>
      <c r="O744" s="11">
        <f t="shared" si="46"/>
        <v>40197.25</v>
      </c>
      <c r="P744" s="11">
        <f t="shared" si="47"/>
        <v>40239.25</v>
      </c>
      <c r="Q744" t="b">
        <v>0</v>
      </c>
      <c r="R744" t="b">
        <v>0</v>
      </c>
      <c r="S744" t="s">
        <v>50</v>
      </c>
      <c r="T744" t="str" cm="1">
        <f t="array" ref="T744:U744">TRIM(_xlfn.TEXTSPLIT(S744,"/"))</f>
        <v>music</v>
      </c>
      <c r="U744" t="str">
        <v>electric music</v>
      </c>
      <c r="V744" s="5"/>
    </row>
    <row r="745" spans="1:22" ht="31.2" x14ac:dyDescent="0.3">
      <c r="A745">
        <v>743</v>
      </c>
      <c r="B745" t="s">
        <v>1522</v>
      </c>
      <c r="C745" s="3" t="s">
        <v>1523</v>
      </c>
      <c r="D745">
        <v>3900</v>
      </c>
      <c r="E745" t="str" cm="1">
        <f t="array" ref="E745">_xlfn.IFS(D745&lt;1000,"Less than 1000",D745&lt;=4999,"1000 to 4999",D745&lt;=9999,"5000 to 9999",D745&lt;=14999,"10000 to 14999",D745&lt;=19999,"15000 to 19999",D745&lt;=24999,"20000 to 24999",D745&lt;=29999,"25000 to 29999",D745&lt;=34999,"30000 to 34999",D745&lt;=39999,"35000 to 39999",D745&lt;=44999,"40000 to 44999",D745&lt;=49999,"45000 to 49999",TRUE,"Greater than or equal to 50000")</f>
        <v>1000 to 4999</v>
      </c>
      <c r="F745">
        <v>504</v>
      </c>
      <c r="G745" s="7">
        <f t="shared" si="44"/>
        <v>12.923076923076923</v>
      </c>
      <c r="H745" t="s">
        <v>14</v>
      </c>
      <c r="I745">
        <v>17</v>
      </c>
      <c r="J745" s="5">
        <f t="shared" si="45"/>
        <v>29.647058823529413</v>
      </c>
      <c r="K745" s="4" t="s">
        <v>21</v>
      </c>
      <c r="L745" s="4" t="s">
        <v>22</v>
      </c>
      <c r="M745">
        <v>1445403600</v>
      </c>
      <c r="N745">
        <v>1445922000</v>
      </c>
      <c r="O745" s="11">
        <f t="shared" si="46"/>
        <v>42298.208333333328</v>
      </c>
      <c r="P745" s="11">
        <f t="shared" si="47"/>
        <v>42304.208333333328</v>
      </c>
      <c r="Q745" t="b">
        <v>0</v>
      </c>
      <c r="R745" t="b">
        <v>1</v>
      </c>
      <c r="S745" t="s">
        <v>33</v>
      </c>
      <c r="T745" t="str" cm="1">
        <f t="array" ref="T745:U745">TRIM(_xlfn.TEXTSPLIT(S745,"/"))</f>
        <v>theater</v>
      </c>
      <c r="U745" t="str">
        <v>plays</v>
      </c>
      <c r="V745" s="5"/>
    </row>
    <row r="746" spans="1:22" x14ac:dyDescent="0.3">
      <c r="A746">
        <v>744</v>
      </c>
      <c r="B746" t="s">
        <v>1524</v>
      </c>
      <c r="C746" s="3" t="s">
        <v>1525</v>
      </c>
      <c r="D746">
        <v>2000</v>
      </c>
      <c r="E746" t="str" cm="1">
        <f t="array" ref="E746">_xlfn.IFS(D746&lt;1000,"Less than 1000",D746&lt;=4999,"1000 to 4999",D746&lt;=9999,"5000 to 9999",D746&lt;=14999,"10000 to 14999",D746&lt;=19999,"15000 to 19999",D746&lt;=24999,"20000 to 24999",D746&lt;=29999,"25000 to 29999",D746&lt;=34999,"30000 to 34999",D746&lt;=39999,"35000 to 39999",D746&lt;=44999,"40000 to 44999",D746&lt;=49999,"45000 to 49999",TRUE,"Greater than or equal to 50000")</f>
        <v>1000 to 4999</v>
      </c>
      <c r="F746">
        <v>14240</v>
      </c>
      <c r="G746" s="7">
        <f t="shared" si="44"/>
        <v>712</v>
      </c>
      <c r="H746" t="s">
        <v>20</v>
      </c>
      <c r="I746">
        <v>140</v>
      </c>
      <c r="J746" s="5">
        <f t="shared" si="45"/>
        <v>101.71428571428571</v>
      </c>
      <c r="K746" s="4" t="s">
        <v>21</v>
      </c>
      <c r="L746" s="4" t="s">
        <v>22</v>
      </c>
      <c r="M746">
        <v>1533877200</v>
      </c>
      <c r="N746">
        <v>1534050000</v>
      </c>
      <c r="O746" s="11">
        <f t="shared" si="46"/>
        <v>43322.208333333328</v>
      </c>
      <c r="P746" s="11">
        <f t="shared" si="47"/>
        <v>43324.208333333328</v>
      </c>
      <c r="Q746" t="b">
        <v>0</v>
      </c>
      <c r="R746" t="b">
        <v>1</v>
      </c>
      <c r="S746" t="s">
        <v>33</v>
      </c>
      <c r="T746" t="str" cm="1">
        <f t="array" ref="T746:U746">TRIM(_xlfn.TEXTSPLIT(S746,"/"))</f>
        <v>theater</v>
      </c>
      <c r="U746" t="str">
        <v>plays</v>
      </c>
      <c r="V746" s="5"/>
    </row>
    <row r="747" spans="1:22" ht="31.2" x14ac:dyDescent="0.3">
      <c r="A747">
        <v>745</v>
      </c>
      <c r="B747" t="s">
        <v>1526</v>
      </c>
      <c r="C747" s="3" t="s">
        <v>1527</v>
      </c>
      <c r="D747">
        <v>6900</v>
      </c>
      <c r="E747" t="str" cm="1">
        <f t="array" ref="E747">_xlfn.IFS(D747&lt;1000,"Less than 1000",D747&lt;=4999,"1000 to 4999",D747&lt;=9999,"5000 to 9999",D747&lt;=14999,"10000 to 14999",D747&lt;=19999,"15000 to 19999",D747&lt;=24999,"20000 to 24999",D747&lt;=29999,"25000 to 29999",D747&lt;=34999,"30000 to 34999",D747&lt;=39999,"35000 to 39999",D747&lt;=44999,"40000 to 44999",D747&lt;=49999,"45000 to 49999",TRUE,"Greater than or equal to 50000")</f>
        <v>5000 to 9999</v>
      </c>
      <c r="F747">
        <v>2091</v>
      </c>
      <c r="G747" s="7">
        <f t="shared" si="44"/>
        <v>30.304347826086957</v>
      </c>
      <c r="H747" t="s">
        <v>14</v>
      </c>
      <c r="I747">
        <v>34</v>
      </c>
      <c r="J747" s="5">
        <f t="shared" si="45"/>
        <v>61.5</v>
      </c>
      <c r="K747" s="4" t="s">
        <v>21</v>
      </c>
      <c r="L747" s="4" t="s">
        <v>22</v>
      </c>
      <c r="M747">
        <v>1275195600</v>
      </c>
      <c r="N747">
        <v>1277528400</v>
      </c>
      <c r="O747" s="11">
        <f t="shared" si="46"/>
        <v>40328.208333333336</v>
      </c>
      <c r="P747" s="11">
        <f t="shared" si="47"/>
        <v>40355.208333333336</v>
      </c>
      <c r="Q747" t="b">
        <v>0</v>
      </c>
      <c r="R747" t="b">
        <v>0</v>
      </c>
      <c r="S747" t="s">
        <v>65</v>
      </c>
      <c r="T747" t="str" cm="1">
        <f t="array" ref="T747:U747">TRIM(_xlfn.TEXTSPLIT(S747,"/"))</f>
        <v>technology</v>
      </c>
      <c r="U747" t="str">
        <v>wearables</v>
      </c>
      <c r="V747" s="5"/>
    </row>
    <row r="748" spans="1:22" x14ac:dyDescent="0.3">
      <c r="A748">
        <v>746</v>
      </c>
      <c r="B748" t="s">
        <v>1528</v>
      </c>
      <c r="C748" s="3" t="s">
        <v>1529</v>
      </c>
      <c r="D748">
        <v>55800</v>
      </c>
      <c r="E748" t="str" cm="1">
        <f t="array" ref="E748">_xlfn.IFS(D748&lt;1000,"Less than 1000",D748&lt;=4999,"1000 to 4999",D748&lt;=9999,"5000 to 9999",D748&lt;=14999,"10000 to 14999",D748&lt;=19999,"15000 to 19999",D748&lt;=24999,"20000 to 24999",D748&lt;=29999,"25000 to 29999",D748&lt;=34999,"30000 to 34999",D748&lt;=39999,"35000 to 39999",D748&lt;=44999,"40000 to 44999",D748&lt;=49999,"45000 to 49999",TRUE,"Greater than or equal to 50000")</f>
        <v>Greater than or equal to 50000</v>
      </c>
      <c r="F748">
        <v>118580</v>
      </c>
      <c r="G748" s="7">
        <f t="shared" si="44"/>
        <v>212.50896057347671</v>
      </c>
      <c r="H748" t="s">
        <v>20</v>
      </c>
      <c r="I748">
        <v>3388</v>
      </c>
      <c r="J748" s="5">
        <f t="shared" si="45"/>
        <v>35</v>
      </c>
      <c r="K748" s="4" t="s">
        <v>21</v>
      </c>
      <c r="L748" s="4" t="s">
        <v>22</v>
      </c>
      <c r="M748">
        <v>1318136400</v>
      </c>
      <c r="N748">
        <v>1318568400</v>
      </c>
      <c r="O748" s="11">
        <f t="shared" si="46"/>
        <v>40825.208333333336</v>
      </c>
      <c r="P748" s="11">
        <f t="shared" si="47"/>
        <v>40830.208333333336</v>
      </c>
      <c r="Q748" t="b">
        <v>0</v>
      </c>
      <c r="R748" t="b">
        <v>0</v>
      </c>
      <c r="S748" t="s">
        <v>28</v>
      </c>
      <c r="T748" t="str" cm="1">
        <f t="array" ref="T748:U748">TRIM(_xlfn.TEXTSPLIT(S748,"/"))</f>
        <v>technology</v>
      </c>
      <c r="U748" t="str">
        <v>web</v>
      </c>
      <c r="V748" s="5"/>
    </row>
    <row r="749" spans="1:22" x14ac:dyDescent="0.3">
      <c r="A749">
        <v>747</v>
      </c>
      <c r="B749" t="s">
        <v>1530</v>
      </c>
      <c r="C749" s="3" t="s">
        <v>1531</v>
      </c>
      <c r="D749">
        <v>4900</v>
      </c>
      <c r="E749" t="str" cm="1">
        <f t="array" ref="E749">_xlfn.IFS(D749&lt;1000,"Less than 1000",D749&lt;=4999,"1000 to 4999",D749&lt;=9999,"5000 to 9999",D749&lt;=14999,"10000 to 14999",D749&lt;=19999,"15000 to 19999",D749&lt;=24999,"20000 to 24999",D749&lt;=29999,"25000 to 29999",D749&lt;=34999,"30000 to 34999",D749&lt;=39999,"35000 to 39999",D749&lt;=44999,"40000 to 44999",D749&lt;=49999,"45000 to 49999",TRUE,"Greater than or equal to 50000")</f>
        <v>1000 to 4999</v>
      </c>
      <c r="F749">
        <v>11214</v>
      </c>
      <c r="G749" s="7">
        <f t="shared" si="44"/>
        <v>228.85714285714286</v>
      </c>
      <c r="H749" t="s">
        <v>20</v>
      </c>
      <c r="I749">
        <v>280</v>
      </c>
      <c r="J749" s="5">
        <f t="shared" si="45"/>
        <v>40.049999999999997</v>
      </c>
      <c r="K749" s="4" t="s">
        <v>21</v>
      </c>
      <c r="L749" s="4" t="s">
        <v>22</v>
      </c>
      <c r="M749">
        <v>1283403600</v>
      </c>
      <c r="N749">
        <v>1284354000</v>
      </c>
      <c r="O749" s="11">
        <f t="shared" si="46"/>
        <v>40423.208333333336</v>
      </c>
      <c r="P749" s="11">
        <f t="shared" si="47"/>
        <v>40434.208333333336</v>
      </c>
      <c r="Q749" t="b">
        <v>0</v>
      </c>
      <c r="R749" t="b">
        <v>0</v>
      </c>
      <c r="S749" t="s">
        <v>33</v>
      </c>
      <c r="T749" t="str" cm="1">
        <f t="array" ref="T749:U749">TRIM(_xlfn.TEXTSPLIT(S749,"/"))</f>
        <v>theater</v>
      </c>
      <c r="U749" t="str">
        <v>plays</v>
      </c>
      <c r="V749" s="5"/>
    </row>
    <row r="750" spans="1:22" x14ac:dyDescent="0.3">
      <c r="A750">
        <v>748</v>
      </c>
      <c r="B750" t="s">
        <v>1532</v>
      </c>
      <c r="C750" s="3" t="s">
        <v>1533</v>
      </c>
      <c r="D750">
        <v>194900</v>
      </c>
      <c r="E750" t="str" cm="1">
        <f t="array" ref="E750">_xlfn.IFS(D750&lt;1000,"Less than 1000",D750&lt;=4999,"1000 to 4999",D750&lt;=9999,"5000 to 9999",D750&lt;=14999,"10000 to 14999",D750&lt;=19999,"15000 to 19999",D750&lt;=24999,"20000 to 24999",D750&lt;=29999,"25000 to 29999",D750&lt;=34999,"30000 to 34999",D750&lt;=39999,"35000 to 39999",D750&lt;=44999,"40000 to 44999",D750&lt;=49999,"45000 to 49999",TRUE,"Greater than or equal to 50000")</f>
        <v>Greater than or equal to 50000</v>
      </c>
      <c r="F750">
        <v>68137</v>
      </c>
      <c r="G750" s="7">
        <f t="shared" si="44"/>
        <v>34.959979476654695</v>
      </c>
      <c r="H750" t="s">
        <v>74</v>
      </c>
      <c r="I750">
        <v>614</v>
      </c>
      <c r="J750" s="5">
        <f t="shared" si="45"/>
        <v>110.97231270358306</v>
      </c>
      <c r="K750" s="4" t="s">
        <v>21</v>
      </c>
      <c r="L750" s="4" t="s">
        <v>22</v>
      </c>
      <c r="M750">
        <v>1267423200</v>
      </c>
      <c r="N750">
        <v>1269579600</v>
      </c>
      <c r="O750" s="11">
        <f t="shared" si="46"/>
        <v>40238.25</v>
      </c>
      <c r="P750" s="11">
        <f t="shared" si="47"/>
        <v>40263.208333333336</v>
      </c>
      <c r="Q750" t="b">
        <v>0</v>
      </c>
      <c r="R750" t="b">
        <v>1</v>
      </c>
      <c r="S750" t="s">
        <v>71</v>
      </c>
      <c r="T750" t="str" cm="1">
        <f t="array" ref="T750:U750">TRIM(_xlfn.TEXTSPLIT(S750,"/"))</f>
        <v>film &amp; video</v>
      </c>
      <c r="U750" t="str">
        <v>animation</v>
      </c>
      <c r="V750" s="5"/>
    </row>
    <row r="751" spans="1:22" x14ac:dyDescent="0.3">
      <c r="A751">
        <v>749</v>
      </c>
      <c r="B751" t="s">
        <v>1534</v>
      </c>
      <c r="C751" s="3" t="s">
        <v>1535</v>
      </c>
      <c r="D751">
        <v>8600</v>
      </c>
      <c r="E751" t="str" cm="1">
        <f t="array" ref="E751">_xlfn.IFS(D751&lt;1000,"Less than 1000",D751&lt;=4999,"1000 to 4999",D751&lt;=9999,"5000 to 9999",D751&lt;=14999,"10000 to 14999",D751&lt;=19999,"15000 to 19999",D751&lt;=24999,"20000 to 24999",D751&lt;=29999,"25000 to 29999",D751&lt;=34999,"30000 to 34999",D751&lt;=39999,"35000 to 39999",D751&lt;=44999,"40000 to 44999",D751&lt;=49999,"45000 to 49999",TRUE,"Greater than or equal to 50000")</f>
        <v>5000 to 9999</v>
      </c>
      <c r="F751">
        <v>13527</v>
      </c>
      <c r="G751" s="7">
        <f t="shared" si="44"/>
        <v>157.29069767441862</v>
      </c>
      <c r="H751" t="s">
        <v>20</v>
      </c>
      <c r="I751">
        <v>366</v>
      </c>
      <c r="J751" s="5">
        <f t="shared" si="45"/>
        <v>36.959016393442624</v>
      </c>
      <c r="K751" s="4" t="s">
        <v>107</v>
      </c>
      <c r="L751" s="4" t="s">
        <v>108</v>
      </c>
      <c r="M751">
        <v>1412744400</v>
      </c>
      <c r="N751">
        <v>1413781200</v>
      </c>
      <c r="O751" s="11">
        <f t="shared" si="46"/>
        <v>41920.208333333336</v>
      </c>
      <c r="P751" s="11">
        <f t="shared" si="47"/>
        <v>41932.208333333336</v>
      </c>
      <c r="Q751" t="b">
        <v>0</v>
      </c>
      <c r="R751" t="b">
        <v>1</v>
      </c>
      <c r="S751" t="s">
        <v>65</v>
      </c>
      <c r="T751" t="str" cm="1">
        <f t="array" ref="T751:U751">TRIM(_xlfn.TEXTSPLIT(S751,"/"))</f>
        <v>technology</v>
      </c>
      <c r="U751" t="str">
        <v>wearables</v>
      </c>
      <c r="V751" s="5"/>
    </row>
    <row r="752" spans="1:22" ht="31.2" x14ac:dyDescent="0.3">
      <c r="A752">
        <v>750</v>
      </c>
      <c r="B752" t="s">
        <v>1536</v>
      </c>
      <c r="C752" s="3" t="s">
        <v>1537</v>
      </c>
      <c r="D752">
        <v>100</v>
      </c>
      <c r="E752" t="str" cm="1">
        <f t="array" ref="E752">_xlfn.IFS(D752&lt;1000,"Less than 1000",D752&lt;=4999,"1000 to 4999",D752&lt;=9999,"5000 to 9999",D752&lt;=14999,"10000 to 14999",D752&lt;=19999,"15000 to 19999",D752&lt;=24999,"20000 to 24999",D752&lt;=29999,"25000 to 29999",D752&lt;=34999,"30000 to 34999",D752&lt;=39999,"35000 to 39999",D752&lt;=44999,"40000 to 44999",D752&lt;=49999,"45000 to 49999",TRUE,"Greater than or equal to 50000")</f>
        <v>Less than 1000</v>
      </c>
      <c r="F752">
        <v>1</v>
      </c>
      <c r="G752" s="7">
        <f t="shared" si="44"/>
        <v>1</v>
      </c>
      <c r="H752" t="s">
        <v>14</v>
      </c>
      <c r="I752">
        <v>1</v>
      </c>
      <c r="J752" s="5">
        <f t="shared" si="45"/>
        <v>1</v>
      </c>
      <c r="K752" s="4" t="s">
        <v>40</v>
      </c>
      <c r="L752" s="4" t="s">
        <v>41</v>
      </c>
      <c r="M752">
        <v>1277960400</v>
      </c>
      <c r="N752">
        <v>1280120400</v>
      </c>
      <c r="O752" s="11">
        <f t="shared" si="46"/>
        <v>40360.208333333336</v>
      </c>
      <c r="P752" s="11">
        <f t="shared" si="47"/>
        <v>40385.208333333336</v>
      </c>
      <c r="Q752" t="b">
        <v>0</v>
      </c>
      <c r="R752" t="b">
        <v>0</v>
      </c>
      <c r="S752" t="s">
        <v>50</v>
      </c>
      <c r="T752" t="str" cm="1">
        <f t="array" ref="T752:U752">TRIM(_xlfn.TEXTSPLIT(S752,"/"))</f>
        <v>music</v>
      </c>
      <c r="U752" t="str">
        <v>electric music</v>
      </c>
      <c r="V752" s="5"/>
    </row>
    <row r="753" spans="1:22" x14ac:dyDescent="0.3">
      <c r="A753">
        <v>751</v>
      </c>
      <c r="B753" t="s">
        <v>1538</v>
      </c>
      <c r="C753" s="3" t="s">
        <v>1539</v>
      </c>
      <c r="D753">
        <v>3600</v>
      </c>
      <c r="E753" t="str" cm="1">
        <f t="array" ref="E753">_xlfn.IFS(D753&lt;1000,"Less than 1000",D753&lt;=4999,"1000 to 4999",D753&lt;=9999,"5000 to 9999",D753&lt;=14999,"10000 to 14999",D753&lt;=19999,"15000 to 19999",D753&lt;=24999,"20000 to 24999",D753&lt;=29999,"25000 to 29999",D753&lt;=34999,"30000 to 34999",D753&lt;=39999,"35000 to 39999",D753&lt;=44999,"40000 to 44999",D753&lt;=49999,"45000 to 49999",TRUE,"Greater than or equal to 50000")</f>
        <v>1000 to 4999</v>
      </c>
      <c r="F753">
        <v>8363</v>
      </c>
      <c r="G753" s="7">
        <f t="shared" si="44"/>
        <v>232.30555555555554</v>
      </c>
      <c r="H753" t="s">
        <v>20</v>
      </c>
      <c r="I753">
        <v>270</v>
      </c>
      <c r="J753" s="5">
        <f t="shared" si="45"/>
        <v>30.974074074074075</v>
      </c>
      <c r="K753" s="4" t="s">
        <v>21</v>
      </c>
      <c r="L753" s="4" t="s">
        <v>22</v>
      </c>
      <c r="M753">
        <v>1458190800</v>
      </c>
      <c r="N753">
        <v>1459486800</v>
      </c>
      <c r="O753" s="11">
        <f t="shared" si="46"/>
        <v>42446.208333333328</v>
      </c>
      <c r="P753" s="11">
        <f t="shared" si="47"/>
        <v>42461.208333333328</v>
      </c>
      <c r="Q753" t="b">
        <v>1</v>
      </c>
      <c r="R753" t="b">
        <v>1</v>
      </c>
      <c r="S753" t="s">
        <v>68</v>
      </c>
      <c r="T753" t="str" cm="1">
        <f t="array" ref="T753:U753">TRIM(_xlfn.TEXTSPLIT(S753,"/"))</f>
        <v>publishing</v>
      </c>
      <c r="U753" t="str">
        <v>nonfiction</v>
      </c>
      <c r="V753" s="5"/>
    </row>
    <row r="754" spans="1:22" x14ac:dyDescent="0.3">
      <c r="A754">
        <v>752</v>
      </c>
      <c r="B754" t="s">
        <v>1540</v>
      </c>
      <c r="C754" s="3" t="s">
        <v>1541</v>
      </c>
      <c r="D754">
        <v>5800</v>
      </c>
      <c r="E754" t="str" cm="1">
        <f t="array" ref="E754">_xlfn.IFS(D754&lt;1000,"Less than 1000",D754&lt;=4999,"1000 to 4999",D754&lt;=9999,"5000 to 9999",D754&lt;=14999,"10000 to 14999",D754&lt;=19999,"15000 to 19999",D754&lt;=24999,"20000 to 24999",D754&lt;=29999,"25000 to 29999",D754&lt;=34999,"30000 to 34999",D754&lt;=39999,"35000 to 39999",D754&lt;=44999,"40000 to 44999",D754&lt;=49999,"45000 to 49999",TRUE,"Greater than or equal to 50000")</f>
        <v>5000 to 9999</v>
      </c>
      <c r="F754">
        <v>5362</v>
      </c>
      <c r="G754" s="7">
        <f t="shared" si="44"/>
        <v>92.448275862068968</v>
      </c>
      <c r="H754" t="s">
        <v>74</v>
      </c>
      <c r="I754">
        <v>114</v>
      </c>
      <c r="J754" s="5">
        <f t="shared" si="45"/>
        <v>47.035087719298247</v>
      </c>
      <c r="K754" s="4" t="s">
        <v>21</v>
      </c>
      <c r="L754" s="4" t="s">
        <v>22</v>
      </c>
      <c r="M754">
        <v>1280984400</v>
      </c>
      <c r="N754">
        <v>1282539600</v>
      </c>
      <c r="O754" s="11">
        <f t="shared" si="46"/>
        <v>40395.208333333336</v>
      </c>
      <c r="P754" s="11">
        <f t="shared" si="47"/>
        <v>40413.208333333336</v>
      </c>
      <c r="Q754" t="b">
        <v>0</v>
      </c>
      <c r="R754" t="b">
        <v>1</v>
      </c>
      <c r="S754" t="s">
        <v>33</v>
      </c>
      <c r="T754" t="str" cm="1">
        <f t="array" ref="T754:U754">TRIM(_xlfn.TEXTSPLIT(S754,"/"))</f>
        <v>theater</v>
      </c>
      <c r="U754" t="str">
        <v>plays</v>
      </c>
      <c r="V754" s="5"/>
    </row>
    <row r="755" spans="1:22" x14ac:dyDescent="0.3">
      <c r="A755">
        <v>753</v>
      </c>
      <c r="B755" t="s">
        <v>1542</v>
      </c>
      <c r="C755" s="3" t="s">
        <v>1543</v>
      </c>
      <c r="D755">
        <v>4700</v>
      </c>
      <c r="E755" t="str" cm="1">
        <f t="array" ref="E755">_xlfn.IFS(D755&lt;1000,"Less than 1000",D755&lt;=4999,"1000 to 4999",D755&lt;=9999,"5000 to 9999",D755&lt;=14999,"10000 to 14999",D755&lt;=19999,"15000 to 19999",D755&lt;=24999,"20000 to 24999",D755&lt;=29999,"25000 to 29999",D755&lt;=34999,"30000 to 34999",D755&lt;=39999,"35000 to 39999",D755&lt;=44999,"40000 to 44999",D755&lt;=49999,"45000 to 49999",TRUE,"Greater than or equal to 50000")</f>
        <v>1000 to 4999</v>
      </c>
      <c r="F755">
        <v>12065</v>
      </c>
      <c r="G755" s="7">
        <f t="shared" si="44"/>
        <v>256.70212765957444</v>
      </c>
      <c r="H755" t="s">
        <v>20</v>
      </c>
      <c r="I755">
        <v>137</v>
      </c>
      <c r="J755" s="5">
        <f t="shared" si="45"/>
        <v>88.065693430656935</v>
      </c>
      <c r="K755" s="4" t="s">
        <v>21</v>
      </c>
      <c r="L755" s="4" t="s">
        <v>22</v>
      </c>
      <c r="M755">
        <v>1274590800</v>
      </c>
      <c r="N755">
        <v>1275886800</v>
      </c>
      <c r="O755" s="11">
        <f t="shared" si="46"/>
        <v>40321.208333333336</v>
      </c>
      <c r="P755" s="11">
        <f t="shared" si="47"/>
        <v>40336.208333333336</v>
      </c>
      <c r="Q755" t="b">
        <v>0</v>
      </c>
      <c r="R755" t="b">
        <v>0</v>
      </c>
      <c r="S755" t="s">
        <v>122</v>
      </c>
      <c r="T755" t="str" cm="1">
        <f t="array" ref="T755:U755">TRIM(_xlfn.TEXTSPLIT(S755,"/"))</f>
        <v>photography</v>
      </c>
      <c r="U755" t="str">
        <v>photography books</v>
      </c>
      <c r="V755" s="5"/>
    </row>
    <row r="756" spans="1:22" x14ac:dyDescent="0.3">
      <c r="A756">
        <v>754</v>
      </c>
      <c r="B756" t="s">
        <v>1544</v>
      </c>
      <c r="C756" s="3" t="s">
        <v>1545</v>
      </c>
      <c r="D756">
        <v>70400</v>
      </c>
      <c r="E756" t="str" cm="1">
        <f t="array" ref="E756">_xlfn.IFS(D756&lt;1000,"Less than 1000",D756&lt;=4999,"1000 to 4999",D756&lt;=9999,"5000 to 9999",D756&lt;=14999,"10000 to 14999",D756&lt;=19999,"15000 to 19999",D756&lt;=24999,"20000 to 24999",D756&lt;=29999,"25000 to 29999",D756&lt;=34999,"30000 to 34999",D756&lt;=39999,"35000 to 39999",D756&lt;=44999,"40000 to 44999",D756&lt;=49999,"45000 to 49999",TRUE,"Greater than or equal to 50000")</f>
        <v>Greater than or equal to 50000</v>
      </c>
      <c r="F756">
        <v>118603</v>
      </c>
      <c r="G756" s="7">
        <f t="shared" si="44"/>
        <v>168.47017045454547</v>
      </c>
      <c r="H756" t="s">
        <v>20</v>
      </c>
      <c r="I756">
        <v>3205</v>
      </c>
      <c r="J756" s="5">
        <f t="shared" si="45"/>
        <v>37.005616224648989</v>
      </c>
      <c r="K756" s="4" t="s">
        <v>21</v>
      </c>
      <c r="L756" s="4" t="s">
        <v>22</v>
      </c>
      <c r="M756">
        <v>1351400400</v>
      </c>
      <c r="N756">
        <v>1355983200</v>
      </c>
      <c r="O756" s="11">
        <f t="shared" si="46"/>
        <v>41210.208333333336</v>
      </c>
      <c r="P756" s="11">
        <f t="shared" si="47"/>
        <v>41263.25</v>
      </c>
      <c r="Q756" t="b">
        <v>0</v>
      </c>
      <c r="R756" t="b">
        <v>0</v>
      </c>
      <c r="S756" t="s">
        <v>33</v>
      </c>
      <c r="T756" t="str" cm="1">
        <f t="array" ref="T756:U756">TRIM(_xlfn.TEXTSPLIT(S756,"/"))</f>
        <v>theater</v>
      </c>
      <c r="U756" t="str">
        <v>plays</v>
      </c>
      <c r="V756" s="5"/>
    </row>
    <row r="757" spans="1:22" x14ac:dyDescent="0.3">
      <c r="A757">
        <v>755</v>
      </c>
      <c r="B757" t="s">
        <v>1546</v>
      </c>
      <c r="C757" s="3" t="s">
        <v>1547</v>
      </c>
      <c r="D757">
        <v>4500</v>
      </c>
      <c r="E757" t="str" cm="1">
        <f t="array" ref="E757">_xlfn.IFS(D757&lt;1000,"Less than 1000",D757&lt;=4999,"1000 to 4999",D757&lt;=9999,"5000 to 9999",D757&lt;=14999,"10000 to 14999",D757&lt;=19999,"15000 to 19999",D757&lt;=24999,"20000 to 24999",D757&lt;=29999,"25000 to 29999",D757&lt;=34999,"30000 to 34999",D757&lt;=39999,"35000 to 39999",D757&lt;=44999,"40000 to 44999",D757&lt;=49999,"45000 to 49999",TRUE,"Greater than or equal to 50000")</f>
        <v>1000 to 4999</v>
      </c>
      <c r="F757">
        <v>7496</v>
      </c>
      <c r="G757" s="7">
        <f t="shared" si="44"/>
        <v>166.57777777777778</v>
      </c>
      <c r="H757" t="s">
        <v>20</v>
      </c>
      <c r="I757">
        <v>288</v>
      </c>
      <c r="J757" s="5">
        <f t="shared" si="45"/>
        <v>26.027777777777779</v>
      </c>
      <c r="K757" s="4" t="s">
        <v>36</v>
      </c>
      <c r="L757" s="4" t="s">
        <v>37</v>
      </c>
      <c r="M757">
        <v>1514354400</v>
      </c>
      <c r="N757">
        <v>1515391200</v>
      </c>
      <c r="O757" s="11">
        <f t="shared" si="46"/>
        <v>43096.25</v>
      </c>
      <c r="P757" s="11">
        <f t="shared" si="47"/>
        <v>43108.25</v>
      </c>
      <c r="Q757" t="b">
        <v>0</v>
      </c>
      <c r="R757" t="b">
        <v>1</v>
      </c>
      <c r="S757" t="s">
        <v>33</v>
      </c>
      <c r="T757" t="str" cm="1">
        <f t="array" ref="T757:U757">TRIM(_xlfn.TEXTSPLIT(S757,"/"))</f>
        <v>theater</v>
      </c>
      <c r="U757" t="str">
        <v>plays</v>
      </c>
      <c r="V757" s="5"/>
    </row>
    <row r="758" spans="1:22" ht="31.2" x14ac:dyDescent="0.3">
      <c r="A758">
        <v>756</v>
      </c>
      <c r="B758" t="s">
        <v>1548</v>
      </c>
      <c r="C758" s="3" t="s">
        <v>1549</v>
      </c>
      <c r="D758">
        <v>1300</v>
      </c>
      <c r="E758" t="str" cm="1">
        <f t="array" ref="E758">_xlfn.IFS(D758&lt;1000,"Less than 1000",D758&lt;=4999,"1000 to 4999",D758&lt;=9999,"5000 to 9999",D758&lt;=14999,"10000 to 14999",D758&lt;=19999,"15000 to 19999",D758&lt;=24999,"20000 to 24999",D758&lt;=29999,"25000 to 29999",D758&lt;=34999,"30000 to 34999",D758&lt;=39999,"35000 to 39999",D758&lt;=44999,"40000 to 44999",D758&lt;=49999,"45000 to 49999",TRUE,"Greater than or equal to 50000")</f>
        <v>1000 to 4999</v>
      </c>
      <c r="F758">
        <v>10037</v>
      </c>
      <c r="G758" s="7">
        <f t="shared" si="44"/>
        <v>772.07692307692309</v>
      </c>
      <c r="H758" t="s">
        <v>20</v>
      </c>
      <c r="I758">
        <v>148</v>
      </c>
      <c r="J758" s="5">
        <f t="shared" si="45"/>
        <v>67.817567567567565</v>
      </c>
      <c r="K758" s="4" t="s">
        <v>21</v>
      </c>
      <c r="L758" s="4" t="s">
        <v>22</v>
      </c>
      <c r="M758">
        <v>1421733600</v>
      </c>
      <c r="N758">
        <v>1422252000</v>
      </c>
      <c r="O758" s="11">
        <f t="shared" si="46"/>
        <v>42024.25</v>
      </c>
      <c r="P758" s="11">
        <f t="shared" si="47"/>
        <v>42030.25</v>
      </c>
      <c r="Q758" t="b">
        <v>0</v>
      </c>
      <c r="R758" t="b">
        <v>0</v>
      </c>
      <c r="S758" t="s">
        <v>33</v>
      </c>
      <c r="T758" t="str" cm="1">
        <f t="array" ref="T758:U758">TRIM(_xlfn.TEXTSPLIT(S758,"/"))</f>
        <v>theater</v>
      </c>
      <c r="U758" t="str">
        <v>plays</v>
      </c>
      <c r="V758" s="5"/>
    </row>
    <row r="759" spans="1:22" x14ac:dyDescent="0.3">
      <c r="A759">
        <v>757</v>
      </c>
      <c r="B759" t="s">
        <v>1550</v>
      </c>
      <c r="C759" s="3" t="s">
        <v>1551</v>
      </c>
      <c r="D759">
        <v>1400</v>
      </c>
      <c r="E759" t="str" cm="1">
        <f t="array" ref="E759">_xlfn.IFS(D759&lt;1000,"Less than 1000",D759&lt;=4999,"1000 to 4999",D759&lt;=9999,"5000 to 9999",D759&lt;=14999,"10000 to 14999",D759&lt;=19999,"15000 to 19999",D759&lt;=24999,"20000 to 24999",D759&lt;=29999,"25000 to 29999",D759&lt;=34999,"30000 to 34999",D759&lt;=39999,"35000 to 39999",D759&lt;=44999,"40000 to 44999",D759&lt;=49999,"45000 to 49999",TRUE,"Greater than or equal to 50000")</f>
        <v>1000 to 4999</v>
      </c>
      <c r="F759">
        <v>5696</v>
      </c>
      <c r="G759" s="7">
        <f t="shared" si="44"/>
        <v>406.85714285714283</v>
      </c>
      <c r="H759" t="s">
        <v>20</v>
      </c>
      <c r="I759">
        <v>114</v>
      </c>
      <c r="J759" s="5">
        <f t="shared" si="45"/>
        <v>49.964912280701753</v>
      </c>
      <c r="K759" s="4" t="s">
        <v>21</v>
      </c>
      <c r="L759" s="4" t="s">
        <v>22</v>
      </c>
      <c r="M759">
        <v>1305176400</v>
      </c>
      <c r="N759">
        <v>1305522000</v>
      </c>
      <c r="O759" s="11">
        <f t="shared" si="46"/>
        <v>40675.208333333336</v>
      </c>
      <c r="P759" s="11">
        <f t="shared" si="47"/>
        <v>40679.208333333336</v>
      </c>
      <c r="Q759" t="b">
        <v>0</v>
      </c>
      <c r="R759" t="b">
        <v>0</v>
      </c>
      <c r="S759" t="s">
        <v>53</v>
      </c>
      <c r="T759" t="str" cm="1">
        <f t="array" ref="T759:U759">TRIM(_xlfn.TEXTSPLIT(S759,"/"))</f>
        <v>film &amp; video</v>
      </c>
      <c r="U759" t="str">
        <v>drama</v>
      </c>
      <c r="V759" s="5"/>
    </row>
    <row r="760" spans="1:22" x14ac:dyDescent="0.3">
      <c r="A760">
        <v>758</v>
      </c>
      <c r="B760" t="s">
        <v>1552</v>
      </c>
      <c r="C760" s="3" t="s">
        <v>1553</v>
      </c>
      <c r="D760">
        <v>29600</v>
      </c>
      <c r="E760" t="str" cm="1">
        <f t="array" ref="E760">_xlfn.IFS(D760&lt;1000,"Less than 1000",D760&lt;=4999,"1000 to 4999",D760&lt;=9999,"5000 to 9999",D760&lt;=14999,"10000 to 14999",D760&lt;=19999,"15000 to 19999",D760&lt;=24999,"20000 to 24999",D760&lt;=29999,"25000 to 29999",D760&lt;=34999,"30000 to 34999",D760&lt;=39999,"35000 to 39999",D760&lt;=44999,"40000 to 44999",D760&lt;=49999,"45000 to 49999",TRUE,"Greater than or equal to 50000")</f>
        <v>25000 to 29999</v>
      </c>
      <c r="F760">
        <v>167005</v>
      </c>
      <c r="G760" s="7">
        <f t="shared" si="44"/>
        <v>564.20608108108115</v>
      </c>
      <c r="H760" t="s">
        <v>20</v>
      </c>
      <c r="I760">
        <v>1518</v>
      </c>
      <c r="J760" s="5">
        <f t="shared" si="45"/>
        <v>110.01646903820817</v>
      </c>
      <c r="K760" s="4" t="s">
        <v>15</v>
      </c>
      <c r="L760" s="4" t="s">
        <v>16</v>
      </c>
      <c r="M760">
        <v>1414126800</v>
      </c>
      <c r="N760">
        <v>1414904400</v>
      </c>
      <c r="O760" s="11">
        <f t="shared" si="46"/>
        <v>41936.208333333336</v>
      </c>
      <c r="P760" s="11">
        <f t="shared" si="47"/>
        <v>41945.208333333336</v>
      </c>
      <c r="Q760" t="b">
        <v>0</v>
      </c>
      <c r="R760" t="b">
        <v>0</v>
      </c>
      <c r="S760" t="s">
        <v>23</v>
      </c>
      <c r="T760" t="str" cm="1">
        <f t="array" ref="T760:U760">TRIM(_xlfn.TEXTSPLIT(S760,"/"))</f>
        <v>music</v>
      </c>
      <c r="U760" t="str">
        <v>rock</v>
      </c>
      <c r="V760" s="5"/>
    </row>
    <row r="761" spans="1:22" ht="31.2" x14ac:dyDescent="0.3">
      <c r="A761">
        <v>759</v>
      </c>
      <c r="B761" t="s">
        <v>1554</v>
      </c>
      <c r="C761" s="3" t="s">
        <v>1555</v>
      </c>
      <c r="D761">
        <v>167500</v>
      </c>
      <c r="E761" t="str" cm="1">
        <f t="array" ref="E761">_xlfn.IFS(D761&lt;1000,"Less than 1000",D761&lt;=4999,"1000 to 4999",D761&lt;=9999,"5000 to 9999",D761&lt;=14999,"10000 to 14999",D761&lt;=19999,"15000 to 19999",D761&lt;=24999,"20000 to 24999",D761&lt;=29999,"25000 to 29999",D761&lt;=34999,"30000 to 34999",D761&lt;=39999,"35000 to 39999",D761&lt;=44999,"40000 to 44999",D761&lt;=49999,"45000 to 49999",TRUE,"Greater than or equal to 50000")</f>
        <v>Greater than or equal to 50000</v>
      </c>
      <c r="F761">
        <v>114615</v>
      </c>
      <c r="G761" s="7">
        <f t="shared" si="44"/>
        <v>68.426865671641792</v>
      </c>
      <c r="H761" t="s">
        <v>14</v>
      </c>
      <c r="I761">
        <v>1274</v>
      </c>
      <c r="J761" s="5">
        <f t="shared" si="45"/>
        <v>89.964678178963894</v>
      </c>
      <c r="K761" s="4" t="s">
        <v>21</v>
      </c>
      <c r="L761" s="4" t="s">
        <v>22</v>
      </c>
      <c r="M761">
        <v>1517810400</v>
      </c>
      <c r="N761">
        <v>1520402400</v>
      </c>
      <c r="O761" s="11">
        <f t="shared" si="46"/>
        <v>43136.25</v>
      </c>
      <c r="P761" s="11">
        <f t="shared" si="47"/>
        <v>43166.25</v>
      </c>
      <c r="Q761" t="b">
        <v>0</v>
      </c>
      <c r="R761" t="b">
        <v>0</v>
      </c>
      <c r="S761" t="s">
        <v>50</v>
      </c>
      <c r="T761" t="str" cm="1">
        <f t="array" ref="T761:U761">TRIM(_xlfn.TEXTSPLIT(S761,"/"))</f>
        <v>music</v>
      </c>
      <c r="U761" t="str">
        <v>electric music</v>
      </c>
      <c r="V761" s="5"/>
    </row>
    <row r="762" spans="1:22" x14ac:dyDescent="0.3">
      <c r="A762">
        <v>760</v>
      </c>
      <c r="B762" t="s">
        <v>1556</v>
      </c>
      <c r="C762" s="3" t="s">
        <v>1557</v>
      </c>
      <c r="D762">
        <v>48300</v>
      </c>
      <c r="E762" t="str" cm="1">
        <f t="array" ref="E762">_xlfn.IFS(D762&lt;1000,"Less than 1000",D762&lt;=4999,"1000 to 4999",D762&lt;=9999,"5000 to 9999",D762&lt;=14999,"10000 to 14999",D762&lt;=19999,"15000 to 19999",D762&lt;=24999,"20000 to 24999",D762&lt;=29999,"25000 to 29999",D762&lt;=34999,"30000 to 34999",D762&lt;=39999,"35000 to 39999",D762&lt;=44999,"40000 to 44999",D762&lt;=49999,"45000 to 49999",TRUE,"Greater than or equal to 50000")</f>
        <v>45000 to 49999</v>
      </c>
      <c r="F762">
        <v>16592</v>
      </c>
      <c r="G762" s="7">
        <f t="shared" si="44"/>
        <v>34.351966873706004</v>
      </c>
      <c r="H762" t="s">
        <v>14</v>
      </c>
      <c r="I762">
        <v>210</v>
      </c>
      <c r="J762" s="5">
        <f t="shared" si="45"/>
        <v>79.009523809523813</v>
      </c>
      <c r="K762" s="4" t="s">
        <v>107</v>
      </c>
      <c r="L762" s="4" t="s">
        <v>108</v>
      </c>
      <c r="M762">
        <v>1564635600</v>
      </c>
      <c r="N762">
        <v>1567141200</v>
      </c>
      <c r="O762" s="11">
        <f t="shared" si="46"/>
        <v>43678.208333333328</v>
      </c>
      <c r="P762" s="11">
        <f t="shared" si="47"/>
        <v>43707.208333333328</v>
      </c>
      <c r="Q762" t="b">
        <v>0</v>
      </c>
      <c r="R762" t="b">
        <v>1</v>
      </c>
      <c r="S762" t="s">
        <v>89</v>
      </c>
      <c r="T762" t="str" cm="1">
        <f t="array" ref="T762:U762">TRIM(_xlfn.TEXTSPLIT(S762,"/"))</f>
        <v>games</v>
      </c>
      <c r="U762" t="str">
        <v>video games</v>
      </c>
      <c r="V762" s="5"/>
    </row>
    <row r="763" spans="1:22" x14ac:dyDescent="0.3">
      <c r="A763">
        <v>761</v>
      </c>
      <c r="B763" t="s">
        <v>1558</v>
      </c>
      <c r="C763" s="3" t="s">
        <v>1559</v>
      </c>
      <c r="D763">
        <v>2200</v>
      </c>
      <c r="E763" t="str" cm="1">
        <f t="array" ref="E763">_xlfn.IFS(D763&lt;1000,"Less than 1000",D763&lt;=4999,"1000 to 4999",D763&lt;=9999,"5000 to 9999",D763&lt;=14999,"10000 to 14999",D763&lt;=19999,"15000 to 19999",D763&lt;=24999,"20000 to 24999",D763&lt;=29999,"25000 to 29999",D763&lt;=34999,"30000 to 34999",D763&lt;=39999,"35000 to 39999",D763&lt;=44999,"40000 to 44999",D763&lt;=49999,"45000 to 49999",TRUE,"Greater than or equal to 50000")</f>
        <v>1000 to 4999</v>
      </c>
      <c r="F763">
        <v>14420</v>
      </c>
      <c r="G763" s="7">
        <f t="shared" si="44"/>
        <v>655.4545454545455</v>
      </c>
      <c r="H763" t="s">
        <v>20</v>
      </c>
      <c r="I763">
        <v>166</v>
      </c>
      <c r="J763" s="5">
        <f t="shared" si="45"/>
        <v>86.867469879518069</v>
      </c>
      <c r="K763" s="4" t="s">
        <v>21</v>
      </c>
      <c r="L763" s="4" t="s">
        <v>22</v>
      </c>
      <c r="M763">
        <v>1500699600</v>
      </c>
      <c r="N763">
        <v>1501131600</v>
      </c>
      <c r="O763" s="11">
        <f t="shared" si="46"/>
        <v>42938.208333333328</v>
      </c>
      <c r="P763" s="11">
        <f t="shared" si="47"/>
        <v>42943.208333333328</v>
      </c>
      <c r="Q763" t="b">
        <v>0</v>
      </c>
      <c r="R763" t="b">
        <v>0</v>
      </c>
      <c r="S763" t="s">
        <v>23</v>
      </c>
      <c r="T763" t="str" cm="1">
        <f t="array" ref="T763:U763">TRIM(_xlfn.TEXTSPLIT(S763,"/"))</f>
        <v>music</v>
      </c>
      <c r="U763" t="str">
        <v>rock</v>
      </c>
      <c r="V763" s="5"/>
    </row>
    <row r="764" spans="1:22" x14ac:dyDescent="0.3">
      <c r="A764">
        <v>762</v>
      </c>
      <c r="B764" t="s">
        <v>668</v>
      </c>
      <c r="C764" s="3" t="s">
        <v>1560</v>
      </c>
      <c r="D764">
        <v>3500</v>
      </c>
      <c r="E764" t="str" cm="1">
        <f t="array" ref="E764">_xlfn.IFS(D764&lt;1000,"Less than 1000",D764&lt;=4999,"1000 to 4999",D764&lt;=9999,"5000 to 9999",D764&lt;=14999,"10000 to 14999",D764&lt;=19999,"15000 to 19999",D764&lt;=24999,"20000 to 24999",D764&lt;=29999,"25000 to 29999",D764&lt;=34999,"30000 to 34999",D764&lt;=39999,"35000 to 39999",D764&lt;=44999,"40000 to 44999",D764&lt;=49999,"45000 to 49999",TRUE,"Greater than or equal to 50000")</f>
        <v>1000 to 4999</v>
      </c>
      <c r="F764">
        <v>6204</v>
      </c>
      <c r="G764" s="7">
        <f t="shared" si="44"/>
        <v>177.25714285714284</v>
      </c>
      <c r="H764" t="s">
        <v>20</v>
      </c>
      <c r="I764">
        <v>100</v>
      </c>
      <c r="J764" s="5">
        <f t="shared" si="45"/>
        <v>62.04</v>
      </c>
      <c r="K764" s="4" t="s">
        <v>26</v>
      </c>
      <c r="L764" s="4" t="s">
        <v>27</v>
      </c>
      <c r="M764">
        <v>1354082400</v>
      </c>
      <c r="N764">
        <v>1355032800</v>
      </c>
      <c r="O764" s="11">
        <f t="shared" si="46"/>
        <v>41241.25</v>
      </c>
      <c r="P764" s="11">
        <f t="shared" si="47"/>
        <v>41252.25</v>
      </c>
      <c r="Q764" t="b">
        <v>0</v>
      </c>
      <c r="R764" t="b">
        <v>0</v>
      </c>
      <c r="S764" t="s">
        <v>159</v>
      </c>
      <c r="T764" t="str" cm="1">
        <f t="array" ref="T764:U764">TRIM(_xlfn.TEXTSPLIT(S764,"/"))</f>
        <v>music</v>
      </c>
      <c r="U764" t="str">
        <v>jazz</v>
      </c>
      <c r="V764" s="5"/>
    </row>
    <row r="765" spans="1:22" x14ac:dyDescent="0.3">
      <c r="A765">
        <v>763</v>
      </c>
      <c r="B765" t="s">
        <v>1561</v>
      </c>
      <c r="C765" s="3" t="s">
        <v>1562</v>
      </c>
      <c r="D765">
        <v>5600</v>
      </c>
      <c r="E765" t="str" cm="1">
        <f t="array" ref="E765">_xlfn.IFS(D765&lt;1000,"Less than 1000",D765&lt;=4999,"1000 to 4999",D765&lt;=9999,"5000 to 9999",D765&lt;=14999,"10000 to 14999",D765&lt;=19999,"15000 to 19999",D765&lt;=24999,"20000 to 24999",D765&lt;=29999,"25000 to 29999",D765&lt;=34999,"30000 to 34999",D765&lt;=39999,"35000 to 39999",D765&lt;=44999,"40000 to 44999",D765&lt;=49999,"45000 to 49999",TRUE,"Greater than or equal to 50000")</f>
        <v>5000 to 9999</v>
      </c>
      <c r="F765">
        <v>6338</v>
      </c>
      <c r="G765" s="7">
        <f t="shared" si="44"/>
        <v>113.17857142857144</v>
      </c>
      <c r="H765" t="s">
        <v>20</v>
      </c>
      <c r="I765">
        <v>235</v>
      </c>
      <c r="J765" s="5">
        <f t="shared" si="45"/>
        <v>26.970212765957445</v>
      </c>
      <c r="K765" s="4" t="s">
        <v>21</v>
      </c>
      <c r="L765" s="4" t="s">
        <v>22</v>
      </c>
      <c r="M765">
        <v>1336453200</v>
      </c>
      <c r="N765">
        <v>1339477200</v>
      </c>
      <c r="O765" s="11">
        <f t="shared" si="46"/>
        <v>41037.208333333336</v>
      </c>
      <c r="P765" s="11">
        <f t="shared" si="47"/>
        <v>41072.208333333336</v>
      </c>
      <c r="Q765" t="b">
        <v>0</v>
      </c>
      <c r="R765" t="b">
        <v>1</v>
      </c>
      <c r="S765" t="s">
        <v>33</v>
      </c>
      <c r="T765" t="str" cm="1">
        <f t="array" ref="T765:U765">TRIM(_xlfn.TEXTSPLIT(S765,"/"))</f>
        <v>theater</v>
      </c>
      <c r="U765" t="str">
        <v>plays</v>
      </c>
      <c r="V765" s="5"/>
    </row>
    <row r="766" spans="1:22" ht="31.2" x14ac:dyDescent="0.3">
      <c r="A766">
        <v>764</v>
      </c>
      <c r="B766" t="s">
        <v>1563</v>
      </c>
      <c r="C766" s="3" t="s">
        <v>1564</v>
      </c>
      <c r="D766">
        <v>1100</v>
      </c>
      <c r="E766" t="str" cm="1">
        <f t="array" ref="E766">_xlfn.IFS(D766&lt;1000,"Less than 1000",D766&lt;=4999,"1000 to 4999",D766&lt;=9999,"5000 to 9999",D766&lt;=14999,"10000 to 14999",D766&lt;=19999,"15000 to 19999",D766&lt;=24999,"20000 to 24999",D766&lt;=29999,"25000 to 29999",D766&lt;=34999,"30000 to 34999",D766&lt;=39999,"35000 to 39999",D766&lt;=44999,"40000 to 44999",D766&lt;=49999,"45000 to 49999",TRUE,"Greater than or equal to 50000")</f>
        <v>1000 to 4999</v>
      </c>
      <c r="F766">
        <v>8010</v>
      </c>
      <c r="G766" s="7">
        <f t="shared" si="44"/>
        <v>728.18181818181824</v>
      </c>
      <c r="H766" t="s">
        <v>20</v>
      </c>
      <c r="I766">
        <v>148</v>
      </c>
      <c r="J766" s="5">
        <f t="shared" si="45"/>
        <v>54.121621621621621</v>
      </c>
      <c r="K766" s="4" t="s">
        <v>21</v>
      </c>
      <c r="L766" s="4" t="s">
        <v>22</v>
      </c>
      <c r="M766">
        <v>1305262800</v>
      </c>
      <c r="N766">
        <v>1305954000</v>
      </c>
      <c r="O766" s="11">
        <f t="shared" si="46"/>
        <v>40676.208333333336</v>
      </c>
      <c r="P766" s="11">
        <f t="shared" si="47"/>
        <v>40684.208333333336</v>
      </c>
      <c r="Q766" t="b">
        <v>0</v>
      </c>
      <c r="R766" t="b">
        <v>0</v>
      </c>
      <c r="S766" t="s">
        <v>23</v>
      </c>
      <c r="T766" t="str" cm="1">
        <f t="array" ref="T766:U766">TRIM(_xlfn.TEXTSPLIT(S766,"/"))</f>
        <v>music</v>
      </c>
      <c r="U766" t="str">
        <v>rock</v>
      </c>
      <c r="V766" s="5"/>
    </row>
    <row r="767" spans="1:22" x14ac:dyDescent="0.3">
      <c r="A767">
        <v>765</v>
      </c>
      <c r="B767" t="s">
        <v>1565</v>
      </c>
      <c r="C767" s="3" t="s">
        <v>1566</v>
      </c>
      <c r="D767">
        <v>3900</v>
      </c>
      <c r="E767" t="str" cm="1">
        <f t="array" ref="E767">_xlfn.IFS(D767&lt;1000,"Less than 1000",D767&lt;=4999,"1000 to 4999",D767&lt;=9999,"5000 to 9999",D767&lt;=14999,"10000 to 14999",D767&lt;=19999,"15000 to 19999",D767&lt;=24999,"20000 to 24999",D767&lt;=29999,"25000 to 29999",D767&lt;=34999,"30000 to 34999",D767&lt;=39999,"35000 to 39999",D767&lt;=44999,"40000 to 44999",D767&lt;=49999,"45000 to 49999",TRUE,"Greater than or equal to 50000")</f>
        <v>1000 to 4999</v>
      </c>
      <c r="F767">
        <v>8125</v>
      </c>
      <c r="G767" s="7">
        <f t="shared" si="44"/>
        <v>208.33333333333334</v>
      </c>
      <c r="H767" t="s">
        <v>20</v>
      </c>
      <c r="I767">
        <v>198</v>
      </c>
      <c r="J767" s="5">
        <f t="shared" si="45"/>
        <v>41.035353535353536</v>
      </c>
      <c r="K767" s="4" t="s">
        <v>21</v>
      </c>
      <c r="L767" s="4" t="s">
        <v>22</v>
      </c>
      <c r="M767">
        <v>1492232400</v>
      </c>
      <c r="N767">
        <v>1494392400</v>
      </c>
      <c r="O767" s="11">
        <f t="shared" si="46"/>
        <v>42840.208333333328</v>
      </c>
      <c r="P767" s="11">
        <f t="shared" si="47"/>
        <v>42865.208333333328</v>
      </c>
      <c r="Q767" t="b">
        <v>1</v>
      </c>
      <c r="R767" t="b">
        <v>1</v>
      </c>
      <c r="S767" t="s">
        <v>60</v>
      </c>
      <c r="T767" t="str" cm="1">
        <f t="array" ref="T767:U767">TRIM(_xlfn.TEXTSPLIT(S767,"/"))</f>
        <v>music</v>
      </c>
      <c r="U767" t="str">
        <v>indie rock</v>
      </c>
      <c r="V767" s="5"/>
    </row>
    <row r="768" spans="1:22" ht="31.2" x14ac:dyDescent="0.3">
      <c r="A768">
        <v>766</v>
      </c>
      <c r="B768" t="s">
        <v>1567</v>
      </c>
      <c r="C768" s="3" t="s">
        <v>1568</v>
      </c>
      <c r="D768">
        <v>43800</v>
      </c>
      <c r="E768" t="str" cm="1">
        <f t="array" ref="E768">_xlfn.IFS(D768&lt;1000,"Less than 1000",D768&lt;=4999,"1000 to 4999",D768&lt;=9999,"5000 to 9999",D768&lt;=14999,"10000 to 14999",D768&lt;=19999,"15000 to 19999",D768&lt;=24999,"20000 to 24999",D768&lt;=29999,"25000 to 29999",D768&lt;=34999,"30000 to 34999",D768&lt;=39999,"35000 to 39999",D768&lt;=44999,"40000 to 44999",D768&lt;=49999,"45000 to 49999",TRUE,"Greater than or equal to 50000")</f>
        <v>40000 to 44999</v>
      </c>
      <c r="F768">
        <v>13653</v>
      </c>
      <c r="G768" s="7">
        <f t="shared" si="44"/>
        <v>31.171232876712331</v>
      </c>
      <c r="H768" t="s">
        <v>14</v>
      </c>
      <c r="I768">
        <v>248</v>
      </c>
      <c r="J768" s="5">
        <f t="shared" si="45"/>
        <v>55.052419354838712</v>
      </c>
      <c r="K768" s="4" t="s">
        <v>26</v>
      </c>
      <c r="L768" s="4" t="s">
        <v>27</v>
      </c>
      <c r="M768">
        <v>1537333200</v>
      </c>
      <c r="N768">
        <v>1537419600</v>
      </c>
      <c r="O768" s="11">
        <f t="shared" si="46"/>
        <v>43362.208333333328</v>
      </c>
      <c r="P768" s="11">
        <f t="shared" si="47"/>
        <v>43363.208333333328</v>
      </c>
      <c r="Q768" t="b">
        <v>0</v>
      </c>
      <c r="R768" t="b">
        <v>0</v>
      </c>
      <c r="S768" t="s">
        <v>474</v>
      </c>
      <c r="T768" t="str" cm="1">
        <f t="array" ref="T768:U768">TRIM(_xlfn.TEXTSPLIT(S768,"/"))</f>
        <v>film &amp; video</v>
      </c>
      <c r="U768" t="str">
        <v>science fiction</v>
      </c>
      <c r="V768" s="5"/>
    </row>
    <row r="769" spans="1:22" x14ac:dyDescent="0.3">
      <c r="A769">
        <v>767</v>
      </c>
      <c r="B769" t="s">
        <v>1569</v>
      </c>
      <c r="C769" s="3" t="s">
        <v>1570</v>
      </c>
      <c r="D769">
        <v>97200</v>
      </c>
      <c r="E769" t="str" cm="1">
        <f t="array" ref="E769">_xlfn.IFS(D769&lt;1000,"Less than 1000",D769&lt;=4999,"1000 to 4999",D769&lt;=9999,"5000 to 9999",D769&lt;=14999,"10000 to 14999",D769&lt;=19999,"15000 to 19999",D769&lt;=24999,"20000 to 24999",D769&lt;=29999,"25000 to 29999",D769&lt;=34999,"30000 to 34999",D769&lt;=39999,"35000 to 39999",D769&lt;=44999,"40000 to 44999",D769&lt;=49999,"45000 to 49999",TRUE,"Greater than or equal to 50000")</f>
        <v>Greater than or equal to 50000</v>
      </c>
      <c r="F769">
        <v>55372</v>
      </c>
      <c r="G769" s="7">
        <f t="shared" si="44"/>
        <v>56.967078189300416</v>
      </c>
      <c r="H769" t="s">
        <v>14</v>
      </c>
      <c r="I769">
        <v>513</v>
      </c>
      <c r="J769" s="5">
        <f t="shared" si="45"/>
        <v>107.93762183235867</v>
      </c>
      <c r="K769" s="4" t="s">
        <v>21</v>
      </c>
      <c r="L769" s="4" t="s">
        <v>22</v>
      </c>
      <c r="M769">
        <v>1444107600</v>
      </c>
      <c r="N769">
        <v>1447999200</v>
      </c>
      <c r="O769" s="11">
        <f t="shared" si="46"/>
        <v>42283.208333333328</v>
      </c>
      <c r="P769" s="11">
        <f t="shared" si="47"/>
        <v>42328.25</v>
      </c>
      <c r="Q769" t="b">
        <v>0</v>
      </c>
      <c r="R769" t="b">
        <v>0</v>
      </c>
      <c r="S769" t="s">
        <v>206</v>
      </c>
      <c r="T769" t="str" cm="1">
        <f t="array" ref="T769:U769">TRIM(_xlfn.TEXTSPLIT(S769,"/"))</f>
        <v>publishing</v>
      </c>
      <c r="U769" t="str">
        <v>translations</v>
      </c>
      <c r="V769" s="5"/>
    </row>
    <row r="770" spans="1:22" x14ac:dyDescent="0.3">
      <c r="A770">
        <v>768</v>
      </c>
      <c r="B770" t="s">
        <v>1571</v>
      </c>
      <c r="C770" s="3" t="s">
        <v>1572</v>
      </c>
      <c r="D770">
        <v>4800</v>
      </c>
      <c r="E770" t="str" cm="1">
        <f t="array" ref="E770">_xlfn.IFS(D770&lt;1000,"Less than 1000",D770&lt;=4999,"1000 to 4999",D770&lt;=9999,"5000 to 9999",D770&lt;=14999,"10000 to 14999",D770&lt;=19999,"15000 to 19999",D770&lt;=24999,"20000 to 24999",D770&lt;=29999,"25000 to 29999",D770&lt;=34999,"30000 to 34999",D770&lt;=39999,"35000 to 39999",D770&lt;=44999,"40000 to 44999",D770&lt;=49999,"45000 to 49999",TRUE,"Greater than or equal to 50000")</f>
        <v>1000 to 4999</v>
      </c>
      <c r="F770">
        <v>11088</v>
      </c>
      <c r="G770" s="7">
        <f t="shared" si="44"/>
        <v>231</v>
      </c>
      <c r="H770" t="s">
        <v>20</v>
      </c>
      <c r="I770">
        <v>150</v>
      </c>
      <c r="J770" s="5">
        <f t="shared" si="45"/>
        <v>73.92</v>
      </c>
      <c r="K770" s="4" t="s">
        <v>21</v>
      </c>
      <c r="L770" s="4" t="s">
        <v>22</v>
      </c>
      <c r="M770">
        <v>1386741600</v>
      </c>
      <c r="N770">
        <v>1388037600</v>
      </c>
      <c r="O770" s="11">
        <f t="shared" si="46"/>
        <v>41619.25</v>
      </c>
      <c r="P770" s="11">
        <f t="shared" si="47"/>
        <v>41634.25</v>
      </c>
      <c r="Q770" t="b">
        <v>0</v>
      </c>
      <c r="R770" t="b">
        <v>0</v>
      </c>
      <c r="S770" t="s">
        <v>33</v>
      </c>
      <c r="T770" t="str" cm="1">
        <f t="array" ref="T770:U770">TRIM(_xlfn.TEXTSPLIT(S770,"/"))</f>
        <v>theater</v>
      </c>
      <c r="U770" t="str">
        <v>plays</v>
      </c>
      <c r="V770" s="5"/>
    </row>
    <row r="771" spans="1:22" x14ac:dyDescent="0.3">
      <c r="A771">
        <v>769</v>
      </c>
      <c r="B771" t="s">
        <v>1573</v>
      </c>
      <c r="C771" s="3" t="s">
        <v>1574</v>
      </c>
      <c r="D771">
        <v>125600</v>
      </c>
      <c r="E771" t="str" cm="1">
        <f t="array" ref="E771">_xlfn.IFS(D771&lt;1000,"Less than 1000",D771&lt;=4999,"1000 to 4999",D771&lt;=9999,"5000 to 9999",D771&lt;=14999,"10000 to 14999",D771&lt;=19999,"15000 to 19999",D771&lt;=24999,"20000 to 24999",D771&lt;=29999,"25000 to 29999",D771&lt;=34999,"30000 to 34999",D771&lt;=39999,"35000 to 39999",D771&lt;=44999,"40000 to 44999",D771&lt;=49999,"45000 to 49999",TRUE,"Greater than or equal to 50000")</f>
        <v>Greater than or equal to 50000</v>
      </c>
      <c r="F771">
        <v>109106</v>
      </c>
      <c r="G771" s="7">
        <f t="shared" ref="G771:G834" si="48">(F771/D771)*100</f>
        <v>86.867834394904463</v>
      </c>
      <c r="H771" t="s">
        <v>14</v>
      </c>
      <c r="I771">
        <v>3410</v>
      </c>
      <c r="J771" s="5">
        <f t="shared" ref="J771:J834" si="49">F771/I771</f>
        <v>31.995894428152493</v>
      </c>
      <c r="K771" s="4" t="s">
        <v>21</v>
      </c>
      <c r="L771" s="4" t="s">
        <v>22</v>
      </c>
      <c r="M771">
        <v>1376542800</v>
      </c>
      <c r="N771">
        <v>1378789200</v>
      </c>
      <c r="O771" s="11">
        <f t="shared" ref="O771:O834" si="50">(((M771/60)/60)/24)+DATE(1970,1,1)</f>
        <v>41501.208333333336</v>
      </c>
      <c r="P771" s="11">
        <f t="shared" ref="P771:P834" si="51">(((N771/60)/60)/24)+DATE(1970,1,1)</f>
        <v>41527.208333333336</v>
      </c>
      <c r="Q771" t="b">
        <v>0</v>
      </c>
      <c r="R771" t="b">
        <v>0</v>
      </c>
      <c r="S771" t="s">
        <v>89</v>
      </c>
      <c r="T771" t="str" cm="1">
        <f t="array" ref="T771:U771">TRIM(_xlfn.TEXTSPLIT(S771,"/"))</f>
        <v>games</v>
      </c>
      <c r="U771" t="str">
        <v>video games</v>
      </c>
      <c r="V771" s="5"/>
    </row>
    <row r="772" spans="1:22" ht="31.2" x14ac:dyDescent="0.3">
      <c r="A772">
        <v>770</v>
      </c>
      <c r="B772" t="s">
        <v>1575</v>
      </c>
      <c r="C772" s="3" t="s">
        <v>1576</v>
      </c>
      <c r="D772">
        <v>4300</v>
      </c>
      <c r="E772" t="str" cm="1">
        <f t="array" ref="E772">_xlfn.IFS(D772&lt;1000,"Less than 1000",D772&lt;=4999,"1000 to 4999",D772&lt;=9999,"5000 to 9999",D772&lt;=14999,"10000 to 14999",D772&lt;=19999,"15000 to 19999",D772&lt;=24999,"20000 to 24999",D772&lt;=29999,"25000 to 29999",D772&lt;=34999,"30000 to 34999",D772&lt;=39999,"35000 to 39999",D772&lt;=44999,"40000 to 44999",D772&lt;=49999,"45000 to 49999",TRUE,"Greater than or equal to 50000")</f>
        <v>1000 to 4999</v>
      </c>
      <c r="F772">
        <v>11642</v>
      </c>
      <c r="G772" s="7">
        <f t="shared" si="48"/>
        <v>270.74418604651163</v>
      </c>
      <c r="H772" t="s">
        <v>20</v>
      </c>
      <c r="I772">
        <v>216</v>
      </c>
      <c r="J772" s="5">
        <f t="shared" si="49"/>
        <v>53.898148148148145</v>
      </c>
      <c r="K772" s="4" t="s">
        <v>107</v>
      </c>
      <c r="L772" s="4" t="s">
        <v>108</v>
      </c>
      <c r="M772">
        <v>1397451600</v>
      </c>
      <c r="N772">
        <v>1398056400</v>
      </c>
      <c r="O772" s="11">
        <f t="shared" si="50"/>
        <v>41743.208333333336</v>
      </c>
      <c r="P772" s="11">
        <f t="shared" si="51"/>
        <v>41750.208333333336</v>
      </c>
      <c r="Q772" t="b">
        <v>0</v>
      </c>
      <c r="R772" t="b">
        <v>1</v>
      </c>
      <c r="S772" t="s">
        <v>33</v>
      </c>
      <c r="T772" t="str" cm="1">
        <f t="array" ref="T772:U772">TRIM(_xlfn.TEXTSPLIT(S772,"/"))</f>
        <v>theater</v>
      </c>
      <c r="U772" t="str">
        <v>plays</v>
      </c>
      <c r="V772" s="5"/>
    </row>
    <row r="773" spans="1:22" x14ac:dyDescent="0.3">
      <c r="A773">
        <v>771</v>
      </c>
      <c r="B773" t="s">
        <v>1577</v>
      </c>
      <c r="C773" s="3" t="s">
        <v>1578</v>
      </c>
      <c r="D773">
        <v>5600</v>
      </c>
      <c r="E773" t="str" cm="1">
        <f t="array" ref="E773">_xlfn.IFS(D773&lt;1000,"Less than 1000",D773&lt;=4999,"1000 to 4999",D773&lt;=9999,"5000 to 9999",D773&lt;=14999,"10000 to 14999",D773&lt;=19999,"15000 to 19999",D773&lt;=24999,"20000 to 24999",D773&lt;=29999,"25000 to 29999",D773&lt;=34999,"30000 to 34999",D773&lt;=39999,"35000 to 39999",D773&lt;=44999,"40000 to 44999",D773&lt;=49999,"45000 to 49999",TRUE,"Greater than or equal to 50000")</f>
        <v>5000 to 9999</v>
      </c>
      <c r="F773">
        <v>2769</v>
      </c>
      <c r="G773" s="7">
        <f t="shared" si="48"/>
        <v>49.446428571428569</v>
      </c>
      <c r="H773" t="s">
        <v>74</v>
      </c>
      <c r="I773">
        <v>26</v>
      </c>
      <c r="J773" s="5">
        <f t="shared" si="49"/>
        <v>106.5</v>
      </c>
      <c r="K773" s="4" t="s">
        <v>21</v>
      </c>
      <c r="L773" s="4" t="s">
        <v>22</v>
      </c>
      <c r="M773">
        <v>1548482400</v>
      </c>
      <c r="N773">
        <v>1550815200</v>
      </c>
      <c r="O773" s="11">
        <f t="shared" si="50"/>
        <v>43491.25</v>
      </c>
      <c r="P773" s="11">
        <f t="shared" si="51"/>
        <v>43518.25</v>
      </c>
      <c r="Q773" t="b">
        <v>0</v>
      </c>
      <c r="R773" t="b">
        <v>0</v>
      </c>
      <c r="S773" t="s">
        <v>33</v>
      </c>
      <c r="T773" t="str" cm="1">
        <f t="array" ref="T773:U773">TRIM(_xlfn.TEXTSPLIT(S773,"/"))</f>
        <v>theater</v>
      </c>
      <c r="U773" t="str">
        <v>plays</v>
      </c>
      <c r="V773" s="5"/>
    </row>
    <row r="774" spans="1:22" x14ac:dyDescent="0.3">
      <c r="A774">
        <v>772</v>
      </c>
      <c r="B774" t="s">
        <v>1579</v>
      </c>
      <c r="C774" s="3" t="s">
        <v>1580</v>
      </c>
      <c r="D774">
        <v>149600</v>
      </c>
      <c r="E774" t="str" cm="1">
        <f t="array" ref="E774">_xlfn.IFS(D774&lt;1000,"Less than 1000",D774&lt;=4999,"1000 to 4999",D774&lt;=9999,"5000 to 9999",D774&lt;=14999,"10000 to 14999",D774&lt;=19999,"15000 to 19999",D774&lt;=24999,"20000 to 24999",D774&lt;=29999,"25000 to 29999",D774&lt;=34999,"30000 to 34999",D774&lt;=39999,"35000 to 39999",D774&lt;=44999,"40000 to 44999",D774&lt;=49999,"45000 to 49999",TRUE,"Greater than or equal to 50000")</f>
        <v>Greater than or equal to 50000</v>
      </c>
      <c r="F774">
        <v>169586</v>
      </c>
      <c r="G774" s="7">
        <f t="shared" si="48"/>
        <v>113.3596256684492</v>
      </c>
      <c r="H774" t="s">
        <v>20</v>
      </c>
      <c r="I774">
        <v>5139</v>
      </c>
      <c r="J774" s="5">
        <f t="shared" si="49"/>
        <v>32.999805409612762</v>
      </c>
      <c r="K774" s="4" t="s">
        <v>21</v>
      </c>
      <c r="L774" s="4" t="s">
        <v>22</v>
      </c>
      <c r="M774">
        <v>1549692000</v>
      </c>
      <c r="N774">
        <v>1550037600</v>
      </c>
      <c r="O774" s="11">
        <f t="shared" si="50"/>
        <v>43505.25</v>
      </c>
      <c r="P774" s="11">
        <f t="shared" si="51"/>
        <v>43509.25</v>
      </c>
      <c r="Q774" t="b">
        <v>0</v>
      </c>
      <c r="R774" t="b">
        <v>0</v>
      </c>
      <c r="S774" t="s">
        <v>60</v>
      </c>
      <c r="T774" t="str" cm="1">
        <f t="array" ref="T774:U774">TRIM(_xlfn.TEXTSPLIT(S774,"/"))</f>
        <v>music</v>
      </c>
      <c r="U774" t="str">
        <v>indie rock</v>
      </c>
      <c r="V774" s="5"/>
    </row>
    <row r="775" spans="1:22" x14ac:dyDescent="0.3">
      <c r="A775">
        <v>773</v>
      </c>
      <c r="B775" t="s">
        <v>1581</v>
      </c>
      <c r="C775" s="3" t="s">
        <v>1582</v>
      </c>
      <c r="D775">
        <v>53100</v>
      </c>
      <c r="E775" t="str" cm="1">
        <f t="array" ref="E775">_xlfn.IFS(D775&lt;1000,"Less than 1000",D775&lt;=4999,"1000 to 4999",D775&lt;=9999,"5000 to 9999",D775&lt;=14999,"10000 to 14999",D775&lt;=19999,"15000 to 19999",D775&lt;=24999,"20000 to 24999",D775&lt;=29999,"25000 to 29999",D775&lt;=34999,"30000 to 34999",D775&lt;=39999,"35000 to 39999",D775&lt;=44999,"40000 to 44999",D775&lt;=49999,"45000 to 49999",TRUE,"Greater than or equal to 50000")</f>
        <v>Greater than or equal to 50000</v>
      </c>
      <c r="F775">
        <v>101185</v>
      </c>
      <c r="G775" s="7">
        <f t="shared" si="48"/>
        <v>190.55555555555554</v>
      </c>
      <c r="H775" t="s">
        <v>20</v>
      </c>
      <c r="I775">
        <v>2353</v>
      </c>
      <c r="J775" s="5">
        <f t="shared" si="49"/>
        <v>43.00254993625159</v>
      </c>
      <c r="K775" s="4" t="s">
        <v>21</v>
      </c>
      <c r="L775" s="4" t="s">
        <v>22</v>
      </c>
      <c r="M775">
        <v>1492059600</v>
      </c>
      <c r="N775">
        <v>1492923600</v>
      </c>
      <c r="O775" s="11">
        <f t="shared" si="50"/>
        <v>42838.208333333328</v>
      </c>
      <c r="P775" s="11">
        <f t="shared" si="51"/>
        <v>42848.208333333328</v>
      </c>
      <c r="Q775" t="b">
        <v>0</v>
      </c>
      <c r="R775" t="b">
        <v>0</v>
      </c>
      <c r="S775" t="s">
        <v>33</v>
      </c>
      <c r="T775" t="str" cm="1">
        <f t="array" ref="T775:U775">TRIM(_xlfn.TEXTSPLIT(S775,"/"))</f>
        <v>theater</v>
      </c>
      <c r="U775" t="str">
        <v>plays</v>
      </c>
      <c r="V775" s="5"/>
    </row>
    <row r="776" spans="1:22" x14ac:dyDescent="0.3">
      <c r="A776">
        <v>774</v>
      </c>
      <c r="B776" t="s">
        <v>1583</v>
      </c>
      <c r="C776" s="3" t="s">
        <v>1584</v>
      </c>
      <c r="D776">
        <v>5000</v>
      </c>
      <c r="E776" t="str" cm="1">
        <f t="array" ref="E776">_xlfn.IFS(D776&lt;1000,"Less than 1000",D776&lt;=4999,"1000 to 4999",D776&lt;=9999,"5000 to 9999",D776&lt;=14999,"10000 to 14999",D776&lt;=19999,"15000 to 19999",D776&lt;=24999,"20000 to 24999",D776&lt;=29999,"25000 to 29999",D776&lt;=34999,"30000 to 34999",D776&lt;=39999,"35000 to 39999",D776&lt;=44999,"40000 to 44999",D776&lt;=49999,"45000 to 49999",TRUE,"Greater than or equal to 50000")</f>
        <v>5000 to 9999</v>
      </c>
      <c r="F776">
        <v>6775</v>
      </c>
      <c r="G776" s="7">
        <f t="shared" si="48"/>
        <v>135.5</v>
      </c>
      <c r="H776" t="s">
        <v>20</v>
      </c>
      <c r="I776">
        <v>78</v>
      </c>
      <c r="J776" s="5">
        <f t="shared" si="49"/>
        <v>86.858974358974365</v>
      </c>
      <c r="K776" s="4" t="s">
        <v>107</v>
      </c>
      <c r="L776" s="4" t="s">
        <v>108</v>
      </c>
      <c r="M776">
        <v>1463979600</v>
      </c>
      <c r="N776">
        <v>1467522000</v>
      </c>
      <c r="O776" s="11">
        <f t="shared" si="50"/>
        <v>42513.208333333328</v>
      </c>
      <c r="P776" s="11">
        <f t="shared" si="51"/>
        <v>42554.208333333328</v>
      </c>
      <c r="Q776" t="b">
        <v>0</v>
      </c>
      <c r="R776" t="b">
        <v>0</v>
      </c>
      <c r="S776" t="s">
        <v>28</v>
      </c>
      <c r="T776" t="str" cm="1">
        <f t="array" ref="T776:U776">TRIM(_xlfn.TEXTSPLIT(S776,"/"))</f>
        <v>technology</v>
      </c>
      <c r="U776" t="str">
        <v>web</v>
      </c>
      <c r="V776" s="5"/>
    </row>
    <row r="777" spans="1:22" ht="31.2" x14ac:dyDescent="0.3">
      <c r="A777">
        <v>775</v>
      </c>
      <c r="B777" t="s">
        <v>1585</v>
      </c>
      <c r="C777" s="3" t="s">
        <v>1586</v>
      </c>
      <c r="D777">
        <v>9400</v>
      </c>
      <c r="E777" t="str" cm="1">
        <f t="array" ref="E777">_xlfn.IFS(D777&lt;1000,"Less than 1000",D777&lt;=4999,"1000 to 4999",D777&lt;=9999,"5000 to 9999",D777&lt;=14999,"10000 to 14999",D777&lt;=19999,"15000 to 19999",D777&lt;=24999,"20000 to 24999",D777&lt;=29999,"25000 to 29999",D777&lt;=34999,"30000 to 34999",D777&lt;=39999,"35000 to 39999",D777&lt;=44999,"40000 to 44999",D777&lt;=49999,"45000 to 49999",TRUE,"Greater than or equal to 50000")</f>
        <v>5000 to 9999</v>
      </c>
      <c r="F777">
        <v>968</v>
      </c>
      <c r="G777" s="7">
        <f t="shared" si="48"/>
        <v>10.297872340425531</v>
      </c>
      <c r="H777" t="s">
        <v>14</v>
      </c>
      <c r="I777">
        <v>10</v>
      </c>
      <c r="J777" s="5">
        <f t="shared" si="49"/>
        <v>96.8</v>
      </c>
      <c r="K777" s="4" t="s">
        <v>21</v>
      </c>
      <c r="L777" s="4" t="s">
        <v>22</v>
      </c>
      <c r="M777">
        <v>1415253600</v>
      </c>
      <c r="N777">
        <v>1416117600</v>
      </c>
      <c r="O777" s="11">
        <f t="shared" si="50"/>
        <v>41949.25</v>
      </c>
      <c r="P777" s="11">
        <f t="shared" si="51"/>
        <v>41959.25</v>
      </c>
      <c r="Q777" t="b">
        <v>0</v>
      </c>
      <c r="R777" t="b">
        <v>0</v>
      </c>
      <c r="S777" t="s">
        <v>23</v>
      </c>
      <c r="T777" t="str" cm="1">
        <f t="array" ref="T777:U777">TRIM(_xlfn.TEXTSPLIT(S777,"/"))</f>
        <v>music</v>
      </c>
      <c r="U777" t="str">
        <v>rock</v>
      </c>
      <c r="V777" s="5"/>
    </row>
    <row r="778" spans="1:22" x14ac:dyDescent="0.3">
      <c r="A778">
        <v>776</v>
      </c>
      <c r="B778" t="s">
        <v>1587</v>
      </c>
      <c r="C778" s="3" t="s">
        <v>1588</v>
      </c>
      <c r="D778">
        <v>110800</v>
      </c>
      <c r="E778" t="str" cm="1">
        <f t="array" ref="E778">_xlfn.IFS(D778&lt;1000,"Less than 1000",D778&lt;=4999,"1000 to 4999",D778&lt;=9999,"5000 to 9999",D778&lt;=14999,"10000 to 14999",D778&lt;=19999,"15000 to 19999",D778&lt;=24999,"20000 to 24999",D778&lt;=29999,"25000 to 29999",D778&lt;=34999,"30000 to 34999",D778&lt;=39999,"35000 to 39999",D778&lt;=44999,"40000 to 44999",D778&lt;=49999,"45000 to 49999",TRUE,"Greater than or equal to 50000")</f>
        <v>Greater than or equal to 50000</v>
      </c>
      <c r="F778">
        <v>72623</v>
      </c>
      <c r="G778" s="7">
        <f t="shared" si="48"/>
        <v>65.544223826714799</v>
      </c>
      <c r="H778" t="s">
        <v>14</v>
      </c>
      <c r="I778">
        <v>2201</v>
      </c>
      <c r="J778" s="5">
        <f t="shared" si="49"/>
        <v>32.995456610631528</v>
      </c>
      <c r="K778" s="4" t="s">
        <v>21</v>
      </c>
      <c r="L778" s="4" t="s">
        <v>22</v>
      </c>
      <c r="M778">
        <v>1562216400</v>
      </c>
      <c r="N778">
        <v>1563771600</v>
      </c>
      <c r="O778" s="11">
        <f t="shared" si="50"/>
        <v>43650.208333333328</v>
      </c>
      <c r="P778" s="11">
        <f t="shared" si="51"/>
        <v>43668.208333333328</v>
      </c>
      <c r="Q778" t="b">
        <v>0</v>
      </c>
      <c r="R778" t="b">
        <v>0</v>
      </c>
      <c r="S778" t="s">
        <v>33</v>
      </c>
      <c r="T778" t="str" cm="1">
        <f t="array" ref="T778:U778">TRIM(_xlfn.TEXTSPLIT(S778,"/"))</f>
        <v>theater</v>
      </c>
      <c r="U778" t="str">
        <v>plays</v>
      </c>
      <c r="V778" s="5"/>
    </row>
    <row r="779" spans="1:22" x14ac:dyDescent="0.3">
      <c r="A779">
        <v>777</v>
      </c>
      <c r="B779" t="s">
        <v>1589</v>
      </c>
      <c r="C779" s="3" t="s">
        <v>1590</v>
      </c>
      <c r="D779">
        <v>93800</v>
      </c>
      <c r="E779" t="str" cm="1">
        <f t="array" ref="E779">_xlfn.IFS(D779&lt;1000,"Less than 1000",D779&lt;=4999,"1000 to 4999",D779&lt;=9999,"5000 to 9999",D779&lt;=14999,"10000 to 14999",D779&lt;=19999,"15000 to 19999",D779&lt;=24999,"20000 to 24999",D779&lt;=29999,"25000 to 29999",D779&lt;=34999,"30000 to 34999",D779&lt;=39999,"35000 to 39999",D779&lt;=44999,"40000 to 44999",D779&lt;=49999,"45000 to 49999",TRUE,"Greater than or equal to 50000")</f>
        <v>Greater than or equal to 50000</v>
      </c>
      <c r="F779">
        <v>45987</v>
      </c>
      <c r="G779" s="7">
        <f t="shared" si="48"/>
        <v>49.026652452025587</v>
      </c>
      <c r="H779" t="s">
        <v>14</v>
      </c>
      <c r="I779">
        <v>676</v>
      </c>
      <c r="J779" s="5">
        <f t="shared" si="49"/>
        <v>68.028106508875737</v>
      </c>
      <c r="K779" s="4" t="s">
        <v>21</v>
      </c>
      <c r="L779" s="4" t="s">
        <v>22</v>
      </c>
      <c r="M779">
        <v>1316754000</v>
      </c>
      <c r="N779">
        <v>1319259600</v>
      </c>
      <c r="O779" s="11">
        <f t="shared" si="50"/>
        <v>40809.208333333336</v>
      </c>
      <c r="P779" s="11">
        <f t="shared" si="51"/>
        <v>40838.208333333336</v>
      </c>
      <c r="Q779" t="b">
        <v>0</v>
      </c>
      <c r="R779" t="b">
        <v>0</v>
      </c>
      <c r="S779" t="s">
        <v>33</v>
      </c>
      <c r="T779" t="str" cm="1">
        <f t="array" ref="T779:U779">TRIM(_xlfn.TEXTSPLIT(S779,"/"))</f>
        <v>theater</v>
      </c>
      <c r="U779" t="str">
        <v>plays</v>
      </c>
      <c r="V779" s="5"/>
    </row>
    <row r="780" spans="1:22" x14ac:dyDescent="0.3">
      <c r="A780">
        <v>778</v>
      </c>
      <c r="B780" t="s">
        <v>1591</v>
      </c>
      <c r="C780" s="3" t="s">
        <v>1592</v>
      </c>
      <c r="D780">
        <v>1300</v>
      </c>
      <c r="E780" t="str" cm="1">
        <f t="array" ref="E780">_xlfn.IFS(D780&lt;1000,"Less than 1000",D780&lt;=4999,"1000 to 4999",D780&lt;=9999,"5000 to 9999",D780&lt;=14999,"10000 to 14999",D780&lt;=19999,"15000 to 19999",D780&lt;=24999,"20000 to 24999",D780&lt;=29999,"25000 to 29999",D780&lt;=34999,"30000 to 34999",D780&lt;=39999,"35000 to 39999",D780&lt;=44999,"40000 to 44999",D780&lt;=49999,"45000 to 49999",TRUE,"Greater than or equal to 50000")</f>
        <v>1000 to 4999</v>
      </c>
      <c r="F780">
        <v>10243</v>
      </c>
      <c r="G780" s="7">
        <f t="shared" si="48"/>
        <v>787.92307692307691</v>
      </c>
      <c r="H780" t="s">
        <v>20</v>
      </c>
      <c r="I780">
        <v>174</v>
      </c>
      <c r="J780" s="5">
        <f t="shared" si="49"/>
        <v>58.867816091954026</v>
      </c>
      <c r="K780" s="4" t="s">
        <v>98</v>
      </c>
      <c r="L780" s="4" t="s">
        <v>99</v>
      </c>
      <c r="M780">
        <v>1313211600</v>
      </c>
      <c r="N780">
        <v>1313643600</v>
      </c>
      <c r="O780" s="11">
        <f t="shared" si="50"/>
        <v>40768.208333333336</v>
      </c>
      <c r="P780" s="11">
        <f t="shared" si="51"/>
        <v>40773.208333333336</v>
      </c>
      <c r="Q780" t="b">
        <v>0</v>
      </c>
      <c r="R780" t="b">
        <v>0</v>
      </c>
      <c r="S780" t="s">
        <v>71</v>
      </c>
      <c r="T780" t="str" cm="1">
        <f t="array" ref="T780:U780">TRIM(_xlfn.TEXTSPLIT(S780,"/"))</f>
        <v>film &amp; video</v>
      </c>
      <c r="U780" t="str">
        <v>animation</v>
      </c>
      <c r="V780" s="5"/>
    </row>
    <row r="781" spans="1:22" x14ac:dyDescent="0.3">
      <c r="A781">
        <v>779</v>
      </c>
      <c r="B781" t="s">
        <v>1593</v>
      </c>
      <c r="C781" s="3" t="s">
        <v>1594</v>
      </c>
      <c r="D781">
        <v>108700</v>
      </c>
      <c r="E781" t="str" cm="1">
        <f t="array" ref="E781">_xlfn.IFS(D781&lt;1000,"Less than 1000",D781&lt;=4999,"1000 to 4999",D781&lt;=9999,"5000 to 9999",D781&lt;=14999,"10000 to 14999",D781&lt;=19999,"15000 to 19999",D781&lt;=24999,"20000 to 24999",D781&lt;=29999,"25000 to 29999",D781&lt;=34999,"30000 to 34999",D781&lt;=39999,"35000 to 39999",D781&lt;=44999,"40000 to 44999",D781&lt;=49999,"45000 to 49999",TRUE,"Greater than or equal to 50000")</f>
        <v>Greater than or equal to 50000</v>
      </c>
      <c r="F781">
        <v>87293</v>
      </c>
      <c r="G781" s="7">
        <f t="shared" si="48"/>
        <v>80.306347746090154</v>
      </c>
      <c r="H781" t="s">
        <v>14</v>
      </c>
      <c r="I781">
        <v>831</v>
      </c>
      <c r="J781" s="5">
        <f t="shared" si="49"/>
        <v>105.04572803850782</v>
      </c>
      <c r="K781" s="4" t="s">
        <v>21</v>
      </c>
      <c r="L781" s="4" t="s">
        <v>22</v>
      </c>
      <c r="M781">
        <v>1439528400</v>
      </c>
      <c r="N781">
        <v>1440306000</v>
      </c>
      <c r="O781" s="11">
        <f t="shared" si="50"/>
        <v>42230.208333333328</v>
      </c>
      <c r="P781" s="11">
        <f t="shared" si="51"/>
        <v>42239.208333333328</v>
      </c>
      <c r="Q781" t="b">
        <v>0</v>
      </c>
      <c r="R781" t="b">
        <v>1</v>
      </c>
      <c r="S781" t="s">
        <v>33</v>
      </c>
      <c r="T781" t="str" cm="1">
        <f t="array" ref="T781:U781">TRIM(_xlfn.TEXTSPLIT(S781,"/"))</f>
        <v>theater</v>
      </c>
      <c r="U781" t="str">
        <v>plays</v>
      </c>
      <c r="V781" s="5"/>
    </row>
    <row r="782" spans="1:22" ht="31.2" x14ac:dyDescent="0.3">
      <c r="A782">
        <v>780</v>
      </c>
      <c r="B782" t="s">
        <v>1595</v>
      </c>
      <c r="C782" s="3" t="s">
        <v>1596</v>
      </c>
      <c r="D782">
        <v>5100</v>
      </c>
      <c r="E782" t="str" cm="1">
        <f t="array" ref="E782">_xlfn.IFS(D782&lt;1000,"Less than 1000",D782&lt;=4999,"1000 to 4999",D782&lt;=9999,"5000 to 9999",D782&lt;=14999,"10000 to 14999",D782&lt;=19999,"15000 to 19999",D782&lt;=24999,"20000 to 24999",D782&lt;=29999,"25000 to 29999",D782&lt;=34999,"30000 to 34999",D782&lt;=39999,"35000 to 39999",D782&lt;=44999,"40000 to 44999",D782&lt;=49999,"45000 to 49999",TRUE,"Greater than or equal to 50000")</f>
        <v>5000 to 9999</v>
      </c>
      <c r="F782">
        <v>5421</v>
      </c>
      <c r="G782" s="7">
        <f t="shared" si="48"/>
        <v>106.29411764705883</v>
      </c>
      <c r="H782" t="s">
        <v>20</v>
      </c>
      <c r="I782">
        <v>164</v>
      </c>
      <c r="J782" s="5">
        <f t="shared" si="49"/>
        <v>33.054878048780488</v>
      </c>
      <c r="K782" s="4" t="s">
        <v>21</v>
      </c>
      <c r="L782" s="4" t="s">
        <v>22</v>
      </c>
      <c r="M782">
        <v>1469163600</v>
      </c>
      <c r="N782">
        <v>1470805200</v>
      </c>
      <c r="O782" s="11">
        <f t="shared" si="50"/>
        <v>42573.208333333328</v>
      </c>
      <c r="P782" s="11">
        <f t="shared" si="51"/>
        <v>42592.208333333328</v>
      </c>
      <c r="Q782" t="b">
        <v>0</v>
      </c>
      <c r="R782" t="b">
        <v>1</v>
      </c>
      <c r="S782" t="s">
        <v>53</v>
      </c>
      <c r="T782" t="str" cm="1">
        <f t="array" ref="T782:U782">TRIM(_xlfn.TEXTSPLIT(S782,"/"))</f>
        <v>film &amp; video</v>
      </c>
      <c r="U782" t="str">
        <v>drama</v>
      </c>
      <c r="V782" s="5"/>
    </row>
    <row r="783" spans="1:22" x14ac:dyDescent="0.3">
      <c r="A783">
        <v>781</v>
      </c>
      <c r="B783" t="s">
        <v>1597</v>
      </c>
      <c r="C783" s="3" t="s">
        <v>1598</v>
      </c>
      <c r="D783">
        <v>8700</v>
      </c>
      <c r="E783" t="str" cm="1">
        <f t="array" ref="E783">_xlfn.IFS(D783&lt;1000,"Less than 1000",D783&lt;=4999,"1000 to 4999",D783&lt;=9999,"5000 to 9999",D783&lt;=14999,"10000 to 14999",D783&lt;=19999,"15000 to 19999",D783&lt;=24999,"20000 to 24999",D783&lt;=29999,"25000 to 29999",D783&lt;=34999,"30000 to 34999",D783&lt;=39999,"35000 to 39999",D783&lt;=44999,"40000 to 44999",D783&lt;=49999,"45000 to 49999",TRUE,"Greater than or equal to 50000")</f>
        <v>5000 to 9999</v>
      </c>
      <c r="F783">
        <v>4414</v>
      </c>
      <c r="G783" s="7">
        <f t="shared" si="48"/>
        <v>50.735632183908038</v>
      </c>
      <c r="H783" t="s">
        <v>74</v>
      </c>
      <c r="I783">
        <v>56</v>
      </c>
      <c r="J783" s="5">
        <f t="shared" si="49"/>
        <v>78.821428571428569</v>
      </c>
      <c r="K783" s="4" t="s">
        <v>98</v>
      </c>
      <c r="L783" s="4" t="s">
        <v>99</v>
      </c>
      <c r="M783">
        <v>1288501200</v>
      </c>
      <c r="N783">
        <v>1292911200</v>
      </c>
      <c r="O783" s="11">
        <f t="shared" si="50"/>
        <v>40482.208333333336</v>
      </c>
      <c r="P783" s="11">
        <f t="shared" si="51"/>
        <v>40533.25</v>
      </c>
      <c r="Q783" t="b">
        <v>0</v>
      </c>
      <c r="R783" t="b">
        <v>0</v>
      </c>
      <c r="S783" t="s">
        <v>33</v>
      </c>
      <c r="T783" t="str" cm="1">
        <f t="array" ref="T783:U783">TRIM(_xlfn.TEXTSPLIT(S783,"/"))</f>
        <v>theater</v>
      </c>
      <c r="U783" t="str">
        <v>plays</v>
      </c>
      <c r="V783" s="5"/>
    </row>
    <row r="784" spans="1:22" x14ac:dyDescent="0.3">
      <c r="A784">
        <v>782</v>
      </c>
      <c r="B784" t="s">
        <v>1599</v>
      </c>
      <c r="C784" s="3" t="s">
        <v>1600</v>
      </c>
      <c r="D784">
        <v>5100</v>
      </c>
      <c r="E784" t="str" cm="1">
        <f t="array" ref="E784">_xlfn.IFS(D784&lt;1000,"Less than 1000",D784&lt;=4999,"1000 to 4999",D784&lt;=9999,"5000 to 9999",D784&lt;=14999,"10000 to 14999",D784&lt;=19999,"15000 to 19999",D784&lt;=24999,"20000 to 24999",D784&lt;=29999,"25000 to 29999",D784&lt;=34999,"30000 to 34999",D784&lt;=39999,"35000 to 39999",D784&lt;=44999,"40000 to 44999",D784&lt;=49999,"45000 to 49999",TRUE,"Greater than or equal to 50000")</f>
        <v>5000 to 9999</v>
      </c>
      <c r="F784">
        <v>10981</v>
      </c>
      <c r="G784" s="7">
        <f t="shared" si="48"/>
        <v>215.31372549019611</v>
      </c>
      <c r="H784" t="s">
        <v>20</v>
      </c>
      <c r="I784">
        <v>161</v>
      </c>
      <c r="J784" s="5">
        <f t="shared" si="49"/>
        <v>68.204968944099377</v>
      </c>
      <c r="K784" s="4" t="s">
        <v>21</v>
      </c>
      <c r="L784" s="4" t="s">
        <v>22</v>
      </c>
      <c r="M784">
        <v>1298959200</v>
      </c>
      <c r="N784">
        <v>1301374800</v>
      </c>
      <c r="O784" s="11">
        <f t="shared" si="50"/>
        <v>40603.25</v>
      </c>
      <c r="P784" s="11">
        <f t="shared" si="51"/>
        <v>40631.208333333336</v>
      </c>
      <c r="Q784" t="b">
        <v>0</v>
      </c>
      <c r="R784" t="b">
        <v>1</v>
      </c>
      <c r="S784" t="s">
        <v>71</v>
      </c>
      <c r="T784" t="str" cm="1">
        <f t="array" ref="T784:U784">TRIM(_xlfn.TEXTSPLIT(S784,"/"))</f>
        <v>film &amp; video</v>
      </c>
      <c r="U784" t="str">
        <v>animation</v>
      </c>
      <c r="V784" s="5"/>
    </row>
    <row r="785" spans="1:22" x14ac:dyDescent="0.3">
      <c r="A785">
        <v>783</v>
      </c>
      <c r="B785" t="s">
        <v>1601</v>
      </c>
      <c r="C785" s="3" t="s">
        <v>1602</v>
      </c>
      <c r="D785">
        <v>7400</v>
      </c>
      <c r="E785" t="str" cm="1">
        <f t="array" ref="E785">_xlfn.IFS(D785&lt;1000,"Less than 1000",D785&lt;=4999,"1000 to 4999",D785&lt;=9999,"5000 to 9999",D785&lt;=14999,"10000 to 14999",D785&lt;=19999,"15000 to 19999",D785&lt;=24999,"20000 to 24999",D785&lt;=29999,"25000 to 29999",D785&lt;=34999,"30000 to 34999",D785&lt;=39999,"35000 to 39999",D785&lt;=44999,"40000 to 44999",D785&lt;=49999,"45000 to 49999",TRUE,"Greater than or equal to 50000")</f>
        <v>5000 to 9999</v>
      </c>
      <c r="F785">
        <v>10451</v>
      </c>
      <c r="G785" s="7">
        <f t="shared" si="48"/>
        <v>141.22972972972974</v>
      </c>
      <c r="H785" t="s">
        <v>20</v>
      </c>
      <c r="I785">
        <v>138</v>
      </c>
      <c r="J785" s="5">
        <f t="shared" si="49"/>
        <v>75.731884057971016</v>
      </c>
      <c r="K785" s="4" t="s">
        <v>21</v>
      </c>
      <c r="L785" s="4" t="s">
        <v>22</v>
      </c>
      <c r="M785">
        <v>1387260000</v>
      </c>
      <c r="N785">
        <v>1387864800</v>
      </c>
      <c r="O785" s="11">
        <f t="shared" si="50"/>
        <v>41625.25</v>
      </c>
      <c r="P785" s="11">
        <f t="shared" si="51"/>
        <v>41632.25</v>
      </c>
      <c r="Q785" t="b">
        <v>0</v>
      </c>
      <c r="R785" t="b">
        <v>0</v>
      </c>
      <c r="S785" t="s">
        <v>23</v>
      </c>
      <c r="T785" t="str" cm="1">
        <f t="array" ref="T785:U785">TRIM(_xlfn.TEXTSPLIT(S785,"/"))</f>
        <v>music</v>
      </c>
      <c r="U785" t="str">
        <v>rock</v>
      </c>
      <c r="V785" s="5"/>
    </row>
    <row r="786" spans="1:22" x14ac:dyDescent="0.3">
      <c r="A786">
        <v>784</v>
      </c>
      <c r="B786" t="s">
        <v>1603</v>
      </c>
      <c r="C786" s="3" t="s">
        <v>1604</v>
      </c>
      <c r="D786">
        <v>88900</v>
      </c>
      <c r="E786" t="str" cm="1">
        <f t="array" ref="E786">_xlfn.IFS(D786&lt;1000,"Less than 1000",D786&lt;=4999,"1000 to 4999",D786&lt;=9999,"5000 to 9999",D786&lt;=14999,"10000 to 14999",D786&lt;=19999,"15000 to 19999",D786&lt;=24999,"20000 to 24999",D786&lt;=29999,"25000 to 29999",D786&lt;=34999,"30000 to 34999",D786&lt;=39999,"35000 to 39999",D786&lt;=44999,"40000 to 44999",D786&lt;=49999,"45000 to 49999",TRUE,"Greater than or equal to 50000")</f>
        <v>Greater than or equal to 50000</v>
      </c>
      <c r="F786">
        <v>102535</v>
      </c>
      <c r="G786" s="7">
        <f t="shared" si="48"/>
        <v>115.33745781777279</v>
      </c>
      <c r="H786" t="s">
        <v>20</v>
      </c>
      <c r="I786">
        <v>3308</v>
      </c>
      <c r="J786" s="5">
        <f t="shared" si="49"/>
        <v>30.996070133010882</v>
      </c>
      <c r="K786" s="4" t="s">
        <v>21</v>
      </c>
      <c r="L786" s="4" t="s">
        <v>22</v>
      </c>
      <c r="M786">
        <v>1457244000</v>
      </c>
      <c r="N786">
        <v>1458190800</v>
      </c>
      <c r="O786" s="11">
        <f t="shared" si="50"/>
        <v>42435.25</v>
      </c>
      <c r="P786" s="11">
        <f t="shared" si="51"/>
        <v>42446.208333333328</v>
      </c>
      <c r="Q786" t="b">
        <v>0</v>
      </c>
      <c r="R786" t="b">
        <v>0</v>
      </c>
      <c r="S786" t="s">
        <v>28</v>
      </c>
      <c r="T786" t="str" cm="1">
        <f t="array" ref="T786:U786">TRIM(_xlfn.TEXTSPLIT(S786,"/"))</f>
        <v>technology</v>
      </c>
      <c r="U786" t="str">
        <v>web</v>
      </c>
      <c r="V786" s="5"/>
    </row>
    <row r="787" spans="1:22" ht="31.2" x14ac:dyDescent="0.3">
      <c r="A787">
        <v>785</v>
      </c>
      <c r="B787" t="s">
        <v>1605</v>
      </c>
      <c r="C787" s="3" t="s">
        <v>1606</v>
      </c>
      <c r="D787">
        <v>6700</v>
      </c>
      <c r="E787" t="str" cm="1">
        <f t="array" ref="E787">_xlfn.IFS(D787&lt;1000,"Less than 1000",D787&lt;=4999,"1000 to 4999",D787&lt;=9999,"5000 to 9999",D787&lt;=14999,"10000 to 14999",D787&lt;=19999,"15000 to 19999",D787&lt;=24999,"20000 to 24999",D787&lt;=29999,"25000 to 29999",D787&lt;=34999,"30000 to 34999",D787&lt;=39999,"35000 to 39999",D787&lt;=44999,"40000 to 44999",D787&lt;=49999,"45000 to 49999",TRUE,"Greater than or equal to 50000")</f>
        <v>5000 to 9999</v>
      </c>
      <c r="F787">
        <v>12939</v>
      </c>
      <c r="G787" s="7">
        <f t="shared" si="48"/>
        <v>193.11940298507463</v>
      </c>
      <c r="H787" t="s">
        <v>20</v>
      </c>
      <c r="I787">
        <v>127</v>
      </c>
      <c r="J787" s="5">
        <f t="shared" si="49"/>
        <v>101.88188976377953</v>
      </c>
      <c r="K787" s="4" t="s">
        <v>26</v>
      </c>
      <c r="L787" s="4" t="s">
        <v>27</v>
      </c>
      <c r="M787">
        <v>1556341200</v>
      </c>
      <c r="N787">
        <v>1559278800</v>
      </c>
      <c r="O787" s="11">
        <f t="shared" si="50"/>
        <v>43582.208333333328</v>
      </c>
      <c r="P787" s="11">
        <f t="shared" si="51"/>
        <v>43616.208333333328</v>
      </c>
      <c r="Q787" t="b">
        <v>0</v>
      </c>
      <c r="R787" t="b">
        <v>1</v>
      </c>
      <c r="S787" t="s">
        <v>71</v>
      </c>
      <c r="T787" t="str" cm="1">
        <f t="array" ref="T787:U787">TRIM(_xlfn.TEXTSPLIT(S787,"/"))</f>
        <v>film &amp; video</v>
      </c>
      <c r="U787" t="str">
        <v>animation</v>
      </c>
      <c r="V787" s="5"/>
    </row>
    <row r="788" spans="1:22" x14ac:dyDescent="0.3">
      <c r="A788">
        <v>786</v>
      </c>
      <c r="B788" t="s">
        <v>1607</v>
      </c>
      <c r="C788" s="3" t="s">
        <v>1608</v>
      </c>
      <c r="D788">
        <v>1500</v>
      </c>
      <c r="E788" t="str" cm="1">
        <f t="array" ref="E788">_xlfn.IFS(D788&lt;1000,"Less than 1000",D788&lt;=4999,"1000 to 4999",D788&lt;=9999,"5000 to 9999",D788&lt;=14999,"10000 to 14999",D788&lt;=19999,"15000 to 19999",D788&lt;=24999,"20000 to 24999",D788&lt;=29999,"25000 to 29999",D788&lt;=34999,"30000 to 34999",D788&lt;=39999,"35000 to 39999",D788&lt;=44999,"40000 to 44999",D788&lt;=49999,"45000 to 49999",TRUE,"Greater than or equal to 50000")</f>
        <v>1000 to 4999</v>
      </c>
      <c r="F788">
        <v>10946</v>
      </c>
      <c r="G788" s="7">
        <f t="shared" si="48"/>
        <v>729.73333333333335</v>
      </c>
      <c r="H788" t="s">
        <v>20</v>
      </c>
      <c r="I788">
        <v>207</v>
      </c>
      <c r="J788" s="5">
        <f t="shared" si="49"/>
        <v>52.879227053140099</v>
      </c>
      <c r="K788" s="4" t="s">
        <v>107</v>
      </c>
      <c r="L788" s="4" t="s">
        <v>108</v>
      </c>
      <c r="M788">
        <v>1522126800</v>
      </c>
      <c r="N788">
        <v>1522731600</v>
      </c>
      <c r="O788" s="11">
        <f t="shared" si="50"/>
        <v>43186.208333333328</v>
      </c>
      <c r="P788" s="11">
        <f t="shared" si="51"/>
        <v>43193.208333333328</v>
      </c>
      <c r="Q788" t="b">
        <v>0</v>
      </c>
      <c r="R788" t="b">
        <v>1</v>
      </c>
      <c r="S788" t="s">
        <v>159</v>
      </c>
      <c r="T788" t="str" cm="1">
        <f t="array" ref="T788:U788">TRIM(_xlfn.TEXTSPLIT(S788,"/"))</f>
        <v>music</v>
      </c>
      <c r="U788" t="str">
        <v>jazz</v>
      </c>
      <c r="V788" s="5"/>
    </row>
    <row r="789" spans="1:22" x14ac:dyDescent="0.3">
      <c r="A789">
        <v>787</v>
      </c>
      <c r="B789" t="s">
        <v>1609</v>
      </c>
      <c r="C789" s="3" t="s">
        <v>1610</v>
      </c>
      <c r="D789">
        <v>61200</v>
      </c>
      <c r="E789" t="str" cm="1">
        <f t="array" ref="E789">_xlfn.IFS(D789&lt;1000,"Less than 1000",D789&lt;=4999,"1000 to 4999",D789&lt;=9999,"5000 to 9999",D789&lt;=14999,"10000 to 14999",D789&lt;=19999,"15000 to 19999",D789&lt;=24999,"20000 to 24999",D789&lt;=29999,"25000 to 29999",D789&lt;=34999,"30000 to 34999",D789&lt;=39999,"35000 to 39999",D789&lt;=44999,"40000 to 44999",D789&lt;=49999,"45000 to 49999",TRUE,"Greater than or equal to 50000")</f>
        <v>Greater than or equal to 50000</v>
      </c>
      <c r="F789">
        <v>60994</v>
      </c>
      <c r="G789" s="7">
        <f t="shared" si="48"/>
        <v>99.66339869281046</v>
      </c>
      <c r="H789" t="s">
        <v>14</v>
      </c>
      <c r="I789">
        <v>859</v>
      </c>
      <c r="J789" s="5">
        <f t="shared" si="49"/>
        <v>71.005820721769496</v>
      </c>
      <c r="K789" s="4" t="s">
        <v>15</v>
      </c>
      <c r="L789" s="4" t="s">
        <v>16</v>
      </c>
      <c r="M789">
        <v>1305954000</v>
      </c>
      <c r="N789">
        <v>1306731600</v>
      </c>
      <c r="O789" s="11">
        <f t="shared" si="50"/>
        <v>40684.208333333336</v>
      </c>
      <c r="P789" s="11">
        <f t="shared" si="51"/>
        <v>40693.208333333336</v>
      </c>
      <c r="Q789" t="b">
        <v>0</v>
      </c>
      <c r="R789" t="b">
        <v>0</v>
      </c>
      <c r="S789" t="s">
        <v>23</v>
      </c>
      <c r="T789" t="str" cm="1">
        <f t="array" ref="T789:U789">TRIM(_xlfn.TEXTSPLIT(S789,"/"))</f>
        <v>music</v>
      </c>
      <c r="U789" t="str">
        <v>rock</v>
      </c>
      <c r="V789" s="5"/>
    </row>
    <row r="790" spans="1:22" x14ac:dyDescent="0.3">
      <c r="A790">
        <v>788</v>
      </c>
      <c r="B790" t="s">
        <v>1611</v>
      </c>
      <c r="C790" s="3" t="s">
        <v>1612</v>
      </c>
      <c r="D790">
        <v>3600</v>
      </c>
      <c r="E790" t="str" cm="1">
        <f t="array" ref="E790">_xlfn.IFS(D790&lt;1000,"Less than 1000",D790&lt;=4999,"1000 to 4999",D790&lt;=9999,"5000 to 9999",D790&lt;=14999,"10000 to 14999",D790&lt;=19999,"15000 to 19999",D790&lt;=24999,"20000 to 24999",D790&lt;=29999,"25000 to 29999",D790&lt;=34999,"30000 to 34999",D790&lt;=39999,"35000 to 39999",D790&lt;=44999,"40000 to 44999",D790&lt;=49999,"45000 to 49999",TRUE,"Greater than or equal to 50000")</f>
        <v>1000 to 4999</v>
      </c>
      <c r="F790">
        <v>3174</v>
      </c>
      <c r="G790" s="7">
        <f t="shared" si="48"/>
        <v>88.166666666666671</v>
      </c>
      <c r="H790" t="s">
        <v>47</v>
      </c>
      <c r="I790">
        <v>31</v>
      </c>
      <c r="J790" s="5">
        <f t="shared" si="49"/>
        <v>102.38709677419355</v>
      </c>
      <c r="K790" s="4" t="s">
        <v>21</v>
      </c>
      <c r="L790" s="4" t="s">
        <v>22</v>
      </c>
      <c r="M790">
        <v>1350709200</v>
      </c>
      <c r="N790">
        <v>1352527200</v>
      </c>
      <c r="O790" s="11">
        <f t="shared" si="50"/>
        <v>41202.208333333336</v>
      </c>
      <c r="P790" s="11">
        <f t="shared" si="51"/>
        <v>41223.25</v>
      </c>
      <c r="Q790" t="b">
        <v>0</v>
      </c>
      <c r="R790" t="b">
        <v>0</v>
      </c>
      <c r="S790" t="s">
        <v>71</v>
      </c>
      <c r="T790" t="str" cm="1">
        <f t="array" ref="T790:U790">TRIM(_xlfn.TEXTSPLIT(S790,"/"))</f>
        <v>film &amp; video</v>
      </c>
      <c r="U790" t="str">
        <v>animation</v>
      </c>
      <c r="V790" s="5"/>
    </row>
    <row r="791" spans="1:22" x14ac:dyDescent="0.3">
      <c r="A791">
        <v>789</v>
      </c>
      <c r="B791" t="s">
        <v>1613</v>
      </c>
      <c r="C791" s="3" t="s">
        <v>1614</v>
      </c>
      <c r="D791">
        <v>9000</v>
      </c>
      <c r="E791" t="str" cm="1">
        <f t="array" ref="E791">_xlfn.IFS(D791&lt;1000,"Less than 1000",D791&lt;=4999,"1000 to 4999",D791&lt;=9999,"5000 to 9999",D791&lt;=14999,"10000 to 14999",D791&lt;=19999,"15000 to 19999",D791&lt;=24999,"20000 to 24999",D791&lt;=29999,"25000 to 29999",D791&lt;=34999,"30000 to 34999",D791&lt;=39999,"35000 to 39999",D791&lt;=44999,"40000 to 44999",D791&lt;=49999,"45000 to 49999",TRUE,"Greater than or equal to 50000")</f>
        <v>5000 to 9999</v>
      </c>
      <c r="F791">
        <v>3351</v>
      </c>
      <c r="G791" s="7">
        <f t="shared" si="48"/>
        <v>37.233333333333334</v>
      </c>
      <c r="H791" t="s">
        <v>14</v>
      </c>
      <c r="I791">
        <v>45</v>
      </c>
      <c r="J791" s="5">
        <f t="shared" si="49"/>
        <v>74.466666666666669</v>
      </c>
      <c r="K791" s="4" t="s">
        <v>21</v>
      </c>
      <c r="L791" s="4" t="s">
        <v>22</v>
      </c>
      <c r="M791">
        <v>1401166800</v>
      </c>
      <c r="N791">
        <v>1404363600</v>
      </c>
      <c r="O791" s="11">
        <f t="shared" si="50"/>
        <v>41786.208333333336</v>
      </c>
      <c r="P791" s="11">
        <f t="shared" si="51"/>
        <v>41823.208333333336</v>
      </c>
      <c r="Q791" t="b">
        <v>0</v>
      </c>
      <c r="R791" t="b">
        <v>0</v>
      </c>
      <c r="S791" t="s">
        <v>33</v>
      </c>
      <c r="T791" t="str" cm="1">
        <f t="array" ref="T791:U791">TRIM(_xlfn.TEXTSPLIT(S791,"/"))</f>
        <v>theater</v>
      </c>
      <c r="U791" t="str">
        <v>plays</v>
      </c>
      <c r="V791" s="5"/>
    </row>
    <row r="792" spans="1:22" x14ac:dyDescent="0.3">
      <c r="A792">
        <v>790</v>
      </c>
      <c r="B792" t="s">
        <v>1615</v>
      </c>
      <c r="C792" s="3" t="s">
        <v>1616</v>
      </c>
      <c r="D792">
        <v>185900</v>
      </c>
      <c r="E792" t="str" cm="1">
        <f t="array" ref="E792">_xlfn.IFS(D792&lt;1000,"Less than 1000",D792&lt;=4999,"1000 to 4999",D792&lt;=9999,"5000 to 9999",D792&lt;=14999,"10000 to 14999",D792&lt;=19999,"15000 to 19999",D792&lt;=24999,"20000 to 24999",D792&lt;=29999,"25000 to 29999",D792&lt;=34999,"30000 to 34999",D792&lt;=39999,"35000 to 39999",D792&lt;=44999,"40000 to 44999",D792&lt;=49999,"45000 to 49999",TRUE,"Greater than or equal to 50000")</f>
        <v>Greater than or equal to 50000</v>
      </c>
      <c r="F792">
        <v>56774</v>
      </c>
      <c r="G792" s="7">
        <f t="shared" si="48"/>
        <v>30.540075309306079</v>
      </c>
      <c r="H792" t="s">
        <v>74</v>
      </c>
      <c r="I792">
        <v>1113</v>
      </c>
      <c r="J792" s="5">
        <f t="shared" si="49"/>
        <v>51.009883198562441</v>
      </c>
      <c r="K792" s="4" t="s">
        <v>21</v>
      </c>
      <c r="L792" s="4" t="s">
        <v>22</v>
      </c>
      <c r="M792">
        <v>1266127200</v>
      </c>
      <c r="N792">
        <v>1266645600</v>
      </c>
      <c r="O792" s="11">
        <f t="shared" si="50"/>
        <v>40223.25</v>
      </c>
      <c r="P792" s="11">
        <f t="shared" si="51"/>
        <v>40229.25</v>
      </c>
      <c r="Q792" t="b">
        <v>0</v>
      </c>
      <c r="R792" t="b">
        <v>0</v>
      </c>
      <c r="S792" t="s">
        <v>33</v>
      </c>
      <c r="T792" t="str" cm="1">
        <f t="array" ref="T792:U792">TRIM(_xlfn.TEXTSPLIT(S792,"/"))</f>
        <v>theater</v>
      </c>
      <c r="U792" t="str">
        <v>plays</v>
      </c>
      <c r="V792" s="5"/>
    </row>
    <row r="793" spans="1:22" x14ac:dyDescent="0.3">
      <c r="A793">
        <v>791</v>
      </c>
      <c r="B793" t="s">
        <v>1617</v>
      </c>
      <c r="C793" s="3" t="s">
        <v>1618</v>
      </c>
      <c r="D793">
        <v>2100</v>
      </c>
      <c r="E793" t="str" cm="1">
        <f t="array" ref="E793">_xlfn.IFS(D793&lt;1000,"Less than 1000",D793&lt;=4999,"1000 to 4999",D793&lt;=9999,"5000 to 9999",D793&lt;=14999,"10000 to 14999",D793&lt;=19999,"15000 to 19999",D793&lt;=24999,"20000 to 24999",D793&lt;=29999,"25000 to 29999",D793&lt;=34999,"30000 to 34999",D793&lt;=39999,"35000 to 39999",D793&lt;=44999,"40000 to 44999",D793&lt;=49999,"45000 to 49999",TRUE,"Greater than or equal to 50000")</f>
        <v>1000 to 4999</v>
      </c>
      <c r="F793">
        <v>540</v>
      </c>
      <c r="G793" s="7">
        <f t="shared" si="48"/>
        <v>25.714285714285712</v>
      </c>
      <c r="H793" t="s">
        <v>14</v>
      </c>
      <c r="I793">
        <v>6</v>
      </c>
      <c r="J793" s="5">
        <f t="shared" si="49"/>
        <v>90</v>
      </c>
      <c r="K793" s="4" t="s">
        <v>21</v>
      </c>
      <c r="L793" s="4" t="s">
        <v>22</v>
      </c>
      <c r="M793">
        <v>1481436000</v>
      </c>
      <c r="N793">
        <v>1482818400</v>
      </c>
      <c r="O793" s="11">
        <f t="shared" si="50"/>
        <v>42715.25</v>
      </c>
      <c r="P793" s="11">
        <f t="shared" si="51"/>
        <v>42731.25</v>
      </c>
      <c r="Q793" t="b">
        <v>0</v>
      </c>
      <c r="R793" t="b">
        <v>0</v>
      </c>
      <c r="S793" t="s">
        <v>17</v>
      </c>
      <c r="T793" t="str" cm="1">
        <f t="array" ref="T793:U793">TRIM(_xlfn.TEXTSPLIT(S793,"/"))</f>
        <v>food</v>
      </c>
      <c r="U793" t="str">
        <v>food trucks</v>
      </c>
      <c r="V793" s="5"/>
    </row>
    <row r="794" spans="1:22" x14ac:dyDescent="0.3">
      <c r="A794">
        <v>792</v>
      </c>
      <c r="B794" t="s">
        <v>1619</v>
      </c>
      <c r="C794" s="3" t="s">
        <v>1620</v>
      </c>
      <c r="D794">
        <v>2000</v>
      </c>
      <c r="E794" t="str" cm="1">
        <f t="array" ref="E794">_xlfn.IFS(D794&lt;1000,"Less than 1000",D794&lt;=4999,"1000 to 4999",D794&lt;=9999,"5000 to 9999",D794&lt;=14999,"10000 to 14999",D794&lt;=19999,"15000 to 19999",D794&lt;=24999,"20000 to 24999",D794&lt;=29999,"25000 to 29999",D794&lt;=34999,"30000 to 34999",D794&lt;=39999,"35000 to 39999",D794&lt;=44999,"40000 to 44999",D794&lt;=49999,"45000 to 49999",TRUE,"Greater than or equal to 50000")</f>
        <v>1000 to 4999</v>
      </c>
      <c r="F794">
        <v>680</v>
      </c>
      <c r="G794" s="7">
        <f t="shared" si="48"/>
        <v>34</v>
      </c>
      <c r="H794" t="s">
        <v>14</v>
      </c>
      <c r="I794">
        <v>7</v>
      </c>
      <c r="J794" s="5">
        <f t="shared" si="49"/>
        <v>97.142857142857139</v>
      </c>
      <c r="K794" s="4" t="s">
        <v>21</v>
      </c>
      <c r="L794" s="4" t="s">
        <v>22</v>
      </c>
      <c r="M794">
        <v>1372222800</v>
      </c>
      <c r="N794">
        <v>1374642000</v>
      </c>
      <c r="O794" s="11">
        <f t="shared" si="50"/>
        <v>41451.208333333336</v>
      </c>
      <c r="P794" s="11">
        <f t="shared" si="51"/>
        <v>41479.208333333336</v>
      </c>
      <c r="Q794" t="b">
        <v>0</v>
      </c>
      <c r="R794" t="b">
        <v>1</v>
      </c>
      <c r="S794" t="s">
        <v>33</v>
      </c>
      <c r="T794" t="str" cm="1">
        <f t="array" ref="T794:U794">TRIM(_xlfn.TEXTSPLIT(S794,"/"))</f>
        <v>theater</v>
      </c>
      <c r="U794" t="str">
        <v>plays</v>
      </c>
      <c r="V794" s="5"/>
    </row>
    <row r="795" spans="1:22" x14ac:dyDescent="0.3">
      <c r="A795">
        <v>793</v>
      </c>
      <c r="B795" t="s">
        <v>1621</v>
      </c>
      <c r="C795" s="3" t="s">
        <v>1622</v>
      </c>
      <c r="D795">
        <v>1100</v>
      </c>
      <c r="E795" t="str" cm="1">
        <f t="array" ref="E795">_xlfn.IFS(D795&lt;1000,"Less than 1000",D795&lt;=4999,"1000 to 4999",D795&lt;=9999,"5000 to 9999",D795&lt;=14999,"10000 to 14999",D795&lt;=19999,"15000 to 19999",D795&lt;=24999,"20000 to 24999",D795&lt;=29999,"25000 to 29999",D795&lt;=34999,"30000 to 34999",D795&lt;=39999,"35000 to 39999",D795&lt;=44999,"40000 to 44999",D795&lt;=49999,"45000 to 49999",TRUE,"Greater than or equal to 50000")</f>
        <v>1000 to 4999</v>
      </c>
      <c r="F795">
        <v>13045</v>
      </c>
      <c r="G795" s="7">
        <f t="shared" si="48"/>
        <v>1185.909090909091</v>
      </c>
      <c r="H795" t="s">
        <v>20</v>
      </c>
      <c r="I795">
        <v>181</v>
      </c>
      <c r="J795" s="5">
        <f t="shared" si="49"/>
        <v>72.071823204419886</v>
      </c>
      <c r="K795" s="4" t="s">
        <v>98</v>
      </c>
      <c r="L795" s="4" t="s">
        <v>99</v>
      </c>
      <c r="M795">
        <v>1372136400</v>
      </c>
      <c r="N795">
        <v>1372482000</v>
      </c>
      <c r="O795" s="11">
        <f t="shared" si="50"/>
        <v>41450.208333333336</v>
      </c>
      <c r="P795" s="11">
        <f t="shared" si="51"/>
        <v>41454.208333333336</v>
      </c>
      <c r="Q795" t="b">
        <v>0</v>
      </c>
      <c r="R795" t="b">
        <v>0</v>
      </c>
      <c r="S795" t="s">
        <v>68</v>
      </c>
      <c r="T795" t="str" cm="1">
        <f t="array" ref="T795:U795">TRIM(_xlfn.TEXTSPLIT(S795,"/"))</f>
        <v>publishing</v>
      </c>
      <c r="U795" t="str">
        <v>nonfiction</v>
      </c>
      <c r="V795" s="5"/>
    </row>
    <row r="796" spans="1:22" x14ac:dyDescent="0.3">
      <c r="A796">
        <v>794</v>
      </c>
      <c r="B796" t="s">
        <v>1623</v>
      </c>
      <c r="C796" s="3" t="s">
        <v>1624</v>
      </c>
      <c r="D796">
        <v>6600</v>
      </c>
      <c r="E796" t="str" cm="1">
        <f t="array" ref="E796">_xlfn.IFS(D796&lt;1000,"Less than 1000",D796&lt;=4999,"1000 to 4999",D796&lt;=9999,"5000 to 9999",D796&lt;=14999,"10000 to 14999",D796&lt;=19999,"15000 to 19999",D796&lt;=24999,"20000 to 24999",D796&lt;=29999,"25000 to 29999",D796&lt;=34999,"30000 to 34999",D796&lt;=39999,"35000 to 39999",D796&lt;=44999,"40000 to 44999",D796&lt;=49999,"45000 to 49999",TRUE,"Greater than or equal to 50000")</f>
        <v>5000 to 9999</v>
      </c>
      <c r="F796">
        <v>8276</v>
      </c>
      <c r="G796" s="7">
        <f t="shared" si="48"/>
        <v>125.39393939393939</v>
      </c>
      <c r="H796" t="s">
        <v>20</v>
      </c>
      <c r="I796">
        <v>110</v>
      </c>
      <c r="J796" s="5">
        <f t="shared" si="49"/>
        <v>75.236363636363635</v>
      </c>
      <c r="K796" s="4" t="s">
        <v>21</v>
      </c>
      <c r="L796" s="4" t="s">
        <v>22</v>
      </c>
      <c r="M796">
        <v>1513922400</v>
      </c>
      <c r="N796">
        <v>1514959200</v>
      </c>
      <c r="O796" s="11">
        <f t="shared" si="50"/>
        <v>43091.25</v>
      </c>
      <c r="P796" s="11">
        <f t="shared" si="51"/>
        <v>43103.25</v>
      </c>
      <c r="Q796" t="b">
        <v>0</v>
      </c>
      <c r="R796" t="b">
        <v>0</v>
      </c>
      <c r="S796" t="s">
        <v>23</v>
      </c>
      <c r="T796" t="str" cm="1">
        <f t="array" ref="T796:U796">TRIM(_xlfn.TEXTSPLIT(S796,"/"))</f>
        <v>music</v>
      </c>
      <c r="U796" t="str">
        <v>rock</v>
      </c>
      <c r="V796" s="5"/>
    </row>
    <row r="797" spans="1:22" ht="31.2" x14ac:dyDescent="0.3">
      <c r="A797">
        <v>795</v>
      </c>
      <c r="B797" t="s">
        <v>1625</v>
      </c>
      <c r="C797" s="3" t="s">
        <v>1626</v>
      </c>
      <c r="D797">
        <v>7100</v>
      </c>
      <c r="E797" t="str" cm="1">
        <f t="array" ref="E797">_xlfn.IFS(D797&lt;1000,"Less than 1000",D797&lt;=4999,"1000 to 4999",D797&lt;=9999,"5000 to 9999",D797&lt;=14999,"10000 to 14999",D797&lt;=19999,"15000 to 19999",D797&lt;=24999,"20000 to 24999",D797&lt;=29999,"25000 to 29999",D797&lt;=34999,"30000 to 34999",D797&lt;=39999,"35000 to 39999",D797&lt;=44999,"40000 to 44999",D797&lt;=49999,"45000 to 49999",TRUE,"Greater than or equal to 50000")</f>
        <v>5000 to 9999</v>
      </c>
      <c r="F797">
        <v>1022</v>
      </c>
      <c r="G797" s="7">
        <f t="shared" si="48"/>
        <v>14.394366197183098</v>
      </c>
      <c r="H797" t="s">
        <v>14</v>
      </c>
      <c r="I797">
        <v>31</v>
      </c>
      <c r="J797" s="5">
        <f t="shared" si="49"/>
        <v>32.967741935483872</v>
      </c>
      <c r="K797" s="4" t="s">
        <v>21</v>
      </c>
      <c r="L797" s="4" t="s">
        <v>22</v>
      </c>
      <c r="M797">
        <v>1477976400</v>
      </c>
      <c r="N797">
        <v>1478235600</v>
      </c>
      <c r="O797" s="11">
        <f t="shared" si="50"/>
        <v>42675.208333333328</v>
      </c>
      <c r="P797" s="11">
        <f t="shared" si="51"/>
        <v>42678.208333333328</v>
      </c>
      <c r="Q797" t="b">
        <v>0</v>
      </c>
      <c r="R797" t="b">
        <v>0</v>
      </c>
      <c r="S797" t="s">
        <v>53</v>
      </c>
      <c r="T797" t="str" cm="1">
        <f t="array" ref="T797:U797">TRIM(_xlfn.TEXTSPLIT(S797,"/"))</f>
        <v>film &amp; video</v>
      </c>
      <c r="U797" t="str">
        <v>drama</v>
      </c>
      <c r="V797" s="5"/>
    </row>
    <row r="798" spans="1:22" x14ac:dyDescent="0.3">
      <c r="A798">
        <v>796</v>
      </c>
      <c r="B798" t="s">
        <v>1627</v>
      </c>
      <c r="C798" s="3" t="s">
        <v>1628</v>
      </c>
      <c r="D798">
        <v>7800</v>
      </c>
      <c r="E798" t="str" cm="1">
        <f t="array" ref="E798">_xlfn.IFS(D798&lt;1000,"Less than 1000",D798&lt;=4999,"1000 to 4999",D798&lt;=9999,"5000 to 9999",D798&lt;=14999,"10000 to 14999",D798&lt;=19999,"15000 to 19999",D798&lt;=24999,"20000 to 24999",D798&lt;=29999,"25000 to 29999",D798&lt;=34999,"30000 to 34999",D798&lt;=39999,"35000 to 39999",D798&lt;=44999,"40000 to 44999",D798&lt;=49999,"45000 to 49999",TRUE,"Greater than or equal to 50000")</f>
        <v>5000 to 9999</v>
      </c>
      <c r="F798">
        <v>4275</v>
      </c>
      <c r="G798" s="7">
        <f t="shared" si="48"/>
        <v>54.807692307692314</v>
      </c>
      <c r="H798" t="s">
        <v>14</v>
      </c>
      <c r="I798">
        <v>78</v>
      </c>
      <c r="J798" s="5">
        <f t="shared" si="49"/>
        <v>54.807692307692307</v>
      </c>
      <c r="K798" s="4" t="s">
        <v>21</v>
      </c>
      <c r="L798" s="4" t="s">
        <v>22</v>
      </c>
      <c r="M798">
        <v>1407474000</v>
      </c>
      <c r="N798">
        <v>1408078800</v>
      </c>
      <c r="O798" s="11">
        <f t="shared" si="50"/>
        <v>41859.208333333336</v>
      </c>
      <c r="P798" s="11">
        <f t="shared" si="51"/>
        <v>41866.208333333336</v>
      </c>
      <c r="Q798" t="b">
        <v>0</v>
      </c>
      <c r="R798" t="b">
        <v>1</v>
      </c>
      <c r="S798" t="s">
        <v>292</v>
      </c>
      <c r="T798" t="str" cm="1">
        <f t="array" ref="T798:U798">TRIM(_xlfn.TEXTSPLIT(S798,"/"))</f>
        <v>games</v>
      </c>
      <c r="U798" t="str">
        <v>mobile games</v>
      </c>
      <c r="V798" s="5"/>
    </row>
    <row r="799" spans="1:22" x14ac:dyDescent="0.3">
      <c r="A799">
        <v>797</v>
      </c>
      <c r="B799" t="s">
        <v>1629</v>
      </c>
      <c r="C799" s="3" t="s">
        <v>1630</v>
      </c>
      <c r="D799">
        <v>7600</v>
      </c>
      <c r="E799" t="str" cm="1">
        <f t="array" ref="E799">_xlfn.IFS(D799&lt;1000,"Less than 1000",D799&lt;=4999,"1000 to 4999",D799&lt;=9999,"5000 to 9999",D799&lt;=14999,"10000 to 14999",D799&lt;=19999,"15000 to 19999",D799&lt;=24999,"20000 to 24999",D799&lt;=29999,"25000 to 29999",D799&lt;=34999,"30000 to 34999",D799&lt;=39999,"35000 to 39999",D799&lt;=44999,"40000 to 44999",D799&lt;=49999,"45000 to 49999",TRUE,"Greater than or equal to 50000")</f>
        <v>5000 to 9999</v>
      </c>
      <c r="F799">
        <v>8332</v>
      </c>
      <c r="G799" s="7">
        <f t="shared" si="48"/>
        <v>109.63157894736841</v>
      </c>
      <c r="H799" t="s">
        <v>20</v>
      </c>
      <c r="I799">
        <v>185</v>
      </c>
      <c r="J799" s="5">
        <f t="shared" si="49"/>
        <v>45.037837837837834</v>
      </c>
      <c r="K799" s="4" t="s">
        <v>21</v>
      </c>
      <c r="L799" s="4" t="s">
        <v>22</v>
      </c>
      <c r="M799">
        <v>1546149600</v>
      </c>
      <c r="N799">
        <v>1548136800</v>
      </c>
      <c r="O799" s="11">
        <f t="shared" si="50"/>
        <v>43464.25</v>
      </c>
      <c r="P799" s="11">
        <f t="shared" si="51"/>
        <v>43487.25</v>
      </c>
      <c r="Q799" t="b">
        <v>0</v>
      </c>
      <c r="R799" t="b">
        <v>0</v>
      </c>
      <c r="S799" t="s">
        <v>28</v>
      </c>
      <c r="T799" t="str" cm="1">
        <f t="array" ref="T799:U799">TRIM(_xlfn.TEXTSPLIT(S799,"/"))</f>
        <v>technology</v>
      </c>
      <c r="U799" t="str">
        <v>web</v>
      </c>
      <c r="V799" s="5"/>
    </row>
    <row r="800" spans="1:22" x14ac:dyDescent="0.3">
      <c r="A800">
        <v>798</v>
      </c>
      <c r="B800" t="s">
        <v>1631</v>
      </c>
      <c r="C800" s="3" t="s">
        <v>1632</v>
      </c>
      <c r="D800">
        <v>3400</v>
      </c>
      <c r="E800" t="str" cm="1">
        <f t="array" ref="E800">_xlfn.IFS(D800&lt;1000,"Less than 1000",D800&lt;=4999,"1000 to 4999",D800&lt;=9999,"5000 to 9999",D800&lt;=14999,"10000 to 14999",D800&lt;=19999,"15000 to 19999",D800&lt;=24999,"20000 to 24999",D800&lt;=29999,"25000 to 29999",D800&lt;=34999,"30000 to 34999",D800&lt;=39999,"35000 to 39999",D800&lt;=44999,"40000 to 44999",D800&lt;=49999,"45000 to 49999",TRUE,"Greater than or equal to 50000")</f>
        <v>1000 to 4999</v>
      </c>
      <c r="F800">
        <v>6408</v>
      </c>
      <c r="G800" s="7">
        <f t="shared" si="48"/>
        <v>188.47058823529412</v>
      </c>
      <c r="H800" t="s">
        <v>20</v>
      </c>
      <c r="I800">
        <v>121</v>
      </c>
      <c r="J800" s="5">
        <f t="shared" si="49"/>
        <v>52.958677685950413</v>
      </c>
      <c r="K800" s="4" t="s">
        <v>21</v>
      </c>
      <c r="L800" s="4" t="s">
        <v>22</v>
      </c>
      <c r="M800">
        <v>1338440400</v>
      </c>
      <c r="N800">
        <v>1340859600</v>
      </c>
      <c r="O800" s="11">
        <f t="shared" si="50"/>
        <v>41060.208333333336</v>
      </c>
      <c r="P800" s="11">
        <f t="shared" si="51"/>
        <v>41088.208333333336</v>
      </c>
      <c r="Q800" t="b">
        <v>0</v>
      </c>
      <c r="R800" t="b">
        <v>1</v>
      </c>
      <c r="S800" t="s">
        <v>33</v>
      </c>
      <c r="T800" t="str" cm="1">
        <f t="array" ref="T800:U800">TRIM(_xlfn.TEXTSPLIT(S800,"/"))</f>
        <v>theater</v>
      </c>
      <c r="U800" t="str">
        <v>plays</v>
      </c>
      <c r="V800" s="5"/>
    </row>
    <row r="801" spans="1:22" x14ac:dyDescent="0.3">
      <c r="A801">
        <v>799</v>
      </c>
      <c r="B801" t="s">
        <v>1633</v>
      </c>
      <c r="C801" s="3" t="s">
        <v>1634</v>
      </c>
      <c r="D801">
        <v>84500</v>
      </c>
      <c r="E801" t="str" cm="1">
        <f t="array" ref="E801">_xlfn.IFS(D801&lt;1000,"Less than 1000",D801&lt;=4999,"1000 to 4999",D801&lt;=9999,"5000 to 9999",D801&lt;=14999,"10000 to 14999",D801&lt;=19999,"15000 to 19999",D801&lt;=24999,"20000 to 24999",D801&lt;=29999,"25000 to 29999",D801&lt;=34999,"30000 to 34999",D801&lt;=39999,"35000 to 39999",D801&lt;=44999,"40000 to 44999",D801&lt;=49999,"45000 to 49999",TRUE,"Greater than or equal to 50000")</f>
        <v>Greater than or equal to 50000</v>
      </c>
      <c r="F801">
        <v>73522</v>
      </c>
      <c r="G801" s="7">
        <f t="shared" si="48"/>
        <v>87.008284023668637</v>
      </c>
      <c r="H801" t="s">
        <v>14</v>
      </c>
      <c r="I801">
        <v>1225</v>
      </c>
      <c r="J801" s="5">
        <f t="shared" si="49"/>
        <v>60.017959183673469</v>
      </c>
      <c r="K801" s="4" t="s">
        <v>40</v>
      </c>
      <c r="L801" s="4" t="s">
        <v>41</v>
      </c>
      <c r="M801">
        <v>1454133600</v>
      </c>
      <c r="N801">
        <v>1454479200</v>
      </c>
      <c r="O801" s="11">
        <f t="shared" si="50"/>
        <v>42399.25</v>
      </c>
      <c r="P801" s="11">
        <f t="shared" si="51"/>
        <v>42403.25</v>
      </c>
      <c r="Q801" t="b">
        <v>0</v>
      </c>
      <c r="R801" t="b">
        <v>0</v>
      </c>
      <c r="S801" t="s">
        <v>33</v>
      </c>
      <c r="T801" t="str" cm="1">
        <f t="array" ref="T801:U801">TRIM(_xlfn.TEXTSPLIT(S801,"/"))</f>
        <v>theater</v>
      </c>
      <c r="U801" t="str">
        <v>plays</v>
      </c>
      <c r="V801" s="5"/>
    </row>
    <row r="802" spans="1:22" x14ac:dyDescent="0.3">
      <c r="A802">
        <v>800</v>
      </c>
      <c r="B802" t="s">
        <v>1635</v>
      </c>
      <c r="C802" s="3" t="s">
        <v>1636</v>
      </c>
      <c r="D802">
        <v>100</v>
      </c>
      <c r="E802" t="str" cm="1">
        <f t="array" ref="E802">_xlfn.IFS(D802&lt;1000,"Less than 1000",D802&lt;=4999,"1000 to 4999",D802&lt;=9999,"5000 to 9999",D802&lt;=14999,"10000 to 14999",D802&lt;=19999,"15000 to 19999",D802&lt;=24999,"20000 to 24999",D802&lt;=29999,"25000 to 29999",D802&lt;=34999,"30000 to 34999",D802&lt;=39999,"35000 to 39999",D802&lt;=44999,"40000 to 44999",D802&lt;=49999,"45000 to 49999",TRUE,"Greater than or equal to 50000")</f>
        <v>Less than 1000</v>
      </c>
      <c r="F802">
        <v>1</v>
      </c>
      <c r="G802" s="7">
        <f t="shared" si="48"/>
        <v>1</v>
      </c>
      <c r="H802" t="s">
        <v>14</v>
      </c>
      <c r="I802">
        <v>1</v>
      </c>
      <c r="J802" s="5">
        <f t="shared" si="49"/>
        <v>1</v>
      </c>
      <c r="K802" s="4" t="s">
        <v>98</v>
      </c>
      <c r="L802" s="4" t="s">
        <v>99</v>
      </c>
      <c r="M802">
        <v>1434085200</v>
      </c>
      <c r="N802">
        <v>1434430800</v>
      </c>
      <c r="O802" s="11">
        <f t="shared" si="50"/>
        <v>42167.208333333328</v>
      </c>
      <c r="P802" s="11">
        <f t="shared" si="51"/>
        <v>42171.208333333328</v>
      </c>
      <c r="Q802" t="b">
        <v>0</v>
      </c>
      <c r="R802" t="b">
        <v>0</v>
      </c>
      <c r="S802" t="s">
        <v>23</v>
      </c>
      <c r="T802" t="str" cm="1">
        <f t="array" ref="T802:U802">TRIM(_xlfn.TEXTSPLIT(S802,"/"))</f>
        <v>music</v>
      </c>
      <c r="U802" t="str">
        <v>rock</v>
      </c>
      <c r="V802" s="5"/>
    </row>
    <row r="803" spans="1:22" x14ac:dyDescent="0.3">
      <c r="A803">
        <v>801</v>
      </c>
      <c r="B803" t="s">
        <v>1637</v>
      </c>
      <c r="C803" s="3" t="s">
        <v>1638</v>
      </c>
      <c r="D803">
        <v>2300</v>
      </c>
      <c r="E803" t="str" cm="1">
        <f t="array" ref="E803">_xlfn.IFS(D803&lt;1000,"Less than 1000",D803&lt;=4999,"1000 to 4999",D803&lt;=9999,"5000 to 9999",D803&lt;=14999,"10000 to 14999",D803&lt;=19999,"15000 to 19999",D803&lt;=24999,"20000 to 24999",D803&lt;=29999,"25000 to 29999",D803&lt;=34999,"30000 to 34999",D803&lt;=39999,"35000 to 39999",D803&lt;=44999,"40000 to 44999",D803&lt;=49999,"45000 to 49999",TRUE,"Greater than or equal to 50000")</f>
        <v>1000 to 4999</v>
      </c>
      <c r="F803">
        <v>4667</v>
      </c>
      <c r="G803" s="7">
        <f t="shared" si="48"/>
        <v>202.9130434782609</v>
      </c>
      <c r="H803" t="s">
        <v>20</v>
      </c>
      <c r="I803">
        <v>106</v>
      </c>
      <c r="J803" s="5">
        <f t="shared" si="49"/>
        <v>44.028301886792455</v>
      </c>
      <c r="K803" s="4" t="s">
        <v>21</v>
      </c>
      <c r="L803" s="4" t="s">
        <v>22</v>
      </c>
      <c r="M803">
        <v>1577772000</v>
      </c>
      <c r="N803">
        <v>1579672800</v>
      </c>
      <c r="O803" s="11">
        <f t="shared" si="50"/>
        <v>43830.25</v>
      </c>
      <c r="P803" s="11">
        <f t="shared" si="51"/>
        <v>43852.25</v>
      </c>
      <c r="Q803" t="b">
        <v>0</v>
      </c>
      <c r="R803" t="b">
        <v>1</v>
      </c>
      <c r="S803" t="s">
        <v>122</v>
      </c>
      <c r="T803" t="str" cm="1">
        <f t="array" ref="T803:U803">TRIM(_xlfn.TEXTSPLIT(S803,"/"))</f>
        <v>photography</v>
      </c>
      <c r="U803" t="str">
        <v>photography books</v>
      </c>
      <c r="V803" s="5"/>
    </row>
    <row r="804" spans="1:22" ht="31.2" x14ac:dyDescent="0.3">
      <c r="A804">
        <v>802</v>
      </c>
      <c r="B804" t="s">
        <v>1639</v>
      </c>
      <c r="C804" s="3" t="s">
        <v>1640</v>
      </c>
      <c r="D804">
        <v>6200</v>
      </c>
      <c r="E804" t="str" cm="1">
        <f t="array" ref="E804">_xlfn.IFS(D804&lt;1000,"Less than 1000",D804&lt;=4999,"1000 to 4999",D804&lt;=9999,"5000 to 9999",D804&lt;=14999,"10000 to 14999",D804&lt;=19999,"15000 to 19999",D804&lt;=24999,"20000 to 24999",D804&lt;=29999,"25000 to 29999",D804&lt;=34999,"30000 to 34999",D804&lt;=39999,"35000 to 39999",D804&lt;=44999,"40000 to 44999",D804&lt;=49999,"45000 to 49999",TRUE,"Greater than or equal to 50000")</f>
        <v>5000 to 9999</v>
      </c>
      <c r="F804">
        <v>12216</v>
      </c>
      <c r="G804" s="7">
        <f t="shared" si="48"/>
        <v>197.03225806451613</v>
      </c>
      <c r="H804" t="s">
        <v>20</v>
      </c>
      <c r="I804">
        <v>142</v>
      </c>
      <c r="J804" s="5">
        <f t="shared" si="49"/>
        <v>86.028169014084511</v>
      </c>
      <c r="K804" s="4" t="s">
        <v>21</v>
      </c>
      <c r="L804" s="4" t="s">
        <v>22</v>
      </c>
      <c r="M804">
        <v>1562216400</v>
      </c>
      <c r="N804">
        <v>1562389200</v>
      </c>
      <c r="O804" s="11">
        <f t="shared" si="50"/>
        <v>43650.208333333328</v>
      </c>
      <c r="P804" s="11">
        <f t="shared" si="51"/>
        <v>43652.208333333328</v>
      </c>
      <c r="Q804" t="b">
        <v>0</v>
      </c>
      <c r="R804" t="b">
        <v>0</v>
      </c>
      <c r="S804" t="s">
        <v>122</v>
      </c>
      <c r="T804" t="str" cm="1">
        <f t="array" ref="T804:U804">TRIM(_xlfn.TEXTSPLIT(S804,"/"))</f>
        <v>photography</v>
      </c>
      <c r="U804" t="str">
        <v>photography books</v>
      </c>
      <c r="V804" s="5"/>
    </row>
    <row r="805" spans="1:22" ht="31.2" x14ac:dyDescent="0.3">
      <c r="A805">
        <v>803</v>
      </c>
      <c r="B805" t="s">
        <v>1641</v>
      </c>
      <c r="C805" s="3" t="s">
        <v>1642</v>
      </c>
      <c r="D805">
        <v>6100</v>
      </c>
      <c r="E805" t="str" cm="1">
        <f t="array" ref="E805">_xlfn.IFS(D805&lt;1000,"Less than 1000",D805&lt;=4999,"1000 to 4999",D805&lt;=9999,"5000 to 9999",D805&lt;=14999,"10000 to 14999",D805&lt;=19999,"15000 to 19999",D805&lt;=24999,"20000 to 24999",D805&lt;=29999,"25000 to 29999",D805&lt;=34999,"30000 to 34999",D805&lt;=39999,"35000 to 39999",D805&lt;=44999,"40000 to 44999",D805&lt;=49999,"45000 to 49999",TRUE,"Greater than or equal to 50000")</f>
        <v>5000 to 9999</v>
      </c>
      <c r="F805">
        <v>6527</v>
      </c>
      <c r="G805" s="7">
        <f t="shared" si="48"/>
        <v>107</v>
      </c>
      <c r="H805" t="s">
        <v>20</v>
      </c>
      <c r="I805">
        <v>233</v>
      </c>
      <c r="J805" s="5">
        <f t="shared" si="49"/>
        <v>28.012875536480685</v>
      </c>
      <c r="K805" s="4" t="s">
        <v>21</v>
      </c>
      <c r="L805" s="4" t="s">
        <v>22</v>
      </c>
      <c r="M805">
        <v>1548568800</v>
      </c>
      <c r="N805">
        <v>1551506400</v>
      </c>
      <c r="O805" s="11">
        <f t="shared" si="50"/>
        <v>43492.25</v>
      </c>
      <c r="P805" s="11">
        <f t="shared" si="51"/>
        <v>43526.25</v>
      </c>
      <c r="Q805" t="b">
        <v>0</v>
      </c>
      <c r="R805" t="b">
        <v>0</v>
      </c>
      <c r="S805" t="s">
        <v>33</v>
      </c>
      <c r="T805" t="str" cm="1">
        <f t="array" ref="T805:U805">TRIM(_xlfn.TEXTSPLIT(S805,"/"))</f>
        <v>theater</v>
      </c>
      <c r="U805" t="str">
        <v>plays</v>
      </c>
      <c r="V805" s="5"/>
    </row>
    <row r="806" spans="1:22" x14ac:dyDescent="0.3">
      <c r="A806">
        <v>804</v>
      </c>
      <c r="B806" t="s">
        <v>1643</v>
      </c>
      <c r="C806" s="3" t="s">
        <v>1644</v>
      </c>
      <c r="D806">
        <v>2600</v>
      </c>
      <c r="E806" t="str" cm="1">
        <f t="array" ref="E806">_xlfn.IFS(D806&lt;1000,"Less than 1000",D806&lt;=4999,"1000 to 4999",D806&lt;=9999,"5000 to 9999",D806&lt;=14999,"10000 to 14999",D806&lt;=19999,"15000 to 19999",D806&lt;=24999,"20000 to 24999",D806&lt;=29999,"25000 to 29999",D806&lt;=34999,"30000 to 34999",D806&lt;=39999,"35000 to 39999",D806&lt;=44999,"40000 to 44999",D806&lt;=49999,"45000 to 49999",TRUE,"Greater than or equal to 50000")</f>
        <v>1000 to 4999</v>
      </c>
      <c r="F806">
        <v>6987</v>
      </c>
      <c r="G806" s="7">
        <f t="shared" si="48"/>
        <v>268.73076923076923</v>
      </c>
      <c r="H806" t="s">
        <v>20</v>
      </c>
      <c r="I806">
        <v>218</v>
      </c>
      <c r="J806" s="5">
        <f t="shared" si="49"/>
        <v>32.050458715596328</v>
      </c>
      <c r="K806" s="4" t="s">
        <v>21</v>
      </c>
      <c r="L806" s="4" t="s">
        <v>22</v>
      </c>
      <c r="M806">
        <v>1514872800</v>
      </c>
      <c r="N806">
        <v>1516600800</v>
      </c>
      <c r="O806" s="11">
        <f t="shared" si="50"/>
        <v>43102.25</v>
      </c>
      <c r="P806" s="11">
        <f t="shared" si="51"/>
        <v>43122.25</v>
      </c>
      <c r="Q806" t="b">
        <v>0</v>
      </c>
      <c r="R806" t="b">
        <v>0</v>
      </c>
      <c r="S806" t="s">
        <v>23</v>
      </c>
      <c r="T806" t="str" cm="1">
        <f t="array" ref="T806:U806">TRIM(_xlfn.TEXTSPLIT(S806,"/"))</f>
        <v>music</v>
      </c>
      <c r="U806" t="str">
        <v>rock</v>
      </c>
      <c r="V806" s="5"/>
    </row>
    <row r="807" spans="1:22" ht="31.2" x14ac:dyDescent="0.3">
      <c r="A807">
        <v>805</v>
      </c>
      <c r="B807" t="s">
        <v>1645</v>
      </c>
      <c r="C807" s="3" t="s">
        <v>1646</v>
      </c>
      <c r="D807">
        <v>9700</v>
      </c>
      <c r="E807" t="str" cm="1">
        <f t="array" ref="E807">_xlfn.IFS(D807&lt;1000,"Less than 1000",D807&lt;=4999,"1000 to 4999",D807&lt;=9999,"5000 to 9999",D807&lt;=14999,"10000 to 14999",D807&lt;=19999,"15000 to 19999",D807&lt;=24999,"20000 to 24999",D807&lt;=29999,"25000 to 29999",D807&lt;=34999,"30000 to 34999",D807&lt;=39999,"35000 to 39999",D807&lt;=44999,"40000 to 44999",D807&lt;=49999,"45000 to 49999",TRUE,"Greater than or equal to 50000")</f>
        <v>5000 to 9999</v>
      </c>
      <c r="F807">
        <v>4932</v>
      </c>
      <c r="G807" s="7">
        <f t="shared" si="48"/>
        <v>50.845360824742272</v>
      </c>
      <c r="H807" t="s">
        <v>14</v>
      </c>
      <c r="I807">
        <v>67</v>
      </c>
      <c r="J807" s="5">
        <f t="shared" si="49"/>
        <v>73.611940298507463</v>
      </c>
      <c r="K807" s="4" t="s">
        <v>26</v>
      </c>
      <c r="L807" s="4" t="s">
        <v>27</v>
      </c>
      <c r="M807">
        <v>1416031200</v>
      </c>
      <c r="N807">
        <v>1420437600</v>
      </c>
      <c r="O807" s="11">
        <f t="shared" si="50"/>
        <v>41958.25</v>
      </c>
      <c r="P807" s="11">
        <f t="shared" si="51"/>
        <v>42009.25</v>
      </c>
      <c r="Q807" t="b">
        <v>0</v>
      </c>
      <c r="R807" t="b">
        <v>0</v>
      </c>
      <c r="S807" t="s">
        <v>42</v>
      </c>
      <c r="T807" t="str" cm="1">
        <f t="array" ref="T807:U807">TRIM(_xlfn.TEXTSPLIT(S807,"/"))</f>
        <v>film &amp; video</v>
      </c>
      <c r="U807" t="str">
        <v>documentary</v>
      </c>
      <c r="V807" s="5"/>
    </row>
    <row r="808" spans="1:22" x14ac:dyDescent="0.3">
      <c r="A808">
        <v>806</v>
      </c>
      <c r="B808" t="s">
        <v>1647</v>
      </c>
      <c r="C808" s="3" t="s">
        <v>1648</v>
      </c>
      <c r="D808">
        <v>700</v>
      </c>
      <c r="E808" t="str" cm="1">
        <f t="array" ref="E808">_xlfn.IFS(D808&lt;1000,"Less than 1000",D808&lt;=4999,"1000 to 4999",D808&lt;=9999,"5000 to 9999",D808&lt;=14999,"10000 to 14999",D808&lt;=19999,"15000 to 19999",D808&lt;=24999,"20000 to 24999",D808&lt;=29999,"25000 to 29999",D808&lt;=34999,"30000 to 34999",D808&lt;=39999,"35000 to 39999",D808&lt;=44999,"40000 to 44999",D808&lt;=49999,"45000 to 49999",TRUE,"Greater than or equal to 50000")</f>
        <v>Less than 1000</v>
      </c>
      <c r="F808">
        <v>8262</v>
      </c>
      <c r="G808" s="7">
        <f t="shared" si="48"/>
        <v>1180.2857142857142</v>
      </c>
      <c r="H808" t="s">
        <v>20</v>
      </c>
      <c r="I808">
        <v>76</v>
      </c>
      <c r="J808" s="5">
        <f t="shared" si="49"/>
        <v>108.71052631578948</v>
      </c>
      <c r="K808" s="4" t="s">
        <v>21</v>
      </c>
      <c r="L808" s="4" t="s">
        <v>22</v>
      </c>
      <c r="M808">
        <v>1330927200</v>
      </c>
      <c r="N808">
        <v>1332997200</v>
      </c>
      <c r="O808" s="11">
        <f t="shared" si="50"/>
        <v>40973.25</v>
      </c>
      <c r="P808" s="11">
        <f t="shared" si="51"/>
        <v>40997.208333333336</v>
      </c>
      <c r="Q808" t="b">
        <v>0</v>
      </c>
      <c r="R808" t="b">
        <v>1</v>
      </c>
      <c r="S808" t="s">
        <v>53</v>
      </c>
      <c r="T808" t="str" cm="1">
        <f t="array" ref="T808:U808">TRIM(_xlfn.TEXTSPLIT(S808,"/"))</f>
        <v>film &amp; video</v>
      </c>
      <c r="U808" t="str">
        <v>drama</v>
      </c>
      <c r="V808" s="5"/>
    </row>
    <row r="809" spans="1:22" x14ac:dyDescent="0.3">
      <c r="A809">
        <v>807</v>
      </c>
      <c r="B809" t="s">
        <v>1649</v>
      </c>
      <c r="C809" s="3" t="s">
        <v>1650</v>
      </c>
      <c r="D809">
        <v>700</v>
      </c>
      <c r="E809" t="str" cm="1">
        <f t="array" ref="E809">_xlfn.IFS(D809&lt;1000,"Less than 1000",D809&lt;=4999,"1000 to 4999",D809&lt;=9999,"5000 to 9999",D809&lt;=14999,"10000 to 14999",D809&lt;=19999,"15000 to 19999",D809&lt;=24999,"20000 to 24999",D809&lt;=29999,"25000 to 29999",D809&lt;=34999,"30000 to 34999",D809&lt;=39999,"35000 to 39999",D809&lt;=44999,"40000 to 44999",D809&lt;=49999,"45000 to 49999",TRUE,"Greater than or equal to 50000")</f>
        <v>Less than 1000</v>
      </c>
      <c r="F809">
        <v>1848</v>
      </c>
      <c r="G809" s="7">
        <f t="shared" si="48"/>
        <v>264</v>
      </c>
      <c r="H809" t="s">
        <v>20</v>
      </c>
      <c r="I809">
        <v>43</v>
      </c>
      <c r="J809" s="5">
        <f t="shared" si="49"/>
        <v>42.97674418604651</v>
      </c>
      <c r="K809" s="4" t="s">
        <v>21</v>
      </c>
      <c r="L809" s="4" t="s">
        <v>22</v>
      </c>
      <c r="M809">
        <v>1571115600</v>
      </c>
      <c r="N809">
        <v>1574920800</v>
      </c>
      <c r="O809" s="11">
        <f t="shared" si="50"/>
        <v>43753.208333333328</v>
      </c>
      <c r="P809" s="11">
        <f t="shared" si="51"/>
        <v>43797.25</v>
      </c>
      <c r="Q809" t="b">
        <v>0</v>
      </c>
      <c r="R809" t="b">
        <v>1</v>
      </c>
      <c r="S809" t="s">
        <v>33</v>
      </c>
      <c r="T809" t="str" cm="1">
        <f t="array" ref="T809:U809">TRIM(_xlfn.TEXTSPLIT(S809,"/"))</f>
        <v>theater</v>
      </c>
      <c r="U809" t="str">
        <v>plays</v>
      </c>
      <c r="V809" s="5"/>
    </row>
    <row r="810" spans="1:22" x14ac:dyDescent="0.3">
      <c r="A810">
        <v>808</v>
      </c>
      <c r="B810" t="s">
        <v>1651</v>
      </c>
      <c r="C810" s="3" t="s">
        <v>1652</v>
      </c>
      <c r="D810">
        <v>5200</v>
      </c>
      <c r="E810" t="str" cm="1">
        <f t="array" ref="E810">_xlfn.IFS(D810&lt;1000,"Less than 1000",D810&lt;=4999,"1000 to 4999",D810&lt;=9999,"5000 to 9999",D810&lt;=14999,"10000 to 14999",D810&lt;=19999,"15000 to 19999",D810&lt;=24999,"20000 to 24999",D810&lt;=29999,"25000 to 29999",D810&lt;=34999,"30000 to 34999",D810&lt;=39999,"35000 to 39999",D810&lt;=44999,"40000 to 44999",D810&lt;=49999,"45000 to 49999",TRUE,"Greater than or equal to 50000")</f>
        <v>5000 to 9999</v>
      </c>
      <c r="F810">
        <v>1583</v>
      </c>
      <c r="G810" s="7">
        <f t="shared" si="48"/>
        <v>30.44230769230769</v>
      </c>
      <c r="H810" t="s">
        <v>14</v>
      </c>
      <c r="I810">
        <v>19</v>
      </c>
      <c r="J810" s="5">
        <f t="shared" si="49"/>
        <v>83.315789473684205</v>
      </c>
      <c r="K810" s="4" t="s">
        <v>21</v>
      </c>
      <c r="L810" s="4" t="s">
        <v>22</v>
      </c>
      <c r="M810">
        <v>1463461200</v>
      </c>
      <c r="N810">
        <v>1464930000</v>
      </c>
      <c r="O810" s="11">
        <f t="shared" si="50"/>
        <v>42507.208333333328</v>
      </c>
      <c r="P810" s="11">
        <f t="shared" si="51"/>
        <v>42524.208333333328</v>
      </c>
      <c r="Q810" t="b">
        <v>0</v>
      </c>
      <c r="R810" t="b">
        <v>0</v>
      </c>
      <c r="S810" t="s">
        <v>17</v>
      </c>
      <c r="T810" t="str" cm="1">
        <f t="array" ref="T810:U810">TRIM(_xlfn.TEXTSPLIT(S810,"/"))</f>
        <v>food</v>
      </c>
      <c r="U810" t="str">
        <v>food trucks</v>
      </c>
      <c r="V810" s="5"/>
    </row>
    <row r="811" spans="1:22" x14ac:dyDescent="0.3">
      <c r="A811">
        <v>809</v>
      </c>
      <c r="B811" t="s">
        <v>1599</v>
      </c>
      <c r="C811" s="3" t="s">
        <v>1653</v>
      </c>
      <c r="D811">
        <v>140800</v>
      </c>
      <c r="E811" t="str" cm="1">
        <f t="array" ref="E811">_xlfn.IFS(D811&lt;1000,"Less than 1000",D811&lt;=4999,"1000 to 4999",D811&lt;=9999,"5000 to 9999",D811&lt;=14999,"10000 to 14999",D811&lt;=19999,"15000 to 19999",D811&lt;=24999,"20000 to 24999",D811&lt;=29999,"25000 to 29999",D811&lt;=34999,"30000 to 34999",D811&lt;=39999,"35000 to 39999",D811&lt;=44999,"40000 to 44999",D811&lt;=49999,"45000 to 49999",TRUE,"Greater than or equal to 50000")</f>
        <v>Greater than or equal to 50000</v>
      </c>
      <c r="F811">
        <v>88536</v>
      </c>
      <c r="G811" s="7">
        <f t="shared" si="48"/>
        <v>62.880681818181813</v>
      </c>
      <c r="H811" t="s">
        <v>14</v>
      </c>
      <c r="I811">
        <v>2108</v>
      </c>
      <c r="J811" s="5">
        <f t="shared" si="49"/>
        <v>42</v>
      </c>
      <c r="K811" s="4" t="s">
        <v>98</v>
      </c>
      <c r="L811" s="4" t="s">
        <v>99</v>
      </c>
      <c r="M811">
        <v>1344920400</v>
      </c>
      <c r="N811">
        <v>1345006800</v>
      </c>
      <c r="O811" s="11">
        <f t="shared" si="50"/>
        <v>41135.208333333336</v>
      </c>
      <c r="P811" s="11">
        <f t="shared" si="51"/>
        <v>41136.208333333336</v>
      </c>
      <c r="Q811" t="b">
        <v>0</v>
      </c>
      <c r="R811" t="b">
        <v>0</v>
      </c>
      <c r="S811" t="s">
        <v>42</v>
      </c>
      <c r="T811" t="str" cm="1">
        <f t="array" ref="T811:U811">TRIM(_xlfn.TEXTSPLIT(S811,"/"))</f>
        <v>film &amp; video</v>
      </c>
      <c r="U811" t="str">
        <v>documentary</v>
      </c>
      <c r="V811" s="5"/>
    </row>
    <row r="812" spans="1:22" ht="31.2" x14ac:dyDescent="0.3">
      <c r="A812">
        <v>810</v>
      </c>
      <c r="B812" t="s">
        <v>1654</v>
      </c>
      <c r="C812" s="3" t="s">
        <v>1655</v>
      </c>
      <c r="D812">
        <v>6400</v>
      </c>
      <c r="E812" t="str" cm="1">
        <f t="array" ref="E812">_xlfn.IFS(D812&lt;1000,"Less than 1000",D812&lt;=4999,"1000 to 4999",D812&lt;=9999,"5000 to 9999",D812&lt;=14999,"10000 to 14999",D812&lt;=19999,"15000 to 19999",D812&lt;=24999,"20000 to 24999",D812&lt;=29999,"25000 to 29999",D812&lt;=34999,"30000 to 34999",D812&lt;=39999,"35000 to 39999",D812&lt;=44999,"40000 to 44999",D812&lt;=49999,"45000 to 49999",TRUE,"Greater than or equal to 50000")</f>
        <v>5000 to 9999</v>
      </c>
      <c r="F812">
        <v>12360</v>
      </c>
      <c r="G812" s="7">
        <f t="shared" si="48"/>
        <v>193.125</v>
      </c>
      <c r="H812" t="s">
        <v>20</v>
      </c>
      <c r="I812">
        <v>221</v>
      </c>
      <c r="J812" s="5">
        <f t="shared" si="49"/>
        <v>55.927601809954751</v>
      </c>
      <c r="K812" s="4" t="s">
        <v>21</v>
      </c>
      <c r="L812" s="4" t="s">
        <v>22</v>
      </c>
      <c r="M812">
        <v>1511848800</v>
      </c>
      <c r="N812">
        <v>1512712800</v>
      </c>
      <c r="O812" s="11">
        <f t="shared" si="50"/>
        <v>43067.25</v>
      </c>
      <c r="P812" s="11">
        <f t="shared" si="51"/>
        <v>43077.25</v>
      </c>
      <c r="Q812" t="b">
        <v>0</v>
      </c>
      <c r="R812" t="b">
        <v>1</v>
      </c>
      <c r="S812" t="s">
        <v>33</v>
      </c>
      <c r="T812" t="str" cm="1">
        <f t="array" ref="T812:U812">TRIM(_xlfn.TEXTSPLIT(S812,"/"))</f>
        <v>theater</v>
      </c>
      <c r="U812" t="str">
        <v>plays</v>
      </c>
      <c r="V812" s="5"/>
    </row>
    <row r="813" spans="1:22" x14ac:dyDescent="0.3">
      <c r="A813">
        <v>811</v>
      </c>
      <c r="B813" t="s">
        <v>1656</v>
      </c>
      <c r="C813" s="3" t="s">
        <v>1657</v>
      </c>
      <c r="D813">
        <v>92500</v>
      </c>
      <c r="E813" t="str" cm="1">
        <f t="array" ref="E813">_xlfn.IFS(D813&lt;1000,"Less than 1000",D813&lt;=4999,"1000 to 4999",D813&lt;=9999,"5000 to 9999",D813&lt;=14999,"10000 to 14999",D813&lt;=19999,"15000 to 19999",D813&lt;=24999,"20000 to 24999",D813&lt;=29999,"25000 to 29999",D813&lt;=34999,"30000 to 34999",D813&lt;=39999,"35000 to 39999",D813&lt;=44999,"40000 to 44999",D813&lt;=49999,"45000 to 49999",TRUE,"Greater than or equal to 50000")</f>
        <v>Greater than or equal to 50000</v>
      </c>
      <c r="F813">
        <v>71320</v>
      </c>
      <c r="G813" s="7">
        <f t="shared" si="48"/>
        <v>77.102702702702715</v>
      </c>
      <c r="H813" t="s">
        <v>14</v>
      </c>
      <c r="I813">
        <v>679</v>
      </c>
      <c r="J813" s="5">
        <f t="shared" si="49"/>
        <v>105.03681885125184</v>
      </c>
      <c r="K813" s="4" t="s">
        <v>21</v>
      </c>
      <c r="L813" s="4" t="s">
        <v>22</v>
      </c>
      <c r="M813">
        <v>1452319200</v>
      </c>
      <c r="N813">
        <v>1452492000</v>
      </c>
      <c r="O813" s="11">
        <f t="shared" si="50"/>
        <v>42378.25</v>
      </c>
      <c r="P813" s="11">
        <f t="shared" si="51"/>
        <v>42380.25</v>
      </c>
      <c r="Q813" t="b">
        <v>0</v>
      </c>
      <c r="R813" t="b">
        <v>1</v>
      </c>
      <c r="S813" t="s">
        <v>89</v>
      </c>
      <c r="T813" t="str" cm="1">
        <f t="array" ref="T813:U813">TRIM(_xlfn.TEXTSPLIT(S813,"/"))</f>
        <v>games</v>
      </c>
      <c r="U813" t="str">
        <v>video games</v>
      </c>
      <c r="V813" s="5"/>
    </row>
    <row r="814" spans="1:22" x14ac:dyDescent="0.3">
      <c r="A814">
        <v>812</v>
      </c>
      <c r="B814" t="s">
        <v>1658</v>
      </c>
      <c r="C814" s="3" t="s">
        <v>1659</v>
      </c>
      <c r="D814">
        <v>59700</v>
      </c>
      <c r="E814" t="str" cm="1">
        <f t="array" ref="E814">_xlfn.IFS(D814&lt;1000,"Less than 1000",D814&lt;=4999,"1000 to 4999",D814&lt;=9999,"5000 to 9999",D814&lt;=14999,"10000 to 14999",D814&lt;=19999,"15000 to 19999",D814&lt;=24999,"20000 to 24999",D814&lt;=29999,"25000 to 29999",D814&lt;=34999,"30000 to 34999",D814&lt;=39999,"35000 to 39999",D814&lt;=44999,"40000 to 44999",D814&lt;=49999,"45000 to 49999",TRUE,"Greater than or equal to 50000")</f>
        <v>Greater than or equal to 50000</v>
      </c>
      <c r="F814">
        <v>134640</v>
      </c>
      <c r="G814" s="7">
        <f t="shared" si="48"/>
        <v>225.52763819095478</v>
      </c>
      <c r="H814" t="s">
        <v>20</v>
      </c>
      <c r="I814">
        <v>2805</v>
      </c>
      <c r="J814" s="5">
        <f t="shared" si="49"/>
        <v>48</v>
      </c>
      <c r="K814" s="4" t="s">
        <v>15</v>
      </c>
      <c r="L814" s="4" t="s">
        <v>16</v>
      </c>
      <c r="M814">
        <v>1523854800</v>
      </c>
      <c r="N814">
        <v>1524286800</v>
      </c>
      <c r="O814" s="11">
        <f t="shared" si="50"/>
        <v>43206.208333333328</v>
      </c>
      <c r="P814" s="11">
        <f t="shared" si="51"/>
        <v>43211.208333333328</v>
      </c>
      <c r="Q814" t="b">
        <v>0</v>
      </c>
      <c r="R814" t="b">
        <v>0</v>
      </c>
      <c r="S814" t="s">
        <v>68</v>
      </c>
      <c r="T814" t="str" cm="1">
        <f t="array" ref="T814:U814">TRIM(_xlfn.TEXTSPLIT(S814,"/"))</f>
        <v>publishing</v>
      </c>
      <c r="U814" t="str">
        <v>nonfiction</v>
      </c>
      <c r="V814" s="5"/>
    </row>
    <row r="815" spans="1:22" x14ac:dyDescent="0.3">
      <c r="A815">
        <v>813</v>
      </c>
      <c r="B815" t="s">
        <v>1660</v>
      </c>
      <c r="C815" s="3" t="s">
        <v>1661</v>
      </c>
      <c r="D815">
        <v>3200</v>
      </c>
      <c r="E815" t="str" cm="1">
        <f t="array" ref="E815">_xlfn.IFS(D815&lt;1000,"Less than 1000",D815&lt;=4999,"1000 to 4999",D815&lt;=9999,"5000 to 9999",D815&lt;=14999,"10000 to 14999",D815&lt;=19999,"15000 to 19999",D815&lt;=24999,"20000 to 24999",D815&lt;=29999,"25000 to 29999",D815&lt;=34999,"30000 to 34999",D815&lt;=39999,"35000 to 39999",D815&lt;=44999,"40000 to 44999",D815&lt;=49999,"45000 to 49999",TRUE,"Greater than or equal to 50000")</f>
        <v>1000 to 4999</v>
      </c>
      <c r="F815">
        <v>7661</v>
      </c>
      <c r="G815" s="7">
        <f t="shared" si="48"/>
        <v>239.40625</v>
      </c>
      <c r="H815" t="s">
        <v>20</v>
      </c>
      <c r="I815">
        <v>68</v>
      </c>
      <c r="J815" s="5">
        <f t="shared" si="49"/>
        <v>112.66176470588235</v>
      </c>
      <c r="K815" s="4" t="s">
        <v>21</v>
      </c>
      <c r="L815" s="4" t="s">
        <v>22</v>
      </c>
      <c r="M815">
        <v>1346043600</v>
      </c>
      <c r="N815">
        <v>1346907600</v>
      </c>
      <c r="O815" s="11">
        <f t="shared" si="50"/>
        <v>41148.208333333336</v>
      </c>
      <c r="P815" s="11">
        <f t="shared" si="51"/>
        <v>41158.208333333336</v>
      </c>
      <c r="Q815" t="b">
        <v>0</v>
      </c>
      <c r="R815" t="b">
        <v>0</v>
      </c>
      <c r="S815" t="s">
        <v>89</v>
      </c>
      <c r="T815" t="str" cm="1">
        <f t="array" ref="T815:U815">TRIM(_xlfn.TEXTSPLIT(S815,"/"))</f>
        <v>games</v>
      </c>
      <c r="U815" t="str">
        <v>video games</v>
      </c>
      <c r="V815" s="5"/>
    </row>
    <row r="816" spans="1:22" x14ac:dyDescent="0.3">
      <c r="A816">
        <v>814</v>
      </c>
      <c r="B816" t="s">
        <v>1662</v>
      </c>
      <c r="C816" s="3" t="s">
        <v>1663</v>
      </c>
      <c r="D816">
        <v>3200</v>
      </c>
      <c r="E816" t="str" cm="1">
        <f t="array" ref="E816">_xlfn.IFS(D816&lt;1000,"Less than 1000",D816&lt;=4999,"1000 to 4999",D816&lt;=9999,"5000 to 9999",D816&lt;=14999,"10000 to 14999",D816&lt;=19999,"15000 to 19999",D816&lt;=24999,"20000 to 24999",D816&lt;=29999,"25000 to 29999",D816&lt;=34999,"30000 to 34999",D816&lt;=39999,"35000 to 39999",D816&lt;=44999,"40000 to 44999",D816&lt;=49999,"45000 to 49999",TRUE,"Greater than or equal to 50000")</f>
        <v>1000 to 4999</v>
      </c>
      <c r="F816">
        <v>2950</v>
      </c>
      <c r="G816" s="7">
        <f t="shared" si="48"/>
        <v>92.1875</v>
      </c>
      <c r="H816" t="s">
        <v>14</v>
      </c>
      <c r="I816">
        <v>36</v>
      </c>
      <c r="J816" s="5">
        <f t="shared" si="49"/>
        <v>81.944444444444443</v>
      </c>
      <c r="K816" s="4" t="s">
        <v>36</v>
      </c>
      <c r="L816" s="4" t="s">
        <v>37</v>
      </c>
      <c r="M816">
        <v>1464325200</v>
      </c>
      <c r="N816">
        <v>1464498000</v>
      </c>
      <c r="O816" s="11">
        <f t="shared" si="50"/>
        <v>42517.208333333328</v>
      </c>
      <c r="P816" s="11">
        <f t="shared" si="51"/>
        <v>42519.208333333328</v>
      </c>
      <c r="Q816" t="b">
        <v>0</v>
      </c>
      <c r="R816" t="b">
        <v>1</v>
      </c>
      <c r="S816" t="s">
        <v>23</v>
      </c>
      <c r="T816" t="str" cm="1">
        <f t="array" ref="T816:U816">TRIM(_xlfn.TEXTSPLIT(S816,"/"))</f>
        <v>music</v>
      </c>
      <c r="U816" t="str">
        <v>rock</v>
      </c>
      <c r="V816" s="5"/>
    </row>
    <row r="817" spans="1:22" ht="31.2" x14ac:dyDescent="0.3">
      <c r="A817">
        <v>815</v>
      </c>
      <c r="B817" t="s">
        <v>1664</v>
      </c>
      <c r="C817" s="3" t="s">
        <v>1665</v>
      </c>
      <c r="D817">
        <v>9000</v>
      </c>
      <c r="E817" t="str" cm="1">
        <f t="array" ref="E817">_xlfn.IFS(D817&lt;1000,"Less than 1000",D817&lt;=4999,"1000 to 4999",D817&lt;=9999,"5000 to 9999",D817&lt;=14999,"10000 to 14999",D817&lt;=19999,"15000 to 19999",D817&lt;=24999,"20000 to 24999",D817&lt;=29999,"25000 to 29999",D817&lt;=34999,"30000 to 34999",D817&lt;=39999,"35000 to 39999",D817&lt;=44999,"40000 to 44999",D817&lt;=49999,"45000 to 49999",TRUE,"Greater than or equal to 50000")</f>
        <v>5000 to 9999</v>
      </c>
      <c r="F817">
        <v>11721</v>
      </c>
      <c r="G817" s="7">
        <f t="shared" si="48"/>
        <v>130.23333333333335</v>
      </c>
      <c r="H817" t="s">
        <v>20</v>
      </c>
      <c r="I817">
        <v>183</v>
      </c>
      <c r="J817" s="5">
        <f t="shared" si="49"/>
        <v>64.049180327868854</v>
      </c>
      <c r="K817" s="4" t="s">
        <v>15</v>
      </c>
      <c r="L817" s="4" t="s">
        <v>16</v>
      </c>
      <c r="M817">
        <v>1511935200</v>
      </c>
      <c r="N817">
        <v>1514181600</v>
      </c>
      <c r="O817" s="11">
        <f t="shared" si="50"/>
        <v>43068.25</v>
      </c>
      <c r="P817" s="11">
        <f t="shared" si="51"/>
        <v>43094.25</v>
      </c>
      <c r="Q817" t="b">
        <v>0</v>
      </c>
      <c r="R817" t="b">
        <v>0</v>
      </c>
      <c r="S817" t="s">
        <v>23</v>
      </c>
      <c r="T817" t="str" cm="1">
        <f t="array" ref="T817:U817">TRIM(_xlfn.TEXTSPLIT(S817,"/"))</f>
        <v>music</v>
      </c>
      <c r="U817" t="str">
        <v>rock</v>
      </c>
      <c r="V817" s="5"/>
    </row>
    <row r="818" spans="1:22" ht="31.2" x14ac:dyDescent="0.3">
      <c r="A818">
        <v>816</v>
      </c>
      <c r="B818" t="s">
        <v>1666</v>
      </c>
      <c r="C818" s="3" t="s">
        <v>1667</v>
      </c>
      <c r="D818">
        <v>2300</v>
      </c>
      <c r="E818" t="str" cm="1">
        <f t="array" ref="E818">_xlfn.IFS(D818&lt;1000,"Less than 1000",D818&lt;=4999,"1000 to 4999",D818&lt;=9999,"5000 to 9999",D818&lt;=14999,"10000 to 14999",D818&lt;=19999,"15000 to 19999",D818&lt;=24999,"20000 to 24999",D818&lt;=29999,"25000 to 29999",D818&lt;=34999,"30000 to 34999",D818&lt;=39999,"35000 to 39999",D818&lt;=44999,"40000 to 44999",D818&lt;=49999,"45000 to 49999",TRUE,"Greater than or equal to 50000")</f>
        <v>1000 to 4999</v>
      </c>
      <c r="F818">
        <v>14150</v>
      </c>
      <c r="G818" s="7">
        <f t="shared" si="48"/>
        <v>615.21739130434787</v>
      </c>
      <c r="H818" t="s">
        <v>20</v>
      </c>
      <c r="I818">
        <v>133</v>
      </c>
      <c r="J818" s="5">
        <f t="shared" si="49"/>
        <v>106.39097744360902</v>
      </c>
      <c r="K818" s="4" t="s">
        <v>21</v>
      </c>
      <c r="L818" s="4" t="s">
        <v>22</v>
      </c>
      <c r="M818">
        <v>1392012000</v>
      </c>
      <c r="N818">
        <v>1392184800</v>
      </c>
      <c r="O818" s="11">
        <f t="shared" si="50"/>
        <v>41680.25</v>
      </c>
      <c r="P818" s="11">
        <f t="shared" si="51"/>
        <v>41682.25</v>
      </c>
      <c r="Q818" t="b">
        <v>1</v>
      </c>
      <c r="R818" t="b">
        <v>1</v>
      </c>
      <c r="S818" t="s">
        <v>33</v>
      </c>
      <c r="T818" t="str" cm="1">
        <f t="array" ref="T818:U818">TRIM(_xlfn.TEXTSPLIT(S818,"/"))</f>
        <v>theater</v>
      </c>
      <c r="U818" t="str">
        <v>plays</v>
      </c>
      <c r="V818" s="5"/>
    </row>
    <row r="819" spans="1:22" x14ac:dyDescent="0.3">
      <c r="A819">
        <v>817</v>
      </c>
      <c r="B819" t="s">
        <v>1668</v>
      </c>
      <c r="C819" s="3" t="s">
        <v>1669</v>
      </c>
      <c r="D819">
        <v>51300</v>
      </c>
      <c r="E819" t="str" cm="1">
        <f t="array" ref="E819">_xlfn.IFS(D819&lt;1000,"Less than 1000",D819&lt;=4999,"1000 to 4999",D819&lt;=9999,"5000 to 9999",D819&lt;=14999,"10000 to 14999",D819&lt;=19999,"15000 to 19999",D819&lt;=24999,"20000 to 24999",D819&lt;=29999,"25000 to 29999",D819&lt;=34999,"30000 to 34999",D819&lt;=39999,"35000 to 39999",D819&lt;=44999,"40000 to 44999",D819&lt;=49999,"45000 to 49999",TRUE,"Greater than or equal to 50000")</f>
        <v>Greater than or equal to 50000</v>
      </c>
      <c r="F819">
        <v>189192</v>
      </c>
      <c r="G819" s="7">
        <f t="shared" si="48"/>
        <v>368.79532163742692</v>
      </c>
      <c r="H819" t="s">
        <v>20</v>
      </c>
      <c r="I819">
        <v>2489</v>
      </c>
      <c r="J819" s="5">
        <f t="shared" si="49"/>
        <v>76.011249497790274</v>
      </c>
      <c r="K819" s="4" t="s">
        <v>107</v>
      </c>
      <c r="L819" s="4" t="s">
        <v>108</v>
      </c>
      <c r="M819">
        <v>1556946000</v>
      </c>
      <c r="N819">
        <v>1559365200</v>
      </c>
      <c r="O819" s="11">
        <f t="shared" si="50"/>
        <v>43589.208333333328</v>
      </c>
      <c r="P819" s="11">
        <f t="shared" si="51"/>
        <v>43617.208333333328</v>
      </c>
      <c r="Q819" t="b">
        <v>0</v>
      </c>
      <c r="R819" t="b">
        <v>1</v>
      </c>
      <c r="S819" t="s">
        <v>68</v>
      </c>
      <c r="T819" t="str" cm="1">
        <f t="array" ref="T819:U819">TRIM(_xlfn.TEXTSPLIT(S819,"/"))</f>
        <v>publishing</v>
      </c>
      <c r="U819" t="str">
        <v>nonfiction</v>
      </c>
      <c r="V819" s="5"/>
    </row>
    <row r="820" spans="1:22" x14ac:dyDescent="0.3">
      <c r="A820">
        <v>818</v>
      </c>
      <c r="B820" t="s">
        <v>676</v>
      </c>
      <c r="C820" s="3" t="s">
        <v>1670</v>
      </c>
      <c r="D820">
        <v>700</v>
      </c>
      <c r="E820" t="str" cm="1">
        <f t="array" ref="E820">_xlfn.IFS(D820&lt;1000,"Less than 1000",D820&lt;=4999,"1000 to 4999",D820&lt;=9999,"5000 to 9999",D820&lt;=14999,"10000 to 14999",D820&lt;=19999,"15000 to 19999",D820&lt;=24999,"20000 to 24999",D820&lt;=29999,"25000 to 29999",D820&lt;=34999,"30000 to 34999",D820&lt;=39999,"35000 to 39999",D820&lt;=44999,"40000 to 44999",D820&lt;=49999,"45000 to 49999",TRUE,"Greater than or equal to 50000")</f>
        <v>Less than 1000</v>
      </c>
      <c r="F820">
        <v>7664</v>
      </c>
      <c r="G820" s="7">
        <f t="shared" si="48"/>
        <v>1094.8571428571429</v>
      </c>
      <c r="H820" t="s">
        <v>20</v>
      </c>
      <c r="I820">
        <v>69</v>
      </c>
      <c r="J820" s="5">
        <f t="shared" si="49"/>
        <v>111.07246376811594</v>
      </c>
      <c r="K820" s="4" t="s">
        <v>21</v>
      </c>
      <c r="L820" s="4" t="s">
        <v>22</v>
      </c>
      <c r="M820">
        <v>1548050400</v>
      </c>
      <c r="N820">
        <v>1549173600</v>
      </c>
      <c r="O820" s="11">
        <f t="shared" si="50"/>
        <v>43486.25</v>
      </c>
      <c r="P820" s="11">
        <f t="shared" si="51"/>
        <v>43499.25</v>
      </c>
      <c r="Q820" t="b">
        <v>0</v>
      </c>
      <c r="R820" t="b">
        <v>1</v>
      </c>
      <c r="S820" t="s">
        <v>33</v>
      </c>
      <c r="T820" t="str" cm="1">
        <f t="array" ref="T820:U820">TRIM(_xlfn.TEXTSPLIT(S820,"/"))</f>
        <v>theater</v>
      </c>
      <c r="U820" t="str">
        <v>plays</v>
      </c>
      <c r="V820" s="5"/>
    </row>
    <row r="821" spans="1:22" ht="31.2" x14ac:dyDescent="0.3">
      <c r="A821">
        <v>819</v>
      </c>
      <c r="B821" t="s">
        <v>1671</v>
      </c>
      <c r="C821" s="3" t="s">
        <v>1672</v>
      </c>
      <c r="D821">
        <v>8900</v>
      </c>
      <c r="E821" t="str" cm="1">
        <f t="array" ref="E821">_xlfn.IFS(D821&lt;1000,"Less than 1000",D821&lt;=4999,"1000 to 4999",D821&lt;=9999,"5000 to 9999",D821&lt;=14999,"10000 to 14999",D821&lt;=19999,"15000 to 19999",D821&lt;=24999,"20000 to 24999",D821&lt;=29999,"25000 to 29999",D821&lt;=34999,"30000 to 34999",D821&lt;=39999,"35000 to 39999",D821&lt;=44999,"40000 to 44999",D821&lt;=49999,"45000 to 49999",TRUE,"Greater than or equal to 50000")</f>
        <v>5000 to 9999</v>
      </c>
      <c r="F821">
        <v>4509</v>
      </c>
      <c r="G821" s="7">
        <f t="shared" si="48"/>
        <v>50.662921348314605</v>
      </c>
      <c r="H821" t="s">
        <v>14</v>
      </c>
      <c r="I821">
        <v>47</v>
      </c>
      <c r="J821" s="5">
        <f t="shared" si="49"/>
        <v>95.936170212765958</v>
      </c>
      <c r="K821" s="4" t="s">
        <v>21</v>
      </c>
      <c r="L821" s="4" t="s">
        <v>22</v>
      </c>
      <c r="M821">
        <v>1353736800</v>
      </c>
      <c r="N821">
        <v>1355032800</v>
      </c>
      <c r="O821" s="11">
        <f t="shared" si="50"/>
        <v>41237.25</v>
      </c>
      <c r="P821" s="11">
        <f t="shared" si="51"/>
        <v>41252.25</v>
      </c>
      <c r="Q821" t="b">
        <v>1</v>
      </c>
      <c r="R821" t="b">
        <v>0</v>
      </c>
      <c r="S821" t="s">
        <v>89</v>
      </c>
      <c r="T821" t="str" cm="1">
        <f t="array" ref="T821:U821">TRIM(_xlfn.TEXTSPLIT(S821,"/"))</f>
        <v>games</v>
      </c>
      <c r="U821" t="str">
        <v>video games</v>
      </c>
      <c r="V821" s="5"/>
    </row>
    <row r="822" spans="1:22" x14ac:dyDescent="0.3">
      <c r="A822">
        <v>820</v>
      </c>
      <c r="B822" t="s">
        <v>1673</v>
      </c>
      <c r="C822" s="3" t="s">
        <v>1674</v>
      </c>
      <c r="D822">
        <v>1500</v>
      </c>
      <c r="E822" t="str" cm="1">
        <f t="array" ref="E822">_xlfn.IFS(D822&lt;1000,"Less than 1000",D822&lt;=4999,"1000 to 4999",D822&lt;=9999,"5000 to 9999",D822&lt;=14999,"10000 to 14999",D822&lt;=19999,"15000 to 19999",D822&lt;=24999,"20000 to 24999",D822&lt;=29999,"25000 to 29999",D822&lt;=34999,"30000 to 34999",D822&lt;=39999,"35000 to 39999",D822&lt;=44999,"40000 to 44999",D822&lt;=49999,"45000 to 49999",TRUE,"Greater than or equal to 50000")</f>
        <v>1000 to 4999</v>
      </c>
      <c r="F822">
        <v>12009</v>
      </c>
      <c r="G822" s="7">
        <f t="shared" si="48"/>
        <v>800.6</v>
      </c>
      <c r="H822" t="s">
        <v>20</v>
      </c>
      <c r="I822">
        <v>279</v>
      </c>
      <c r="J822" s="5">
        <f t="shared" si="49"/>
        <v>43.043010752688176</v>
      </c>
      <c r="K822" s="4" t="s">
        <v>40</v>
      </c>
      <c r="L822" s="4" t="s">
        <v>41</v>
      </c>
      <c r="M822">
        <v>1532840400</v>
      </c>
      <c r="N822">
        <v>1533963600</v>
      </c>
      <c r="O822" s="11">
        <f t="shared" si="50"/>
        <v>43310.208333333328</v>
      </c>
      <c r="P822" s="11">
        <f t="shared" si="51"/>
        <v>43323.208333333328</v>
      </c>
      <c r="Q822" t="b">
        <v>0</v>
      </c>
      <c r="R822" t="b">
        <v>1</v>
      </c>
      <c r="S822" t="s">
        <v>23</v>
      </c>
      <c r="T822" t="str" cm="1">
        <f t="array" ref="T822:U822">TRIM(_xlfn.TEXTSPLIT(S822,"/"))</f>
        <v>music</v>
      </c>
      <c r="U822" t="str">
        <v>rock</v>
      </c>
      <c r="V822" s="5"/>
    </row>
    <row r="823" spans="1:22" x14ac:dyDescent="0.3">
      <c r="A823">
        <v>821</v>
      </c>
      <c r="B823" t="s">
        <v>1675</v>
      </c>
      <c r="C823" s="3" t="s">
        <v>1676</v>
      </c>
      <c r="D823">
        <v>4900</v>
      </c>
      <c r="E823" t="str" cm="1">
        <f t="array" ref="E823">_xlfn.IFS(D823&lt;1000,"Less than 1000",D823&lt;=4999,"1000 to 4999",D823&lt;=9999,"5000 to 9999",D823&lt;=14999,"10000 to 14999",D823&lt;=19999,"15000 to 19999",D823&lt;=24999,"20000 to 24999",D823&lt;=29999,"25000 to 29999",D823&lt;=34999,"30000 to 34999",D823&lt;=39999,"35000 to 39999",D823&lt;=44999,"40000 to 44999",D823&lt;=49999,"45000 to 49999",TRUE,"Greater than or equal to 50000")</f>
        <v>1000 to 4999</v>
      </c>
      <c r="F823">
        <v>14273</v>
      </c>
      <c r="G823" s="7">
        <f t="shared" si="48"/>
        <v>291.28571428571428</v>
      </c>
      <c r="H823" t="s">
        <v>20</v>
      </c>
      <c r="I823">
        <v>210</v>
      </c>
      <c r="J823" s="5">
        <f t="shared" si="49"/>
        <v>67.966666666666669</v>
      </c>
      <c r="K823" s="4" t="s">
        <v>21</v>
      </c>
      <c r="L823" s="4" t="s">
        <v>22</v>
      </c>
      <c r="M823">
        <v>1488261600</v>
      </c>
      <c r="N823">
        <v>1489381200</v>
      </c>
      <c r="O823" s="11">
        <f t="shared" si="50"/>
        <v>42794.25</v>
      </c>
      <c r="P823" s="11">
        <f t="shared" si="51"/>
        <v>42807.208333333328</v>
      </c>
      <c r="Q823" t="b">
        <v>0</v>
      </c>
      <c r="R823" t="b">
        <v>0</v>
      </c>
      <c r="S823" t="s">
        <v>42</v>
      </c>
      <c r="T823" t="str" cm="1">
        <f t="array" ref="T823:U823">TRIM(_xlfn.TEXTSPLIT(S823,"/"))</f>
        <v>film &amp; video</v>
      </c>
      <c r="U823" t="str">
        <v>documentary</v>
      </c>
      <c r="V823" s="5"/>
    </row>
    <row r="824" spans="1:22" x14ac:dyDescent="0.3">
      <c r="A824">
        <v>822</v>
      </c>
      <c r="B824" t="s">
        <v>1677</v>
      </c>
      <c r="C824" s="3" t="s">
        <v>1678</v>
      </c>
      <c r="D824">
        <v>54000</v>
      </c>
      <c r="E824" t="str" cm="1">
        <f t="array" ref="E824">_xlfn.IFS(D824&lt;1000,"Less than 1000",D824&lt;=4999,"1000 to 4999",D824&lt;=9999,"5000 to 9999",D824&lt;=14999,"10000 to 14999",D824&lt;=19999,"15000 to 19999",D824&lt;=24999,"20000 to 24999",D824&lt;=29999,"25000 to 29999",D824&lt;=34999,"30000 to 34999",D824&lt;=39999,"35000 to 39999",D824&lt;=44999,"40000 to 44999",D824&lt;=49999,"45000 to 49999",TRUE,"Greater than or equal to 50000")</f>
        <v>Greater than or equal to 50000</v>
      </c>
      <c r="F824">
        <v>188982</v>
      </c>
      <c r="G824" s="7">
        <f t="shared" si="48"/>
        <v>349.9666666666667</v>
      </c>
      <c r="H824" t="s">
        <v>20</v>
      </c>
      <c r="I824">
        <v>2100</v>
      </c>
      <c r="J824" s="5">
        <f t="shared" si="49"/>
        <v>89.991428571428571</v>
      </c>
      <c r="K824" s="4" t="s">
        <v>21</v>
      </c>
      <c r="L824" s="4" t="s">
        <v>22</v>
      </c>
      <c r="M824">
        <v>1393567200</v>
      </c>
      <c r="N824">
        <v>1395032400</v>
      </c>
      <c r="O824" s="11">
        <f t="shared" si="50"/>
        <v>41698.25</v>
      </c>
      <c r="P824" s="11">
        <f t="shared" si="51"/>
        <v>41715.208333333336</v>
      </c>
      <c r="Q824" t="b">
        <v>0</v>
      </c>
      <c r="R824" t="b">
        <v>0</v>
      </c>
      <c r="S824" t="s">
        <v>23</v>
      </c>
      <c r="T824" t="str" cm="1">
        <f t="array" ref="T824:U824">TRIM(_xlfn.TEXTSPLIT(S824,"/"))</f>
        <v>music</v>
      </c>
      <c r="U824" t="str">
        <v>rock</v>
      </c>
      <c r="V824" s="5"/>
    </row>
    <row r="825" spans="1:22" ht="31.2" x14ac:dyDescent="0.3">
      <c r="A825">
        <v>823</v>
      </c>
      <c r="B825" t="s">
        <v>1679</v>
      </c>
      <c r="C825" s="3" t="s">
        <v>1680</v>
      </c>
      <c r="D825">
        <v>4100</v>
      </c>
      <c r="E825" t="str" cm="1">
        <f t="array" ref="E825">_xlfn.IFS(D825&lt;1000,"Less than 1000",D825&lt;=4999,"1000 to 4999",D825&lt;=9999,"5000 to 9999",D825&lt;=14999,"10000 to 14999",D825&lt;=19999,"15000 to 19999",D825&lt;=24999,"20000 to 24999",D825&lt;=29999,"25000 to 29999",D825&lt;=34999,"30000 to 34999",D825&lt;=39999,"35000 to 39999",D825&lt;=44999,"40000 to 44999",D825&lt;=49999,"45000 to 49999",TRUE,"Greater than or equal to 50000")</f>
        <v>1000 to 4999</v>
      </c>
      <c r="F825">
        <v>14640</v>
      </c>
      <c r="G825" s="7">
        <f t="shared" si="48"/>
        <v>357.07317073170731</v>
      </c>
      <c r="H825" t="s">
        <v>20</v>
      </c>
      <c r="I825">
        <v>252</v>
      </c>
      <c r="J825" s="5">
        <f t="shared" si="49"/>
        <v>58.095238095238095</v>
      </c>
      <c r="K825" s="4" t="s">
        <v>21</v>
      </c>
      <c r="L825" s="4" t="s">
        <v>22</v>
      </c>
      <c r="M825">
        <v>1410325200</v>
      </c>
      <c r="N825">
        <v>1412485200</v>
      </c>
      <c r="O825" s="11">
        <f t="shared" si="50"/>
        <v>41892.208333333336</v>
      </c>
      <c r="P825" s="11">
        <f t="shared" si="51"/>
        <v>41917.208333333336</v>
      </c>
      <c r="Q825" t="b">
        <v>1</v>
      </c>
      <c r="R825" t="b">
        <v>1</v>
      </c>
      <c r="S825" t="s">
        <v>23</v>
      </c>
      <c r="T825" t="str" cm="1">
        <f t="array" ref="T825:U825">TRIM(_xlfn.TEXTSPLIT(S825,"/"))</f>
        <v>music</v>
      </c>
      <c r="U825" t="str">
        <v>rock</v>
      </c>
      <c r="V825" s="5"/>
    </row>
    <row r="826" spans="1:22" x14ac:dyDescent="0.3">
      <c r="A826">
        <v>824</v>
      </c>
      <c r="B826" t="s">
        <v>1681</v>
      </c>
      <c r="C826" s="3" t="s">
        <v>1682</v>
      </c>
      <c r="D826">
        <v>85000</v>
      </c>
      <c r="E826" t="str" cm="1">
        <f t="array" ref="E826">_xlfn.IFS(D826&lt;1000,"Less than 1000",D826&lt;=4999,"1000 to 4999",D826&lt;=9999,"5000 to 9999",D826&lt;=14999,"10000 to 14999",D826&lt;=19999,"15000 to 19999",D826&lt;=24999,"20000 to 24999",D826&lt;=29999,"25000 to 29999",D826&lt;=34999,"30000 to 34999",D826&lt;=39999,"35000 to 39999",D826&lt;=44999,"40000 to 44999",D826&lt;=49999,"45000 to 49999",TRUE,"Greater than or equal to 50000")</f>
        <v>Greater than or equal to 50000</v>
      </c>
      <c r="F826">
        <v>107516</v>
      </c>
      <c r="G826" s="7">
        <f t="shared" si="48"/>
        <v>126.48941176470588</v>
      </c>
      <c r="H826" t="s">
        <v>20</v>
      </c>
      <c r="I826">
        <v>1280</v>
      </c>
      <c r="J826" s="5">
        <f t="shared" si="49"/>
        <v>83.996875000000003</v>
      </c>
      <c r="K826" s="4" t="s">
        <v>21</v>
      </c>
      <c r="L826" s="4" t="s">
        <v>22</v>
      </c>
      <c r="M826">
        <v>1276923600</v>
      </c>
      <c r="N826">
        <v>1279688400</v>
      </c>
      <c r="O826" s="11">
        <f t="shared" si="50"/>
        <v>40348.208333333336</v>
      </c>
      <c r="P826" s="11">
        <f t="shared" si="51"/>
        <v>40380.208333333336</v>
      </c>
      <c r="Q826" t="b">
        <v>0</v>
      </c>
      <c r="R826" t="b">
        <v>1</v>
      </c>
      <c r="S826" t="s">
        <v>68</v>
      </c>
      <c r="T826" t="str" cm="1">
        <f t="array" ref="T826:U826">TRIM(_xlfn.TEXTSPLIT(S826,"/"))</f>
        <v>publishing</v>
      </c>
      <c r="U826" t="str">
        <v>nonfiction</v>
      </c>
      <c r="V826" s="5"/>
    </row>
    <row r="827" spans="1:22" x14ac:dyDescent="0.3">
      <c r="A827">
        <v>825</v>
      </c>
      <c r="B827" t="s">
        <v>1683</v>
      </c>
      <c r="C827" s="3" t="s">
        <v>1684</v>
      </c>
      <c r="D827">
        <v>3600</v>
      </c>
      <c r="E827" t="str" cm="1">
        <f t="array" ref="E827">_xlfn.IFS(D827&lt;1000,"Less than 1000",D827&lt;=4999,"1000 to 4999",D827&lt;=9999,"5000 to 9999",D827&lt;=14999,"10000 to 14999",D827&lt;=19999,"15000 to 19999",D827&lt;=24999,"20000 to 24999",D827&lt;=29999,"25000 to 29999",D827&lt;=34999,"30000 to 34999",D827&lt;=39999,"35000 to 39999",D827&lt;=44999,"40000 to 44999",D827&lt;=49999,"45000 to 49999",TRUE,"Greater than or equal to 50000")</f>
        <v>1000 to 4999</v>
      </c>
      <c r="F827">
        <v>13950</v>
      </c>
      <c r="G827" s="7">
        <f t="shared" si="48"/>
        <v>387.5</v>
      </c>
      <c r="H827" t="s">
        <v>20</v>
      </c>
      <c r="I827">
        <v>157</v>
      </c>
      <c r="J827" s="5">
        <f t="shared" si="49"/>
        <v>88.853503184713375</v>
      </c>
      <c r="K827" s="4" t="s">
        <v>40</v>
      </c>
      <c r="L827" s="4" t="s">
        <v>41</v>
      </c>
      <c r="M827">
        <v>1500958800</v>
      </c>
      <c r="N827">
        <v>1501995600</v>
      </c>
      <c r="O827" s="11">
        <f t="shared" si="50"/>
        <v>42941.208333333328</v>
      </c>
      <c r="P827" s="11">
        <f t="shared" si="51"/>
        <v>42953.208333333328</v>
      </c>
      <c r="Q827" t="b">
        <v>0</v>
      </c>
      <c r="R827" t="b">
        <v>0</v>
      </c>
      <c r="S827" t="s">
        <v>100</v>
      </c>
      <c r="T827" t="str" cm="1">
        <f t="array" ref="T827:U827">TRIM(_xlfn.TEXTSPLIT(S827,"/"))</f>
        <v>film &amp; video</v>
      </c>
      <c r="U827" t="str">
        <v>shorts</v>
      </c>
      <c r="V827" s="5"/>
    </row>
    <row r="828" spans="1:22" ht="31.2" x14ac:dyDescent="0.3">
      <c r="A828">
        <v>826</v>
      </c>
      <c r="B828" t="s">
        <v>1685</v>
      </c>
      <c r="C828" s="3" t="s">
        <v>1686</v>
      </c>
      <c r="D828">
        <v>2800</v>
      </c>
      <c r="E828" t="str" cm="1">
        <f t="array" ref="E828">_xlfn.IFS(D828&lt;1000,"Less than 1000",D828&lt;=4999,"1000 to 4999",D828&lt;=9999,"5000 to 9999",D828&lt;=14999,"10000 to 14999",D828&lt;=19999,"15000 to 19999",D828&lt;=24999,"20000 to 24999",D828&lt;=29999,"25000 to 29999",D828&lt;=34999,"30000 to 34999",D828&lt;=39999,"35000 to 39999",D828&lt;=44999,"40000 to 44999",D828&lt;=49999,"45000 to 49999",TRUE,"Greater than or equal to 50000")</f>
        <v>1000 to 4999</v>
      </c>
      <c r="F828">
        <v>12797</v>
      </c>
      <c r="G828" s="7">
        <f t="shared" si="48"/>
        <v>457.03571428571428</v>
      </c>
      <c r="H828" t="s">
        <v>20</v>
      </c>
      <c r="I828">
        <v>194</v>
      </c>
      <c r="J828" s="5">
        <f t="shared" si="49"/>
        <v>65.963917525773198</v>
      </c>
      <c r="K828" s="4" t="s">
        <v>21</v>
      </c>
      <c r="L828" s="4" t="s">
        <v>22</v>
      </c>
      <c r="M828">
        <v>1292220000</v>
      </c>
      <c r="N828">
        <v>1294639200</v>
      </c>
      <c r="O828" s="11">
        <f t="shared" si="50"/>
        <v>40525.25</v>
      </c>
      <c r="P828" s="11">
        <f t="shared" si="51"/>
        <v>40553.25</v>
      </c>
      <c r="Q828" t="b">
        <v>0</v>
      </c>
      <c r="R828" t="b">
        <v>1</v>
      </c>
      <c r="S828" t="s">
        <v>33</v>
      </c>
      <c r="T828" t="str" cm="1">
        <f t="array" ref="T828:U828">TRIM(_xlfn.TEXTSPLIT(S828,"/"))</f>
        <v>theater</v>
      </c>
      <c r="U828" t="str">
        <v>plays</v>
      </c>
      <c r="V828" s="5"/>
    </row>
    <row r="829" spans="1:22" ht="31.2" x14ac:dyDescent="0.3">
      <c r="A829">
        <v>827</v>
      </c>
      <c r="B829" t="s">
        <v>1687</v>
      </c>
      <c r="C829" s="3" t="s">
        <v>1688</v>
      </c>
      <c r="D829">
        <v>2300</v>
      </c>
      <c r="E829" t="str" cm="1">
        <f t="array" ref="E829">_xlfn.IFS(D829&lt;1000,"Less than 1000",D829&lt;=4999,"1000 to 4999",D829&lt;=9999,"5000 to 9999",D829&lt;=14999,"10000 to 14999",D829&lt;=19999,"15000 to 19999",D829&lt;=24999,"20000 to 24999",D829&lt;=29999,"25000 to 29999",D829&lt;=34999,"30000 to 34999",D829&lt;=39999,"35000 to 39999",D829&lt;=44999,"40000 to 44999",D829&lt;=49999,"45000 to 49999",TRUE,"Greater than or equal to 50000")</f>
        <v>1000 to 4999</v>
      </c>
      <c r="F829">
        <v>6134</v>
      </c>
      <c r="G829" s="7">
        <f t="shared" si="48"/>
        <v>266.69565217391306</v>
      </c>
      <c r="H829" t="s">
        <v>20</v>
      </c>
      <c r="I829">
        <v>82</v>
      </c>
      <c r="J829" s="5">
        <f t="shared" si="49"/>
        <v>74.804878048780495</v>
      </c>
      <c r="K829" s="4" t="s">
        <v>26</v>
      </c>
      <c r="L829" s="4" t="s">
        <v>27</v>
      </c>
      <c r="M829">
        <v>1304398800</v>
      </c>
      <c r="N829">
        <v>1305435600</v>
      </c>
      <c r="O829" s="11">
        <f t="shared" si="50"/>
        <v>40666.208333333336</v>
      </c>
      <c r="P829" s="11">
        <f t="shared" si="51"/>
        <v>40678.208333333336</v>
      </c>
      <c r="Q829" t="b">
        <v>0</v>
      </c>
      <c r="R829" t="b">
        <v>1</v>
      </c>
      <c r="S829" t="s">
        <v>53</v>
      </c>
      <c r="T829" t="str" cm="1">
        <f t="array" ref="T829:U829">TRIM(_xlfn.TEXTSPLIT(S829,"/"))</f>
        <v>film &amp; video</v>
      </c>
      <c r="U829" t="str">
        <v>drama</v>
      </c>
      <c r="V829" s="5"/>
    </row>
    <row r="830" spans="1:22" ht="31.2" x14ac:dyDescent="0.3">
      <c r="A830">
        <v>828</v>
      </c>
      <c r="B830" t="s">
        <v>1689</v>
      </c>
      <c r="C830" s="3" t="s">
        <v>1690</v>
      </c>
      <c r="D830">
        <v>7100</v>
      </c>
      <c r="E830" t="str" cm="1">
        <f t="array" ref="E830">_xlfn.IFS(D830&lt;1000,"Less than 1000",D830&lt;=4999,"1000 to 4999",D830&lt;=9999,"5000 to 9999",D830&lt;=14999,"10000 to 14999",D830&lt;=19999,"15000 to 19999",D830&lt;=24999,"20000 to 24999",D830&lt;=29999,"25000 to 29999",D830&lt;=34999,"30000 to 34999",D830&lt;=39999,"35000 to 39999",D830&lt;=44999,"40000 to 44999",D830&lt;=49999,"45000 to 49999",TRUE,"Greater than or equal to 50000")</f>
        <v>5000 to 9999</v>
      </c>
      <c r="F830">
        <v>4899</v>
      </c>
      <c r="G830" s="7">
        <f t="shared" si="48"/>
        <v>69</v>
      </c>
      <c r="H830" t="s">
        <v>14</v>
      </c>
      <c r="I830">
        <v>70</v>
      </c>
      <c r="J830" s="5">
        <f t="shared" si="49"/>
        <v>69.98571428571428</v>
      </c>
      <c r="K830" s="4" t="s">
        <v>21</v>
      </c>
      <c r="L830" s="4" t="s">
        <v>22</v>
      </c>
      <c r="M830">
        <v>1535432400</v>
      </c>
      <c r="N830">
        <v>1537592400</v>
      </c>
      <c r="O830" s="11">
        <f t="shared" si="50"/>
        <v>43340.208333333328</v>
      </c>
      <c r="P830" s="11">
        <f t="shared" si="51"/>
        <v>43365.208333333328</v>
      </c>
      <c r="Q830" t="b">
        <v>0</v>
      </c>
      <c r="R830" t="b">
        <v>0</v>
      </c>
      <c r="S830" t="s">
        <v>33</v>
      </c>
      <c r="T830" t="str" cm="1">
        <f t="array" ref="T830:U830">TRIM(_xlfn.TEXTSPLIT(S830,"/"))</f>
        <v>theater</v>
      </c>
      <c r="U830" t="str">
        <v>plays</v>
      </c>
      <c r="V830" s="5"/>
    </row>
    <row r="831" spans="1:22" x14ac:dyDescent="0.3">
      <c r="A831">
        <v>829</v>
      </c>
      <c r="B831" t="s">
        <v>1691</v>
      </c>
      <c r="C831" s="3" t="s">
        <v>1692</v>
      </c>
      <c r="D831">
        <v>9600</v>
      </c>
      <c r="E831" t="str" cm="1">
        <f t="array" ref="E831">_xlfn.IFS(D831&lt;1000,"Less than 1000",D831&lt;=4999,"1000 to 4999",D831&lt;=9999,"5000 to 9999",D831&lt;=14999,"10000 to 14999",D831&lt;=19999,"15000 to 19999",D831&lt;=24999,"20000 to 24999",D831&lt;=29999,"25000 to 29999",D831&lt;=34999,"30000 to 34999",D831&lt;=39999,"35000 to 39999",D831&lt;=44999,"40000 to 44999",D831&lt;=49999,"45000 to 49999",TRUE,"Greater than or equal to 50000")</f>
        <v>5000 to 9999</v>
      </c>
      <c r="F831">
        <v>4929</v>
      </c>
      <c r="G831" s="7">
        <f t="shared" si="48"/>
        <v>51.34375</v>
      </c>
      <c r="H831" t="s">
        <v>14</v>
      </c>
      <c r="I831">
        <v>154</v>
      </c>
      <c r="J831" s="5">
        <f t="shared" si="49"/>
        <v>32.006493506493506</v>
      </c>
      <c r="K831" s="4" t="s">
        <v>21</v>
      </c>
      <c r="L831" s="4" t="s">
        <v>22</v>
      </c>
      <c r="M831">
        <v>1433826000</v>
      </c>
      <c r="N831">
        <v>1435122000</v>
      </c>
      <c r="O831" s="11">
        <f t="shared" si="50"/>
        <v>42164.208333333328</v>
      </c>
      <c r="P831" s="11">
        <f t="shared" si="51"/>
        <v>42179.208333333328</v>
      </c>
      <c r="Q831" t="b">
        <v>0</v>
      </c>
      <c r="R831" t="b">
        <v>0</v>
      </c>
      <c r="S831" t="s">
        <v>33</v>
      </c>
      <c r="T831" t="str" cm="1">
        <f t="array" ref="T831:U831">TRIM(_xlfn.TEXTSPLIT(S831,"/"))</f>
        <v>theater</v>
      </c>
      <c r="U831" t="str">
        <v>plays</v>
      </c>
      <c r="V831" s="5"/>
    </row>
    <row r="832" spans="1:22" ht="31.2" x14ac:dyDescent="0.3">
      <c r="A832">
        <v>830</v>
      </c>
      <c r="B832" t="s">
        <v>1693</v>
      </c>
      <c r="C832" s="3" t="s">
        <v>1694</v>
      </c>
      <c r="D832">
        <v>121600</v>
      </c>
      <c r="E832" t="str" cm="1">
        <f t="array" ref="E832">_xlfn.IFS(D832&lt;1000,"Less than 1000",D832&lt;=4999,"1000 to 4999",D832&lt;=9999,"5000 to 9999",D832&lt;=14999,"10000 to 14999",D832&lt;=19999,"15000 to 19999",D832&lt;=24999,"20000 to 24999",D832&lt;=29999,"25000 to 29999",D832&lt;=34999,"30000 to 34999",D832&lt;=39999,"35000 to 39999",D832&lt;=44999,"40000 to 44999",D832&lt;=49999,"45000 to 49999",TRUE,"Greater than or equal to 50000")</f>
        <v>Greater than or equal to 50000</v>
      </c>
      <c r="F832">
        <v>1424</v>
      </c>
      <c r="G832" s="7">
        <f t="shared" si="48"/>
        <v>1.1710526315789473</v>
      </c>
      <c r="H832" t="s">
        <v>14</v>
      </c>
      <c r="I832">
        <v>22</v>
      </c>
      <c r="J832" s="5">
        <f t="shared" si="49"/>
        <v>64.727272727272734</v>
      </c>
      <c r="K832" s="4" t="s">
        <v>21</v>
      </c>
      <c r="L832" s="4" t="s">
        <v>22</v>
      </c>
      <c r="M832">
        <v>1514959200</v>
      </c>
      <c r="N832">
        <v>1520056800</v>
      </c>
      <c r="O832" s="11">
        <f t="shared" si="50"/>
        <v>43103.25</v>
      </c>
      <c r="P832" s="11">
        <f t="shared" si="51"/>
        <v>43162.25</v>
      </c>
      <c r="Q832" t="b">
        <v>0</v>
      </c>
      <c r="R832" t="b">
        <v>0</v>
      </c>
      <c r="S832" t="s">
        <v>33</v>
      </c>
      <c r="T832" t="str" cm="1">
        <f t="array" ref="T832:U832">TRIM(_xlfn.TEXTSPLIT(S832,"/"))</f>
        <v>theater</v>
      </c>
      <c r="U832" t="str">
        <v>plays</v>
      </c>
      <c r="V832" s="5"/>
    </row>
    <row r="833" spans="1:22" ht="31.2" x14ac:dyDescent="0.3">
      <c r="A833">
        <v>831</v>
      </c>
      <c r="B833" t="s">
        <v>1695</v>
      </c>
      <c r="C833" s="3" t="s">
        <v>1696</v>
      </c>
      <c r="D833">
        <v>97100</v>
      </c>
      <c r="E833" t="str" cm="1">
        <f t="array" ref="E833">_xlfn.IFS(D833&lt;1000,"Less than 1000",D833&lt;=4999,"1000 to 4999",D833&lt;=9999,"5000 to 9999",D833&lt;=14999,"10000 to 14999",D833&lt;=19999,"15000 to 19999",D833&lt;=24999,"20000 to 24999",D833&lt;=29999,"25000 to 29999",D833&lt;=34999,"30000 to 34999",D833&lt;=39999,"35000 to 39999",D833&lt;=44999,"40000 to 44999",D833&lt;=49999,"45000 to 49999",TRUE,"Greater than or equal to 50000")</f>
        <v>Greater than or equal to 50000</v>
      </c>
      <c r="F833">
        <v>105817</v>
      </c>
      <c r="G833" s="7">
        <f t="shared" si="48"/>
        <v>108.97734294541709</v>
      </c>
      <c r="H833" t="s">
        <v>20</v>
      </c>
      <c r="I833">
        <v>4233</v>
      </c>
      <c r="J833" s="5">
        <f t="shared" si="49"/>
        <v>24.998110087408456</v>
      </c>
      <c r="K833" s="4" t="s">
        <v>21</v>
      </c>
      <c r="L833" s="4" t="s">
        <v>22</v>
      </c>
      <c r="M833">
        <v>1332738000</v>
      </c>
      <c r="N833">
        <v>1335675600</v>
      </c>
      <c r="O833" s="11">
        <f t="shared" si="50"/>
        <v>40994.208333333336</v>
      </c>
      <c r="P833" s="11">
        <f t="shared" si="51"/>
        <v>41028.208333333336</v>
      </c>
      <c r="Q833" t="b">
        <v>0</v>
      </c>
      <c r="R833" t="b">
        <v>0</v>
      </c>
      <c r="S833" t="s">
        <v>122</v>
      </c>
      <c r="T833" t="str" cm="1">
        <f t="array" ref="T833:U833">TRIM(_xlfn.TEXTSPLIT(S833,"/"))</f>
        <v>photography</v>
      </c>
      <c r="U833" t="str">
        <v>photography books</v>
      </c>
      <c r="V833" s="5"/>
    </row>
    <row r="834" spans="1:22" x14ac:dyDescent="0.3">
      <c r="A834">
        <v>832</v>
      </c>
      <c r="B834" t="s">
        <v>1697</v>
      </c>
      <c r="C834" s="3" t="s">
        <v>1698</v>
      </c>
      <c r="D834">
        <v>43200</v>
      </c>
      <c r="E834" t="str" cm="1">
        <f t="array" ref="E834">_xlfn.IFS(D834&lt;1000,"Less than 1000",D834&lt;=4999,"1000 to 4999",D834&lt;=9999,"5000 to 9999",D834&lt;=14999,"10000 to 14999",D834&lt;=19999,"15000 to 19999",D834&lt;=24999,"20000 to 24999",D834&lt;=29999,"25000 to 29999",D834&lt;=34999,"30000 to 34999",D834&lt;=39999,"35000 to 39999",D834&lt;=44999,"40000 to 44999",D834&lt;=49999,"45000 to 49999",TRUE,"Greater than or equal to 50000")</f>
        <v>40000 to 44999</v>
      </c>
      <c r="F834">
        <v>136156</v>
      </c>
      <c r="G834" s="7">
        <f t="shared" si="48"/>
        <v>315.17592592592592</v>
      </c>
      <c r="H834" t="s">
        <v>20</v>
      </c>
      <c r="I834">
        <v>1297</v>
      </c>
      <c r="J834" s="5">
        <f t="shared" si="49"/>
        <v>104.97764070932922</v>
      </c>
      <c r="K834" s="4" t="s">
        <v>36</v>
      </c>
      <c r="L834" s="4" t="s">
        <v>37</v>
      </c>
      <c r="M834">
        <v>1445490000</v>
      </c>
      <c r="N834">
        <v>1448431200</v>
      </c>
      <c r="O834" s="11">
        <f t="shared" si="50"/>
        <v>42299.208333333328</v>
      </c>
      <c r="P834" s="11">
        <f t="shared" si="51"/>
        <v>42333.25</v>
      </c>
      <c r="Q834" t="b">
        <v>1</v>
      </c>
      <c r="R834" t="b">
        <v>0</v>
      </c>
      <c r="S834" t="s">
        <v>206</v>
      </c>
      <c r="T834" t="str" cm="1">
        <f t="array" ref="T834:U834">TRIM(_xlfn.TEXTSPLIT(S834,"/"))</f>
        <v>publishing</v>
      </c>
      <c r="U834" t="str">
        <v>translations</v>
      </c>
      <c r="V834" s="5"/>
    </row>
    <row r="835" spans="1:22" x14ac:dyDescent="0.3">
      <c r="A835">
        <v>833</v>
      </c>
      <c r="B835" t="s">
        <v>1699</v>
      </c>
      <c r="C835" s="3" t="s">
        <v>1700</v>
      </c>
      <c r="D835">
        <v>6800</v>
      </c>
      <c r="E835" t="str" cm="1">
        <f t="array" ref="E835">_xlfn.IFS(D835&lt;1000,"Less than 1000",D835&lt;=4999,"1000 to 4999",D835&lt;=9999,"5000 to 9999",D835&lt;=14999,"10000 to 14999",D835&lt;=19999,"15000 to 19999",D835&lt;=24999,"20000 to 24999",D835&lt;=29999,"25000 to 29999",D835&lt;=34999,"30000 to 34999",D835&lt;=39999,"35000 to 39999",D835&lt;=44999,"40000 to 44999",D835&lt;=49999,"45000 to 49999",TRUE,"Greater than or equal to 50000")</f>
        <v>5000 to 9999</v>
      </c>
      <c r="F835">
        <v>10723</v>
      </c>
      <c r="G835" s="7">
        <f t="shared" ref="G835:G898" si="52">(F835/D835)*100</f>
        <v>157.69117647058823</v>
      </c>
      <c r="H835" t="s">
        <v>20</v>
      </c>
      <c r="I835">
        <v>165</v>
      </c>
      <c r="J835" s="5">
        <f t="shared" ref="J835:J898" si="53">F835/I835</f>
        <v>64.987878787878785</v>
      </c>
      <c r="K835" s="4" t="s">
        <v>36</v>
      </c>
      <c r="L835" s="4" t="s">
        <v>37</v>
      </c>
      <c r="M835">
        <v>1297663200</v>
      </c>
      <c r="N835">
        <v>1298613600</v>
      </c>
      <c r="O835" s="11">
        <f t="shared" ref="O835:O898" si="54">(((M835/60)/60)/24)+DATE(1970,1,1)</f>
        <v>40588.25</v>
      </c>
      <c r="P835" s="11">
        <f t="shared" ref="P835:P898" si="55">(((N835/60)/60)/24)+DATE(1970,1,1)</f>
        <v>40599.25</v>
      </c>
      <c r="Q835" t="b">
        <v>0</v>
      </c>
      <c r="R835" t="b">
        <v>0</v>
      </c>
      <c r="S835" t="s">
        <v>206</v>
      </c>
      <c r="T835" t="str" cm="1">
        <f t="array" ref="T835:U835">TRIM(_xlfn.TEXTSPLIT(S835,"/"))</f>
        <v>publishing</v>
      </c>
      <c r="U835" t="str">
        <v>translations</v>
      </c>
      <c r="V835" s="5"/>
    </row>
    <row r="836" spans="1:22" x14ac:dyDescent="0.3">
      <c r="A836">
        <v>834</v>
      </c>
      <c r="B836" t="s">
        <v>1701</v>
      </c>
      <c r="C836" s="3" t="s">
        <v>1702</v>
      </c>
      <c r="D836">
        <v>7300</v>
      </c>
      <c r="E836" t="str" cm="1">
        <f t="array" ref="E836">_xlfn.IFS(D836&lt;1000,"Less than 1000",D836&lt;=4999,"1000 to 4999",D836&lt;=9999,"5000 to 9999",D836&lt;=14999,"10000 to 14999",D836&lt;=19999,"15000 to 19999",D836&lt;=24999,"20000 to 24999",D836&lt;=29999,"25000 to 29999",D836&lt;=34999,"30000 to 34999",D836&lt;=39999,"35000 to 39999",D836&lt;=44999,"40000 to 44999",D836&lt;=49999,"45000 to 49999",TRUE,"Greater than or equal to 50000")</f>
        <v>5000 to 9999</v>
      </c>
      <c r="F836">
        <v>11228</v>
      </c>
      <c r="G836" s="7">
        <f t="shared" si="52"/>
        <v>153.8082191780822</v>
      </c>
      <c r="H836" t="s">
        <v>20</v>
      </c>
      <c r="I836">
        <v>119</v>
      </c>
      <c r="J836" s="5">
        <f t="shared" si="53"/>
        <v>94.352941176470594</v>
      </c>
      <c r="K836" s="4" t="s">
        <v>21</v>
      </c>
      <c r="L836" s="4" t="s">
        <v>22</v>
      </c>
      <c r="M836">
        <v>1371963600</v>
      </c>
      <c r="N836">
        <v>1372482000</v>
      </c>
      <c r="O836" s="11">
        <f t="shared" si="54"/>
        <v>41448.208333333336</v>
      </c>
      <c r="P836" s="11">
        <f t="shared" si="55"/>
        <v>41454.208333333336</v>
      </c>
      <c r="Q836" t="b">
        <v>0</v>
      </c>
      <c r="R836" t="b">
        <v>0</v>
      </c>
      <c r="S836" t="s">
        <v>33</v>
      </c>
      <c r="T836" t="str" cm="1">
        <f t="array" ref="T836:U836">TRIM(_xlfn.TEXTSPLIT(S836,"/"))</f>
        <v>theater</v>
      </c>
      <c r="U836" t="str">
        <v>plays</v>
      </c>
      <c r="V836" s="5"/>
    </row>
    <row r="837" spans="1:22" x14ac:dyDescent="0.3">
      <c r="A837">
        <v>835</v>
      </c>
      <c r="B837" t="s">
        <v>1703</v>
      </c>
      <c r="C837" s="3" t="s">
        <v>1704</v>
      </c>
      <c r="D837">
        <v>86200</v>
      </c>
      <c r="E837" t="str" cm="1">
        <f t="array" ref="E837">_xlfn.IFS(D837&lt;1000,"Less than 1000",D837&lt;=4999,"1000 to 4999",D837&lt;=9999,"5000 to 9999",D837&lt;=14999,"10000 to 14999",D837&lt;=19999,"15000 to 19999",D837&lt;=24999,"20000 to 24999",D837&lt;=29999,"25000 to 29999",D837&lt;=34999,"30000 to 34999",D837&lt;=39999,"35000 to 39999",D837&lt;=44999,"40000 to 44999",D837&lt;=49999,"45000 to 49999",TRUE,"Greater than or equal to 50000")</f>
        <v>Greater than or equal to 50000</v>
      </c>
      <c r="F837">
        <v>77355</v>
      </c>
      <c r="G837" s="7">
        <f t="shared" si="52"/>
        <v>89.738979118329468</v>
      </c>
      <c r="H837" t="s">
        <v>14</v>
      </c>
      <c r="I837">
        <v>1758</v>
      </c>
      <c r="J837" s="5">
        <f t="shared" si="53"/>
        <v>44.001706484641637</v>
      </c>
      <c r="K837" s="4" t="s">
        <v>21</v>
      </c>
      <c r="L837" s="4" t="s">
        <v>22</v>
      </c>
      <c r="M837">
        <v>1425103200</v>
      </c>
      <c r="N837">
        <v>1425621600</v>
      </c>
      <c r="O837" s="11">
        <f t="shared" si="54"/>
        <v>42063.25</v>
      </c>
      <c r="P837" s="11">
        <f t="shared" si="55"/>
        <v>42069.25</v>
      </c>
      <c r="Q837" t="b">
        <v>0</v>
      </c>
      <c r="R837" t="b">
        <v>0</v>
      </c>
      <c r="S837" t="s">
        <v>28</v>
      </c>
      <c r="T837" t="str" cm="1">
        <f t="array" ref="T837:U837">TRIM(_xlfn.TEXTSPLIT(S837,"/"))</f>
        <v>technology</v>
      </c>
      <c r="U837" t="str">
        <v>web</v>
      </c>
      <c r="V837" s="5"/>
    </row>
    <row r="838" spans="1:22" x14ac:dyDescent="0.3">
      <c r="A838">
        <v>836</v>
      </c>
      <c r="B838" t="s">
        <v>1705</v>
      </c>
      <c r="C838" s="3" t="s">
        <v>1706</v>
      </c>
      <c r="D838">
        <v>8100</v>
      </c>
      <c r="E838" t="str" cm="1">
        <f t="array" ref="E838">_xlfn.IFS(D838&lt;1000,"Less than 1000",D838&lt;=4999,"1000 to 4999",D838&lt;=9999,"5000 to 9999",D838&lt;=14999,"10000 to 14999",D838&lt;=19999,"15000 to 19999",D838&lt;=24999,"20000 to 24999",D838&lt;=29999,"25000 to 29999",D838&lt;=34999,"30000 to 34999",D838&lt;=39999,"35000 to 39999",D838&lt;=44999,"40000 to 44999",D838&lt;=49999,"45000 to 49999",TRUE,"Greater than or equal to 50000")</f>
        <v>5000 to 9999</v>
      </c>
      <c r="F838">
        <v>6086</v>
      </c>
      <c r="G838" s="7">
        <f t="shared" si="52"/>
        <v>75.135802469135797</v>
      </c>
      <c r="H838" t="s">
        <v>14</v>
      </c>
      <c r="I838">
        <v>94</v>
      </c>
      <c r="J838" s="5">
        <f t="shared" si="53"/>
        <v>64.744680851063833</v>
      </c>
      <c r="K838" s="4" t="s">
        <v>21</v>
      </c>
      <c r="L838" s="4" t="s">
        <v>22</v>
      </c>
      <c r="M838">
        <v>1265349600</v>
      </c>
      <c r="N838">
        <v>1266300000</v>
      </c>
      <c r="O838" s="11">
        <f t="shared" si="54"/>
        <v>40214.25</v>
      </c>
      <c r="P838" s="11">
        <f t="shared" si="55"/>
        <v>40225.25</v>
      </c>
      <c r="Q838" t="b">
        <v>0</v>
      </c>
      <c r="R838" t="b">
        <v>0</v>
      </c>
      <c r="S838" t="s">
        <v>60</v>
      </c>
      <c r="T838" t="str" cm="1">
        <f t="array" ref="T838:U838">TRIM(_xlfn.TEXTSPLIT(S838,"/"))</f>
        <v>music</v>
      </c>
      <c r="U838" t="str">
        <v>indie rock</v>
      </c>
      <c r="V838" s="5"/>
    </row>
    <row r="839" spans="1:22" x14ac:dyDescent="0.3">
      <c r="A839">
        <v>837</v>
      </c>
      <c r="B839" t="s">
        <v>1707</v>
      </c>
      <c r="C839" s="3" t="s">
        <v>1708</v>
      </c>
      <c r="D839">
        <v>17700</v>
      </c>
      <c r="E839" t="str" cm="1">
        <f t="array" ref="E839">_xlfn.IFS(D839&lt;1000,"Less than 1000",D839&lt;=4999,"1000 to 4999",D839&lt;=9999,"5000 to 9999",D839&lt;=14999,"10000 to 14999",D839&lt;=19999,"15000 to 19999",D839&lt;=24999,"20000 to 24999",D839&lt;=29999,"25000 to 29999",D839&lt;=34999,"30000 to 34999",D839&lt;=39999,"35000 to 39999",D839&lt;=44999,"40000 to 44999",D839&lt;=49999,"45000 to 49999",TRUE,"Greater than or equal to 50000")</f>
        <v>15000 to 19999</v>
      </c>
      <c r="F839">
        <v>150960</v>
      </c>
      <c r="G839" s="7">
        <f t="shared" si="52"/>
        <v>852.88135593220341</v>
      </c>
      <c r="H839" t="s">
        <v>20</v>
      </c>
      <c r="I839">
        <v>1797</v>
      </c>
      <c r="J839" s="5">
        <f t="shared" si="53"/>
        <v>84.00667779632721</v>
      </c>
      <c r="K839" s="4" t="s">
        <v>21</v>
      </c>
      <c r="L839" s="4" t="s">
        <v>22</v>
      </c>
      <c r="M839">
        <v>1301202000</v>
      </c>
      <c r="N839">
        <v>1305867600</v>
      </c>
      <c r="O839" s="11">
        <f t="shared" si="54"/>
        <v>40629.208333333336</v>
      </c>
      <c r="P839" s="11">
        <f t="shared" si="55"/>
        <v>40683.208333333336</v>
      </c>
      <c r="Q839" t="b">
        <v>0</v>
      </c>
      <c r="R839" t="b">
        <v>0</v>
      </c>
      <c r="S839" t="s">
        <v>159</v>
      </c>
      <c r="T839" t="str" cm="1">
        <f t="array" ref="T839:U839">TRIM(_xlfn.TEXTSPLIT(S839,"/"))</f>
        <v>music</v>
      </c>
      <c r="U839" t="str">
        <v>jazz</v>
      </c>
      <c r="V839" s="5"/>
    </row>
    <row r="840" spans="1:22" x14ac:dyDescent="0.3">
      <c r="A840">
        <v>838</v>
      </c>
      <c r="B840" t="s">
        <v>1709</v>
      </c>
      <c r="C840" s="3" t="s">
        <v>1710</v>
      </c>
      <c r="D840">
        <v>6400</v>
      </c>
      <c r="E840" t="str" cm="1">
        <f t="array" ref="E840">_xlfn.IFS(D840&lt;1000,"Less than 1000",D840&lt;=4999,"1000 to 4999",D840&lt;=9999,"5000 to 9999",D840&lt;=14999,"10000 to 14999",D840&lt;=19999,"15000 to 19999",D840&lt;=24999,"20000 to 24999",D840&lt;=29999,"25000 to 29999",D840&lt;=34999,"30000 to 34999",D840&lt;=39999,"35000 to 39999",D840&lt;=44999,"40000 to 44999",D840&lt;=49999,"45000 to 49999",TRUE,"Greater than or equal to 50000")</f>
        <v>5000 to 9999</v>
      </c>
      <c r="F840">
        <v>8890</v>
      </c>
      <c r="G840" s="7">
        <f t="shared" si="52"/>
        <v>138.90625</v>
      </c>
      <c r="H840" t="s">
        <v>20</v>
      </c>
      <c r="I840">
        <v>261</v>
      </c>
      <c r="J840" s="5">
        <f t="shared" si="53"/>
        <v>34.061302681992338</v>
      </c>
      <c r="K840" s="4" t="s">
        <v>21</v>
      </c>
      <c r="L840" s="4" t="s">
        <v>22</v>
      </c>
      <c r="M840">
        <v>1538024400</v>
      </c>
      <c r="N840">
        <v>1538802000</v>
      </c>
      <c r="O840" s="11">
        <f t="shared" si="54"/>
        <v>43370.208333333328</v>
      </c>
      <c r="P840" s="11">
        <f t="shared" si="55"/>
        <v>43379.208333333328</v>
      </c>
      <c r="Q840" t="b">
        <v>0</v>
      </c>
      <c r="R840" t="b">
        <v>0</v>
      </c>
      <c r="S840" t="s">
        <v>33</v>
      </c>
      <c r="T840" t="str" cm="1">
        <f t="array" ref="T840:U840">TRIM(_xlfn.TEXTSPLIT(S840,"/"))</f>
        <v>theater</v>
      </c>
      <c r="U840" t="str">
        <v>plays</v>
      </c>
      <c r="V840" s="5"/>
    </row>
    <row r="841" spans="1:22" x14ac:dyDescent="0.3">
      <c r="A841">
        <v>839</v>
      </c>
      <c r="B841" t="s">
        <v>1711</v>
      </c>
      <c r="C841" s="3" t="s">
        <v>1712</v>
      </c>
      <c r="D841">
        <v>7700</v>
      </c>
      <c r="E841" t="str" cm="1">
        <f t="array" ref="E841">_xlfn.IFS(D841&lt;1000,"Less than 1000",D841&lt;=4999,"1000 to 4999",D841&lt;=9999,"5000 to 9999",D841&lt;=14999,"10000 to 14999",D841&lt;=19999,"15000 to 19999",D841&lt;=24999,"20000 to 24999",D841&lt;=29999,"25000 to 29999",D841&lt;=34999,"30000 to 34999",D841&lt;=39999,"35000 to 39999",D841&lt;=44999,"40000 to 44999",D841&lt;=49999,"45000 to 49999",TRUE,"Greater than or equal to 50000")</f>
        <v>5000 to 9999</v>
      </c>
      <c r="F841">
        <v>14644</v>
      </c>
      <c r="G841" s="7">
        <f t="shared" si="52"/>
        <v>190.18181818181819</v>
      </c>
      <c r="H841" t="s">
        <v>20</v>
      </c>
      <c r="I841">
        <v>157</v>
      </c>
      <c r="J841" s="5">
        <f t="shared" si="53"/>
        <v>93.273885350318466</v>
      </c>
      <c r="K841" s="4" t="s">
        <v>21</v>
      </c>
      <c r="L841" s="4" t="s">
        <v>22</v>
      </c>
      <c r="M841">
        <v>1395032400</v>
      </c>
      <c r="N841">
        <v>1398920400</v>
      </c>
      <c r="O841" s="11">
        <f t="shared" si="54"/>
        <v>41715.208333333336</v>
      </c>
      <c r="P841" s="11">
        <f t="shared" si="55"/>
        <v>41760.208333333336</v>
      </c>
      <c r="Q841" t="b">
        <v>0</v>
      </c>
      <c r="R841" t="b">
        <v>1</v>
      </c>
      <c r="S841" t="s">
        <v>42</v>
      </c>
      <c r="T841" t="str" cm="1">
        <f t="array" ref="T841:U841">TRIM(_xlfn.TEXTSPLIT(S841,"/"))</f>
        <v>film &amp; video</v>
      </c>
      <c r="U841" t="str">
        <v>documentary</v>
      </c>
      <c r="V841" s="5"/>
    </row>
    <row r="842" spans="1:22" x14ac:dyDescent="0.3">
      <c r="A842">
        <v>840</v>
      </c>
      <c r="B842" t="s">
        <v>1713</v>
      </c>
      <c r="C842" s="3" t="s">
        <v>1714</v>
      </c>
      <c r="D842">
        <v>116300</v>
      </c>
      <c r="E842" t="str" cm="1">
        <f t="array" ref="E842">_xlfn.IFS(D842&lt;1000,"Less than 1000",D842&lt;=4999,"1000 to 4999",D842&lt;=9999,"5000 to 9999",D842&lt;=14999,"10000 to 14999",D842&lt;=19999,"15000 to 19999",D842&lt;=24999,"20000 to 24999",D842&lt;=29999,"25000 to 29999",D842&lt;=34999,"30000 to 34999",D842&lt;=39999,"35000 to 39999",D842&lt;=44999,"40000 to 44999",D842&lt;=49999,"45000 to 49999",TRUE,"Greater than or equal to 50000")</f>
        <v>Greater than or equal to 50000</v>
      </c>
      <c r="F842">
        <v>116583</v>
      </c>
      <c r="G842" s="7">
        <f t="shared" si="52"/>
        <v>100.24333619948409</v>
      </c>
      <c r="H842" t="s">
        <v>20</v>
      </c>
      <c r="I842">
        <v>3533</v>
      </c>
      <c r="J842" s="5">
        <f t="shared" si="53"/>
        <v>32.998301726577978</v>
      </c>
      <c r="K842" s="4" t="s">
        <v>21</v>
      </c>
      <c r="L842" s="4" t="s">
        <v>22</v>
      </c>
      <c r="M842">
        <v>1405486800</v>
      </c>
      <c r="N842">
        <v>1405659600</v>
      </c>
      <c r="O842" s="11">
        <f t="shared" si="54"/>
        <v>41836.208333333336</v>
      </c>
      <c r="P842" s="11">
        <f t="shared" si="55"/>
        <v>41838.208333333336</v>
      </c>
      <c r="Q842" t="b">
        <v>0</v>
      </c>
      <c r="R842" t="b">
        <v>1</v>
      </c>
      <c r="S842" t="s">
        <v>33</v>
      </c>
      <c r="T842" t="str" cm="1">
        <f t="array" ref="T842:U842">TRIM(_xlfn.TEXTSPLIT(S842,"/"))</f>
        <v>theater</v>
      </c>
      <c r="U842" t="str">
        <v>plays</v>
      </c>
      <c r="V842" s="5"/>
    </row>
    <row r="843" spans="1:22" x14ac:dyDescent="0.3">
      <c r="A843">
        <v>841</v>
      </c>
      <c r="B843" t="s">
        <v>1715</v>
      </c>
      <c r="C843" s="3" t="s">
        <v>1716</v>
      </c>
      <c r="D843">
        <v>9100</v>
      </c>
      <c r="E843" t="str" cm="1">
        <f t="array" ref="E843">_xlfn.IFS(D843&lt;1000,"Less than 1000",D843&lt;=4999,"1000 to 4999",D843&lt;=9999,"5000 to 9999",D843&lt;=14999,"10000 to 14999",D843&lt;=19999,"15000 to 19999",D843&lt;=24999,"20000 to 24999",D843&lt;=29999,"25000 to 29999",D843&lt;=34999,"30000 to 34999",D843&lt;=39999,"35000 to 39999",D843&lt;=44999,"40000 to 44999",D843&lt;=49999,"45000 to 49999",TRUE,"Greater than or equal to 50000")</f>
        <v>5000 to 9999</v>
      </c>
      <c r="F843">
        <v>12991</v>
      </c>
      <c r="G843" s="7">
        <f t="shared" si="52"/>
        <v>142.75824175824175</v>
      </c>
      <c r="H843" t="s">
        <v>20</v>
      </c>
      <c r="I843">
        <v>155</v>
      </c>
      <c r="J843" s="5">
        <f t="shared" si="53"/>
        <v>83.812903225806451</v>
      </c>
      <c r="K843" s="4" t="s">
        <v>21</v>
      </c>
      <c r="L843" s="4" t="s">
        <v>22</v>
      </c>
      <c r="M843">
        <v>1455861600</v>
      </c>
      <c r="N843">
        <v>1457244000</v>
      </c>
      <c r="O843" s="11">
        <f t="shared" si="54"/>
        <v>42419.25</v>
      </c>
      <c r="P843" s="11">
        <f t="shared" si="55"/>
        <v>42435.25</v>
      </c>
      <c r="Q843" t="b">
        <v>0</v>
      </c>
      <c r="R843" t="b">
        <v>0</v>
      </c>
      <c r="S843" t="s">
        <v>28</v>
      </c>
      <c r="T843" t="str" cm="1">
        <f t="array" ref="T843:U843">TRIM(_xlfn.TEXTSPLIT(S843,"/"))</f>
        <v>technology</v>
      </c>
      <c r="U843" t="str">
        <v>web</v>
      </c>
      <c r="V843" s="5"/>
    </row>
    <row r="844" spans="1:22" ht="31.2" x14ac:dyDescent="0.3">
      <c r="A844">
        <v>842</v>
      </c>
      <c r="B844" t="s">
        <v>1717</v>
      </c>
      <c r="C844" s="3" t="s">
        <v>1718</v>
      </c>
      <c r="D844">
        <v>1500</v>
      </c>
      <c r="E844" t="str" cm="1">
        <f t="array" ref="E844">_xlfn.IFS(D844&lt;1000,"Less than 1000",D844&lt;=4999,"1000 to 4999",D844&lt;=9999,"5000 to 9999",D844&lt;=14999,"10000 to 14999",D844&lt;=19999,"15000 to 19999",D844&lt;=24999,"20000 to 24999",D844&lt;=29999,"25000 to 29999",D844&lt;=34999,"30000 to 34999",D844&lt;=39999,"35000 to 39999",D844&lt;=44999,"40000 to 44999",D844&lt;=49999,"45000 to 49999",TRUE,"Greater than or equal to 50000")</f>
        <v>1000 to 4999</v>
      </c>
      <c r="F844">
        <v>8447</v>
      </c>
      <c r="G844" s="7">
        <f t="shared" si="52"/>
        <v>563.13333333333333</v>
      </c>
      <c r="H844" t="s">
        <v>20</v>
      </c>
      <c r="I844">
        <v>132</v>
      </c>
      <c r="J844" s="5">
        <f t="shared" si="53"/>
        <v>63.992424242424242</v>
      </c>
      <c r="K844" s="4" t="s">
        <v>107</v>
      </c>
      <c r="L844" s="4" t="s">
        <v>108</v>
      </c>
      <c r="M844">
        <v>1529038800</v>
      </c>
      <c r="N844">
        <v>1529298000</v>
      </c>
      <c r="O844" s="11">
        <f t="shared" si="54"/>
        <v>43266.208333333328</v>
      </c>
      <c r="P844" s="11">
        <f t="shared" si="55"/>
        <v>43269.208333333328</v>
      </c>
      <c r="Q844" t="b">
        <v>0</v>
      </c>
      <c r="R844" t="b">
        <v>0</v>
      </c>
      <c r="S844" t="s">
        <v>65</v>
      </c>
      <c r="T844" t="str" cm="1">
        <f t="array" ref="T844:U844">TRIM(_xlfn.TEXTSPLIT(S844,"/"))</f>
        <v>technology</v>
      </c>
      <c r="U844" t="str">
        <v>wearables</v>
      </c>
      <c r="V844" s="5"/>
    </row>
    <row r="845" spans="1:22" ht="31.2" x14ac:dyDescent="0.3">
      <c r="A845">
        <v>843</v>
      </c>
      <c r="B845" t="s">
        <v>1719</v>
      </c>
      <c r="C845" s="3" t="s">
        <v>1720</v>
      </c>
      <c r="D845">
        <v>8800</v>
      </c>
      <c r="E845" t="str" cm="1">
        <f t="array" ref="E845">_xlfn.IFS(D845&lt;1000,"Less than 1000",D845&lt;=4999,"1000 to 4999",D845&lt;=9999,"5000 to 9999",D845&lt;=14999,"10000 to 14999",D845&lt;=19999,"15000 to 19999",D845&lt;=24999,"20000 to 24999",D845&lt;=29999,"25000 to 29999",D845&lt;=34999,"30000 to 34999",D845&lt;=39999,"35000 to 39999",D845&lt;=44999,"40000 to 44999",D845&lt;=49999,"45000 to 49999",TRUE,"Greater than or equal to 50000")</f>
        <v>5000 to 9999</v>
      </c>
      <c r="F845">
        <v>2703</v>
      </c>
      <c r="G845" s="7">
        <f t="shared" si="52"/>
        <v>30.715909090909086</v>
      </c>
      <c r="H845" t="s">
        <v>14</v>
      </c>
      <c r="I845">
        <v>33</v>
      </c>
      <c r="J845" s="5">
        <f t="shared" si="53"/>
        <v>81.909090909090907</v>
      </c>
      <c r="K845" s="4" t="s">
        <v>21</v>
      </c>
      <c r="L845" s="4" t="s">
        <v>22</v>
      </c>
      <c r="M845">
        <v>1535259600</v>
      </c>
      <c r="N845">
        <v>1535778000</v>
      </c>
      <c r="O845" s="11">
        <f t="shared" si="54"/>
        <v>43338.208333333328</v>
      </c>
      <c r="P845" s="11">
        <f t="shared" si="55"/>
        <v>43344.208333333328</v>
      </c>
      <c r="Q845" t="b">
        <v>0</v>
      </c>
      <c r="R845" t="b">
        <v>0</v>
      </c>
      <c r="S845" t="s">
        <v>122</v>
      </c>
      <c r="T845" t="str" cm="1">
        <f t="array" ref="T845:U845">TRIM(_xlfn.TEXTSPLIT(S845,"/"))</f>
        <v>photography</v>
      </c>
      <c r="U845" t="str">
        <v>photography books</v>
      </c>
      <c r="V845" s="5"/>
    </row>
    <row r="846" spans="1:22" x14ac:dyDescent="0.3">
      <c r="A846">
        <v>844</v>
      </c>
      <c r="B846" t="s">
        <v>1721</v>
      </c>
      <c r="C846" s="3" t="s">
        <v>1722</v>
      </c>
      <c r="D846">
        <v>8800</v>
      </c>
      <c r="E846" t="str" cm="1">
        <f t="array" ref="E846">_xlfn.IFS(D846&lt;1000,"Less than 1000",D846&lt;=4999,"1000 to 4999",D846&lt;=9999,"5000 to 9999",D846&lt;=14999,"10000 to 14999",D846&lt;=19999,"15000 to 19999",D846&lt;=24999,"20000 to 24999",D846&lt;=29999,"25000 to 29999",D846&lt;=34999,"30000 to 34999",D846&lt;=39999,"35000 to 39999",D846&lt;=44999,"40000 to 44999",D846&lt;=49999,"45000 to 49999",TRUE,"Greater than or equal to 50000")</f>
        <v>5000 to 9999</v>
      </c>
      <c r="F846">
        <v>8747</v>
      </c>
      <c r="G846" s="7">
        <f t="shared" si="52"/>
        <v>99.39772727272728</v>
      </c>
      <c r="H846" t="s">
        <v>74</v>
      </c>
      <c r="I846">
        <v>94</v>
      </c>
      <c r="J846" s="5">
        <f t="shared" si="53"/>
        <v>93.053191489361708</v>
      </c>
      <c r="K846" s="4" t="s">
        <v>21</v>
      </c>
      <c r="L846" s="4" t="s">
        <v>22</v>
      </c>
      <c r="M846">
        <v>1327212000</v>
      </c>
      <c r="N846">
        <v>1327471200</v>
      </c>
      <c r="O846" s="11">
        <f t="shared" si="54"/>
        <v>40930.25</v>
      </c>
      <c r="P846" s="11">
        <f t="shared" si="55"/>
        <v>40933.25</v>
      </c>
      <c r="Q846" t="b">
        <v>0</v>
      </c>
      <c r="R846" t="b">
        <v>0</v>
      </c>
      <c r="S846" t="s">
        <v>42</v>
      </c>
      <c r="T846" t="str" cm="1">
        <f t="array" ref="T846:U846">TRIM(_xlfn.TEXTSPLIT(S846,"/"))</f>
        <v>film &amp; video</v>
      </c>
      <c r="U846" t="str">
        <v>documentary</v>
      </c>
      <c r="V846" s="5"/>
    </row>
    <row r="847" spans="1:22" x14ac:dyDescent="0.3">
      <c r="A847">
        <v>845</v>
      </c>
      <c r="B847" t="s">
        <v>1723</v>
      </c>
      <c r="C847" s="3" t="s">
        <v>1724</v>
      </c>
      <c r="D847">
        <v>69900</v>
      </c>
      <c r="E847" t="str" cm="1">
        <f t="array" ref="E847">_xlfn.IFS(D847&lt;1000,"Less than 1000",D847&lt;=4999,"1000 to 4999",D847&lt;=9999,"5000 to 9999",D847&lt;=14999,"10000 to 14999",D847&lt;=19999,"15000 to 19999",D847&lt;=24999,"20000 to 24999",D847&lt;=29999,"25000 to 29999",D847&lt;=34999,"30000 to 34999",D847&lt;=39999,"35000 to 39999",D847&lt;=44999,"40000 to 44999",D847&lt;=49999,"45000 to 49999",TRUE,"Greater than or equal to 50000")</f>
        <v>Greater than or equal to 50000</v>
      </c>
      <c r="F847">
        <v>138087</v>
      </c>
      <c r="G847" s="7">
        <f t="shared" si="52"/>
        <v>197.54935622317598</v>
      </c>
      <c r="H847" t="s">
        <v>20</v>
      </c>
      <c r="I847">
        <v>1354</v>
      </c>
      <c r="J847" s="5">
        <f t="shared" si="53"/>
        <v>101.98449039881831</v>
      </c>
      <c r="K847" s="4" t="s">
        <v>40</v>
      </c>
      <c r="L847" s="4" t="s">
        <v>41</v>
      </c>
      <c r="M847">
        <v>1526360400</v>
      </c>
      <c r="N847">
        <v>1529557200</v>
      </c>
      <c r="O847" s="11">
        <f t="shared" si="54"/>
        <v>43235.208333333328</v>
      </c>
      <c r="P847" s="11">
        <f t="shared" si="55"/>
        <v>43272.208333333328</v>
      </c>
      <c r="Q847" t="b">
        <v>0</v>
      </c>
      <c r="R847" t="b">
        <v>0</v>
      </c>
      <c r="S847" t="s">
        <v>28</v>
      </c>
      <c r="T847" t="str" cm="1">
        <f t="array" ref="T847:U847">TRIM(_xlfn.TEXTSPLIT(S847,"/"))</f>
        <v>technology</v>
      </c>
      <c r="U847" t="str">
        <v>web</v>
      </c>
      <c r="V847" s="5"/>
    </row>
    <row r="848" spans="1:22" x14ac:dyDescent="0.3">
      <c r="A848">
        <v>846</v>
      </c>
      <c r="B848" t="s">
        <v>1725</v>
      </c>
      <c r="C848" s="3" t="s">
        <v>1726</v>
      </c>
      <c r="D848">
        <v>1000</v>
      </c>
      <c r="E848" t="str" cm="1">
        <f t="array" ref="E848">_xlfn.IFS(D848&lt;1000,"Less than 1000",D848&lt;=4999,"1000 to 4999",D848&lt;=9999,"5000 to 9999",D848&lt;=14999,"10000 to 14999",D848&lt;=19999,"15000 to 19999",D848&lt;=24999,"20000 to 24999",D848&lt;=29999,"25000 to 29999",D848&lt;=34999,"30000 to 34999",D848&lt;=39999,"35000 to 39999",D848&lt;=44999,"40000 to 44999",D848&lt;=49999,"45000 to 49999",TRUE,"Greater than or equal to 50000")</f>
        <v>1000 to 4999</v>
      </c>
      <c r="F848">
        <v>5085</v>
      </c>
      <c r="G848" s="7">
        <f t="shared" si="52"/>
        <v>508.5</v>
      </c>
      <c r="H848" t="s">
        <v>20</v>
      </c>
      <c r="I848">
        <v>48</v>
      </c>
      <c r="J848" s="5">
        <f t="shared" si="53"/>
        <v>105.9375</v>
      </c>
      <c r="K848" s="4" t="s">
        <v>21</v>
      </c>
      <c r="L848" s="4" t="s">
        <v>22</v>
      </c>
      <c r="M848">
        <v>1532149200</v>
      </c>
      <c r="N848">
        <v>1535259600</v>
      </c>
      <c r="O848" s="11">
        <f t="shared" si="54"/>
        <v>43302.208333333328</v>
      </c>
      <c r="P848" s="11">
        <f t="shared" si="55"/>
        <v>43338.208333333328</v>
      </c>
      <c r="Q848" t="b">
        <v>1</v>
      </c>
      <c r="R848" t="b">
        <v>1</v>
      </c>
      <c r="S848" t="s">
        <v>28</v>
      </c>
      <c r="T848" t="str" cm="1">
        <f t="array" ref="T848:U848">TRIM(_xlfn.TEXTSPLIT(S848,"/"))</f>
        <v>technology</v>
      </c>
      <c r="U848" t="str">
        <v>web</v>
      </c>
      <c r="V848" s="5"/>
    </row>
    <row r="849" spans="1:22" x14ac:dyDescent="0.3">
      <c r="A849">
        <v>847</v>
      </c>
      <c r="B849" t="s">
        <v>1727</v>
      </c>
      <c r="C849" s="3" t="s">
        <v>1728</v>
      </c>
      <c r="D849">
        <v>4700</v>
      </c>
      <c r="E849" t="str" cm="1">
        <f t="array" ref="E849">_xlfn.IFS(D849&lt;1000,"Less than 1000",D849&lt;=4999,"1000 to 4999",D849&lt;=9999,"5000 to 9999",D849&lt;=14999,"10000 to 14999",D849&lt;=19999,"15000 to 19999",D849&lt;=24999,"20000 to 24999",D849&lt;=29999,"25000 to 29999",D849&lt;=34999,"30000 to 34999",D849&lt;=39999,"35000 to 39999",D849&lt;=44999,"40000 to 44999",D849&lt;=49999,"45000 to 49999",TRUE,"Greater than or equal to 50000")</f>
        <v>1000 to 4999</v>
      </c>
      <c r="F849">
        <v>11174</v>
      </c>
      <c r="G849" s="7">
        <f t="shared" si="52"/>
        <v>237.74468085106383</v>
      </c>
      <c r="H849" t="s">
        <v>20</v>
      </c>
      <c r="I849">
        <v>110</v>
      </c>
      <c r="J849" s="5">
        <f t="shared" si="53"/>
        <v>101.58181818181818</v>
      </c>
      <c r="K849" s="4" t="s">
        <v>21</v>
      </c>
      <c r="L849" s="4" t="s">
        <v>22</v>
      </c>
      <c r="M849">
        <v>1515304800</v>
      </c>
      <c r="N849">
        <v>1515564000</v>
      </c>
      <c r="O849" s="11">
        <f t="shared" si="54"/>
        <v>43107.25</v>
      </c>
      <c r="P849" s="11">
        <f t="shared" si="55"/>
        <v>43110.25</v>
      </c>
      <c r="Q849" t="b">
        <v>0</v>
      </c>
      <c r="R849" t="b">
        <v>0</v>
      </c>
      <c r="S849" t="s">
        <v>17</v>
      </c>
      <c r="T849" t="str" cm="1">
        <f t="array" ref="T849:U849">TRIM(_xlfn.TEXTSPLIT(S849,"/"))</f>
        <v>food</v>
      </c>
      <c r="U849" t="str">
        <v>food trucks</v>
      </c>
      <c r="V849" s="5"/>
    </row>
    <row r="850" spans="1:22" x14ac:dyDescent="0.3">
      <c r="A850">
        <v>848</v>
      </c>
      <c r="B850" t="s">
        <v>1729</v>
      </c>
      <c r="C850" s="3" t="s">
        <v>1730</v>
      </c>
      <c r="D850">
        <v>3200</v>
      </c>
      <c r="E850" t="str" cm="1">
        <f t="array" ref="E850">_xlfn.IFS(D850&lt;1000,"Less than 1000",D850&lt;=4999,"1000 to 4999",D850&lt;=9999,"5000 to 9999",D850&lt;=14999,"10000 to 14999",D850&lt;=19999,"15000 to 19999",D850&lt;=24999,"20000 to 24999",D850&lt;=29999,"25000 to 29999",D850&lt;=34999,"30000 to 34999",D850&lt;=39999,"35000 to 39999",D850&lt;=44999,"40000 to 44999",D850&lt;=49999,"45000 to 49999",TRUE,"Greater than or equal to 50000")</f>
        <v>1000 to 4999</v>
      </c>
      <c r="F850">
        <v>10831</v>
      </c>
      <c r="G850" s="7">
        <f t="shared" si="52"/>
        <v>338.46875</v>
      </c>
      <c r="H850" t="s">
        <v>20</v>
      </c>
      <c r="I850">
        <v>172</v>
      </c>
      <c r="J850" s="5">
        <f t="shared" si="53"/>
        <v>62.970930232558139</v>
      </c>
      <c r="K850" s="4" t="s">
        <v>21</v>
      </c>
      <c r="L850" s="4" t="s">
        <v>22</v>
      </c>
      <c r="M850">
        <v>1276318800</v>
      </c>
      <c r="N850">
        <v>1277096400</v>
      </c>
      <c r="O850" s="11">
        <f t="shared" si="54"/>
        <v>40341.208333333336</v>
      </c>
      <c r="P850" s="11">
        <f t="shared" si="55"/>
        <v>40350.208333333336</v>
      </c>
      <c r="Q850" t="b">
        <v>0</v>
      </c>
      <c r="R850" t="b">
        <v>0</v>
      </c>
      <c r="S850" t="s">
        <v>53</v>
      </c>
      <c r="T850" t="str" cm="1">
        <f t="array" ref="T850:U850">TRIM(_xlfn.TEXTSPLIT(S850,"/"))</f>
        <v>film &amp; video</v>
      </c>
      <c r="U850" t="str">
        <v>drama</v>
      </c>
      <c r="V850" s="5"/>
    </row>
    <row r="851" spans="1:22" ht="31.2" x14ac:dyDescent="0.3">
      <c r="A851">
        <v>849</v>
      </c>
      <c r="B851" t="s">
        <v>1731</v>
      </c>
      <c r="C851" s="3" t="s">
        <v>1732</v>
      </c>
      <c r="D851">
        <v>6700</v>
      </c>
      <c r="E851" t="str" cm="1">
        <f t="array" ref="E851">_xlfn.IFS(D851&lt;1000,"Less than 1000",D851&lt;=4999,"1000 to 4999",D851&lt;=9999,"5000 to 9999",D851&lt;=14999,"10000 to 14999",D851&lt;=19999,"15000 to 19999",D851&lt;=24999,"20000 to 24999",D851&lt;=29999,"25000 to 29999",D851&lt;=34999,"30000 to 34999",D851&lt;=39999,"35000 to 39999",D851&lt;=44999,"40000 to 44999",D851&lt;=49999,"45000 to 49999",TRUE,"Greater than or equal to 50000")</f>
        <v>5000 to 9999</v>
      </c>
      <c r="F851">
        <v>8917</v>
      </c>
      <c r="G851" s="7">
        <f t="shared" si="52"/>
        <v>133.08955223880596</v>
      </c>
      <c r="H851" t="s">
        <v>20</v>
      </c>
      <c r="I851">
        <v>307</v>
      </c>
      <c r="J851" s="5">
        <f t="shared" si="53"/>
        <v>29.045602605863191</v>
      </c>
      <c r="K851" s="4" t="s">
        <v>21</v>
      </c>
      <c r="L851" s="4" t="s">
        <v>22</v>
      </c>
      <c r="M851">
        <v>1328767200</v>
      </c>
      <c r="N851">
        <v>1329026400</v>
      </c>
      <c r="O851" s="11">
        <f t="shared" si="54"/>
        <v>40948.25</v>
      </c>
      <c r="P851" s="11">
        <f t="shared" si="55"/>
        <v>40951.25</v>
      </c>
      <c r="Q851" t="b">
        <v>0</v>
      </c>
      <c r="R851" t="b">
        <v>1</v>
      </c>
      <c r="S851" t="s">
        <v>60</v>
      </c>
      <c r="T851" t="str" cm="1">
        <f t="array" ref="T851:U851">TRIM(_xlfn.TEXTSPLIT(S851,"/"))</f>
        <v>music</v>
      </c>
      <c r="U851" t="str">
        <v>indie rock</v>
      </c>
      <c r="V851" s="5"/>
    </row>
    <row r="852" spans="1:22" ht="31.2" x14ac:dyDescent="0.3">
      <c r="A852">
        <v>850</v>
      </c>
      <c r="B852" t="s">
        <v>1733</v>
      </c>
      <c r="C852" s="3" t="s">
        <v>1734</v>
      </c>
      <c r="D852">
        <v>100</v>
      </c>
      <c r="E852" t="str" cm="1">
        <f t="array" ref="E852">_xlfn.IFS(D852&lt;1000,"Less than 1000",D852&lt;=4999,"1000 to 4999",D852&lt;=9999,"5000 to 9999",D852&lt;=14999,"10000 to 14999",D852&lt;=19999,"15000 to 19999",D852&lt;=24999,"20000 to 24999",D852&lt;=29999,"25000 to 29999",D852&lt;=34999,"30000 to 34999",D852&lt;=39999,"35000 to 39999",D852&lt;=44999,"40000 to 44999",D852&lt;=49999,"45000 to 49999",TRUE,"Greater than or equal to 50000")</f>
        <v>Less than 1000</v>
      </c>
      <c r="F852">
        <v>1</v>
      </c>
      <c r="G852" s="7">
        <f t="shared" si="52"/>
        <v>1</v>
      </c>
      <c r="H852" t="s">
        <v>14</v>
      </c>
      <c r="I852">
        <v>1</v>
      </c>
      <c r="J852" s="5">
        <f t="shared" si="53"/>
        <v>1</v>
      </c>
      <c r="K852" s="4" t="s">
        <v>21</v>
      </c>
      <c r="L852" s="4" t="s">
        <v>22</v>
      </c>
      <c r="M852">
        <v>1321682400</v>
      </c>
      <c r="N852">
        <v>1322978400</v>
      </c>
      <c r="O852" s="11">
        <f t="shared" si="54"/>
        <v>40866.25</v>
      </c>
      <c r="P852" s="11">
        <f t="shared" si="55"/>
        <v>40881.25</v>
      </c>
      <c r="Q852" t="b">
        <v>1</v>
      </c>
      <c r="R852" t="b">
        <v>0</v>
      </c>
      <c r="S852" t="s">
        <v>23</v>
      </c>
      <c r="T852" t="str" cm="1">
        <f t="array" ref="T852:U852">TRIM(_xlfn.TEXTSPLIT(S852,"/"))</f>
        <v>music</v>
      </c>
      <c r="U852" t="str">
        <v>rock</v>
      </c>
      <c r="V852" s="5"/>
    </row>
    <row r="853" spans="1:22" ht="31.2" x14ac:dyDescent="0.3">
      <c r="A853">
        <v>851</v>
      </c>
      <c r="B853" t="s">
        <v>1735</v>
      </c>
      <c r="C853" s="3" t="s">
        <v>1736</v>
      </c>
      <c r="D853">
        <v>6000</v>
      </c>
      <c r="E853" t="str" cm="1">
        <f t="array" ref="E853">_xlfn.IFS(D853&lt;1000,"Less than 1000",D853&lt;=4999,"1000 to 4999",D853&lt;=9999,"5000 to 9999",D853&lt;=14999,"10000 to 14999",D853&lt;=19999,"15000 to 19999",D853&lt;=24999,"20000 to 24999",D853&lt;=29999,"25000 to 29999",D853&lt;=34999,"30000 to 34999",D853&lt;=39999,"35000 to 39999",D853&lt;=44999,"40000 to 44999",D853&lt;=49999,"45000 to 49999",TRUE,"Greater than or equal to 50000")</f>
        <v>5000 to 9999</v>
      </c>
      <c r="F853">
        <v>12468</v>
      </c>
      <c r="G853" s="7">
        <f t="shared" si="52"/>
        <v>207.79999999999998</v>
      </c>
      <c r="H853" t="s">
        <v>20</v>
      </c>
      <c r="I853">
        <v>160</v>
      </c>
      <c r="J853" s="5">
        <f t="shared" si="53"/>
        <v>77.924999999999997</v>
      </c>
      <c r="K853" s="4" t="s">
        <v>21</v>
      </c>
      <c r="L853" s="4" t="s">
        <v>22</v>
      </c>
      <c r="M853">
        <v>1335934800</v>
      </c>
      <c r="N853">
        <v>1338786000</v>
      </c>
      <c r="O853" s="11">
        <f t="shared" si="54"/>
        <v>41031.208333333336</v>
      </c>
      <c r="P853" s="11">
        <f t="shared" si="55"/>
        <v>41064.208333333336</v>
      </c>
      <c r="Q853" t="b">
        <v>0</v>
      </c>
      <c r="R853" t="b">
        <v>0</v>
      </c>
      <c r="S853" t="s">
        <v>50</v>
      </c>
      <c r="T853" t="str" cm="1">
        <f t="array" ref="T853:U853">TRIM(_xlfn.TEXTSPLIT(S853,"/"))</f>
        <v>music</v>
      </c>
      <c r="U853" t="str">
        <v>electric music</v>
      </c>
      <c r="V853" s="5"/>
    </row>
    <row r="854" spans="1:22" ht="31.2" x14ac:dyDescent="0.3">
      <c r="A854">
        <v>852</v>
      </c>
      <c r="B854" t="s">
        <v>1737</v>
      </c>
      <c r="C854" s="3" t="s">
        <v>1738</v>
      </c>
      <c r="D854">
        <v>4900</v>
      </c>
      <c r="E854" t="str" cm="1">
        <f t="array" ref="E854">_xlfn.IFS(D854&lt;1000,"Less than 1000",D854&lt;=4999,"1000 to 4999",D854&lt;=9999,"5000 to 9999",D854&lt;=14999,"10000 to 14999",D854&lt;=19999,"15000 to 19999",D854&lt;=24999,"20000 to 24999",D854&lt;=29999,"25000 to 29999",D854&lt;=34999,"30000 to 34999",D854&lt;=39999,"35000 to 39999",D854&lt;=44999,"40000 to 44999",D854&lt;=49999,"45000 to 49999",TRUE,"Greater than or equal to 50000")</f>
        <v>1000 to 4999</v>
      </c>
      <c r="F854">
        <v>2505</v>
      </c>
      <c r="G854" s="7">
        <f t="shared" si="52"/>
        <v>51.122448979591837</v>
      </c>
      <c r="H854" t="s">
        <v>14</v>
      </c>
      <c r="I854">
        <v>31</v>
      </c>
      <c r="J854" s="5">
        <f t="shared" si="53"/>
        <v>80.806451612903231</v>
      </c>
      <c r="K854" s="4" t="s">
        <v>21</v>
      </c>
      <c r="L854" s="4" t="s">
        <v>22</v>
      </c>
      <c r="M854">
        <v>1310792400</v>
      </c>
      <c r="N854">
        <v>1311656400</v>
      </c>
      <c r="O854" s="11">
        <f t="shared" si="54"/>
        <v>40740.208333333336</v>
      </c>
      <c r="P854" s="11">
        <f t="shared" si="55"/>
        <v>40750.208333333336</v>
      </c>
      <c r="Q854" t="b">
        <v>0</v>
      </c>
      <c r="R854" t="b">
        <v>1</v>
      </c>
      <c r="S854" t="s">
        <v>89</v>
      </c>
      <c r="T854" t="str" cm="1">
        <f t="array" ref="T854:U854">TRIM(_xlfn.TEXTSPLIT(S854,"/"))</f>
        <v>games</v>
      </c>
      <c r="U854" t="str">
        <v>video games</v>
      </c>
      <c r="V854" s="5"/>
    </row>
    <row r="855" spans="1:22" x14ac:dyDescent="0.3">
      <c r="A855">
        <v>853</v>
      </c>
      <c r="B855" t="s">
        <v>1739</v>
      </c>
      <c r="C855" s="3" t="s">
        <v>1740</v>
      </c>
      <c r="D855">
        <v>17100</v>
      </c>
      <c r="E855" t="str" cm="1">
        <f t="array" ref="E855">_xlfn.IFS(D855&lt;1000,"Less than 1000",D855&lt;=4999,"1000 to 4999",D855&lt;=9999,"5000 to 9999",D855&lt;=14999,"10000 to 14999",D855&lt;=19999,"15000 to 19999",D855&lt;=24999,"20000 to 24999",D855&lt;=29999,"25000 to 29999",D855&lt;=34999,"30000 to 34999",D855&lt;=39999,"35000 to 39999",D855&lt;=44999,"40000 to 44999",D855&lt;=49999,"45000 to 49999",TRUE,"Greater than or equal to 50000")</f>
        <v>15000 to 19999</v>
      </c>
      <c r="F855">
        <v>111502</v>
      </c>
      <c r="G855" s="7">
        <f t="shared" si="52"/>
        <v>652.05847953216369</v>
      </c>
      <c r="H855" t="s">
        <v>20</v>
      </c>
      <c r="I855">
        <v>1467</v>
      </c>
      <c r="J855" s="5">
        <f t="shared" si="53"/>
        <v>76.006816632583508</v>
      </c>
      <c r="K855" s="4" t="s">
        <v>15</v>
      </c>
      <c r="L855" s="4" t="s">
        <v>16</v>
      </c>
      <c r="M855">
        <v>1308546000</v>
      </c>
      <c r="N855">
        <v>1308978000</v>
      </c>
      <c r="O855" s="11">
        <f t="shared" si="54"/>
        <v>40714.208333333336</v>
      </c>
      <c r="P855" s="11">
        <f t="shared" si="55"/>
        <v>40719.208333333336</v>
      </c>
      <c r="Q855" t="b">
        <v>0</v>
      </c>
      <c r="R855" t="b">
        <v>1</v>
      </c>
      <c r="S855" t="s">
        <v>60</v>
      </c>
      <c r="T855" t="str" cm="1">
        <f t="array" ref="T855:U855">TRIM(_xlfn.TEXTSPLIT(S855,"/"))</f>
        <v>music</v>
      </c>
      <c r="U855" t="str">
        <v>indie rock</v>
      </c>
      <c r="V855" s="5"/>
    </row>
    <row r="856" spans="1:22" ht="31.2" x14ac:dyDescent="0.3">
      <c r="A856">
        <v>854</v>
      </c>
      <c r="B856" t="s">
        <v>1741</v>
      </c>
      <c r="C856" s="3" t="s">
        <v>1742</v>
      </c>
      <c r="D856">
        <v>171000</v>
      </c>
      <c r="E856" t="str" cm="1">
        <f t="array" ref="E856">_xlfn.IFS(D856&lt;1000,"Less than 1000",D856&lt;=4999,"1000 to 4999",D856&lt;=9999,"5000 to 9999",D856&lt;=14999,"10000 to 14999",D856&lt;=19999,"15000 to 19999",D856&lt;=24999,"20000 to 24999",D856&lt;=29999,"25000 to 29999",D856&lt;=34999,"30000 to 34999",D856&lt;=39999,"35000 to 39999",D856&lt;=44999,"40000 to 44999",D856&lt;=49999,"45000 to 49999",TRUE,"Greater than or equal to 50000")</f>
        <v>Greater than or equal to 50000</v>
      </c>
      <c r="F856">
        <v>194309</v>
      </c>
      <c r="G856" s="7">
        <f t="shared" si="52"/>
        <v>113.63099415204678</v>
      </c>
      <c r="H856" t="s">
        <v>20</v>
      </c>
      <c r="I856">
        <v>2662</v>
      </c>
      <c r="J856" s="5">
        <f t="shared" si="53"/>
        <v>72.993613824192337</v>
      </c>
      <c r="K856" s="4" t="s">
        <v>15</v>
      </c>
      <c r="L856" s="4" t="s">
        <v>16</v>
      </c>
      <c r="M856">
        <v>1574056800</v>
      </c>
      <c r="N856">
        <v>1576389600</v>
      </c>
      <c r="O856" s="11">
        <f t="shared" si="54"/>
        <v>43787.25</v>
      </c>
      <c r="P856" s="11">
        <f t="shared" si="55"/>
        <v>43814.25</v>
      </c>
      <c r="Q856" t="b">
        <v>0</v>
      </c>
      <c r="R856" t="b">
        <v>0</v>
      </c>
      <c r="S856" t="s">
        <v>119</v>
      </c>
      <c r="T856" t="str" cm="1">
        <f t="array" ref="T856:U856">TRIM(_xlfn.TEXTSPLIT(S856,"/"))</f>
        <v>publishing</v>
      </c>
      <c r="U856" t="str">
        <v>fiction</v>
      </c>
      <c r="V856" s="5"/>
    </row>
    <row r="857" spans="1:22" x14ac:dyDescent="0.3">
      <c r="A857">
        <v>855</v>
      </c>
      <c r="B857" t="s">
        <v>1743</v>
      </c>
      <c r="C857" s="3" t="s">
        <v>1744</v>
      </c>
      <c r="D857">
        <v>23400</v>
      </c>
      <c r="E857" t="str" cm="1">
        <f t="array" ref="E857">_xlfn.IFS(D857&lt;1000,"Less than 1000",D857&lt;=4999,"1000 to 4999",D857&lt;=9999,"5000 to 9999",D857&lt;=14999,"10000 to 14999",D857&lt;=19999,"15000 to 19999",D857&lt;=24999,"20000 to 24999",D857&lt;=29999,"25000 to 29999",D857&lt;=34999,"30000 to 34999",D857&lt;=39999,"35000 to 39999",D857&lt;=44999,"40000 to 44999",D857&lt;=49999,"45000 to 49999",TRUE,"Greater than or equal to 50000")</f>
        <v>20000 to 24999</v>
      </c>
      <c r="F857">
        <v>23956</v>
      </c>
      <c r="G857" s="7">
        <f t="shared" si="52"/>
        <v>102.37606837606839</v>
      </c>
      <c r="H857" t="s">
        <v>20</v>
      </c>
      <c r="I857">
        <v>452</v>
      </c>
      <c r="J857" s="5">
        <f t="shared" si="53"/>
        <v>53</v>
      </c>
      <c r="K857" s="4" t="s">
        <v>26</v>
      </c>
      <c r="L857" s="4" t="s">
        <v>27</v>
      </c>
      <c r="M857">
        <v>1308373200</v>
      </c>
      <c r="N857">
        <v>1311051600</v>
      </c>
      <c r="O857" s="11">
        <f t="shared" si="54"/>
        <v>40712.208333333336</v>
      </c>
      <c r="P857" s="11">
        <f t="shared" si="55"/>
        <v>40743.208333333336</v>
      </c>
      <c r="Q857" t="b">
        <v>0</v>
      </c>
      <c r="R857" t="b">
        <v>0</v>
      </c>
      <c r="S857" t="s">
        <v>33</v>
      </c>
      <c r="T857" t="str" cm="1">
        <f t="array" ref="T857:U857">TRIM(_xlfn.TEXTSPLIT(S857,"/"))</f>
        <v>theater</v>
      </c>
      <c r="U857" t="str">
        <v>plays</v>
      </c>
      <c r="V857" s="5"/>
    </row>
    <row r="858" spans="1:22" x14ac:dyDescent="0.3">
      <c r="A858">
        <v>856</v>
      </c>
      <c r="B858" t="s">
        <v>1599</v>
      </c>
      <c r="C858" s="3" t="s">
        <v>1745</v>
      </c>
      <c r="D858">
        <v>2400</v>
      </c>
      <c r="E858" t="str" cm="1">
        <f t="array" ref="E858">_xlfn.IFS(D858&lt;1000,"Less than 1000",D858&lt;=4999,"1000 to 4999",D858&lt;=9999,"5000 to 9999",D858&lt;=14999,"10000 to 14999",D858&lt;=19999,"15000 to 19999",D858&lt;=24999,"20000 to 24999",D858&lt;=29999,"25000 to 29999",D858&lt;=34999,"30000 to 34999",D858&lt;=39999,"35000 to 39999",D858&lt;=44999,"40000 to 44999",D858&lt;=49999,"45000 to 49999",TRUE,"Greater than or equal to 50000")</f>
        <v>1000 to 4999</v>
      </c>
      <c r="F858">
        <v>8558</v>
      </c>
      <c r="G858" s="7">
        <f t="shared" si="52"/>
        <v>356.58333333333331</v>
      </c>
      <c r="H858" t="s">
        <v>20</v>
      </c>
      <c r="I858">
        <v>158</v>
      </c>
      <c r="J858" s="5">
        <f t="shared" si="53"/>
        <v>54.164556962025316</v>
      </c>
      <c r="K858" s="4" t="s">
        <v>21</v>
      </c>
      <c r="L858" s="4" t="s">
        <v>22</v>
      </c>
      <c r="M858">
        <v>1335243600</v>
      </c>
      <c r="N858">
        <v>1336712400</v>
      </c>
      <c r="O858" s="11">
        <f t="shared" si="54"/>
        <v>41023.208333333336</v>
      </c>
      <c r="P858" s="11">
        <f t="shared" si="55"/>
        <v>41040.208333333336</v>
      </c>
      <c r="Q858" t="b">
        <v>0</v>
      </c>
      <c r="R858" t="b">
        <v>0</v>
      </c>
      <c r="S858" t="s">
        <v>17</v>
      </c>
      <c r="T858" t="str" cm="1">
        <f t="array" ref="T858:U858">TRIM(_xlfn.TEXTSPLIT(S858,"/"))</f>
        <v>food</v>
      </c>
      <c r="U858" t="str">
        <v>food trucks</v>
      </c>
      <c r="V858" s="5"/>
    </row>
    <row r="859" spans="1:22" ht="31.2" x14ac:dyDescent="0.3">
      <c r="A859">
        <v>857</v>
      </c>
      <c r="B859" t="s">
        <v>1746</v>
      </c>
      <c r="C859" s="3" t="s">
        <v>1747</v>
      </c>
      <c r="D859">
        <v>5300</v>
      </c>
      <c r="E859" t="str" cm="1">
        <f t="array" ref="E859">_xlfn.IFS(D859&lt;1000,"Less than 1000",D859&lt;=4999,"1000 to 4999",D859&lt;=9999,"5000 to 9999",D859&lt;=14999,"10000 to 14999",D859&lt;=19999,"15000 to 19999",D859&lt;=24999,"20000 to 24999",D859&lt;=29999,"25000 to 29999",D859&lt;=34999,"30000 to 34999",D859&lt;=39999,"35000 to 39999",D859&lt;=44999,"40000 to 44999",D859&lt;=49999,"45000 to 49999",TRUE,"Greater than or equal to 50000")</f>
        <v>5000 to 9999</v>
      </c>
      <c r="F859">
        <v>7413</v>
      </c>
      <c r="G859" s="7">
        <f t="shared" si="52"/>
        <v>139.86792452830187</v>
      </c>
      <c r="H859" t="s">
        <v>20</v>
      </c>
      <c r="I859">
        <v>225</v>
      </c>
      <c r="J859" s="5">
        <f t="shared" si="53"/>
        <v>32.946666666666665</v>
      </c>
      <c r="K859" s="4" t="s">
        <v>98</v>
      </c>
      <c r="L859" s="4" t="s">
        <v>99</v>
      </c>
      <c r="M859">
        <v>1328421600</v>
      </c>
      <c r="N859">
        <v>1330408800</v>
      </c>
      <c r="O859" s="11">
        <f t="shared" si="54"/>
        <v>40944.25</v>
      </c>
      <c r="P859" s="11">
        <f t="shared" si="55"/>
        <v>40967.25</v>
      </c>
      <c r="Q859" t="b">
        <v>1</v>
      </c>
      <c r="R859" t="b">
        <v>0</v>
      </c>
      <c r="S859" t="s">
        <v>100</v>
      </c>
      <c r="T859" t="str" cm="1">
        <f t="array" ref="T859:U859">TRIM(_xlfn.TEXTSPLIT(S859,"/"))</f>
        <v>film &amp; video</v>
      </c>
      <c r="U859" t="str">
        <v>shorts</v>
      </c>
      <c r="V859" s="5"/>
    </row>
    <row r="860" spans="1:22" ht="31.2" x14ac:dyDescent="0.3">
      <c r="A860">
        <v>858</v>
      </c>
      <c r="B860" t="s">
        <v>1748</v>
      </c>
      <c r="C860" s="3" t="s">
        <v>1749</v>
      </c>
      <c r="D860">
        <v>4000</v>
      </c>
      <c r="E860" t="str" cm="1">
        <f t="array" ref="E860">_xlfn.IFS(D860&lt;1000,"Less than 1000",D860&lt;=4999,"1000 to 4999",D860&lt;=9999,"5000 to 9999",D860&lt;=14999,"10000 to 14999",D860&lt;=19999,"15000 to 19999",D860&lt;=24999,"20000 to 24999",D860&lt;=29999,"25000 to 29999",D860&lt;=34999,"30000 to 34999",D860&lt;=39999,"35000 to 39999",D860&lt;=44999,"40000 to 44999",D860&lt;=49999,"45000 to 49999",TRUE,"Greater than or equal to 50000")</f>
        <v>1000 to 4999</v>
      </c>
      <c r="F860">
        <v>2778</v>
      </c>
      <c r="G860" s="7">
        <f t="shared" si="52"/>
        <v>69.45</v>
      </c>
      <c r="H860" t="s">
        <v>14</v>
      </c>
      <c r="I860">
        <v>35</v>
      </c>
      <c r="J860" s="5">
        <f t="shared" si="53"/>
        <v>79.371428571428567</v>
      </c>
      <c r="K860" s="4" t="s">
        <v>21</v>
      </c>
      <c r="L860" s="4" t="s">
        <v>22</v>
      </c>
      <c r="M860">
        <v>1524286800</v>
      </c>
      <c r="N860">
        <v>1524891600</v>
      </c>
      <c r="O860" s="11">
        <f t="shared" si="54"/>
        <v>43211.208333333328</v>
      </c>
      <c r="P860" s="11">
        <f t="shared" si="55"/>
        <v>43218.208333333328</v>
      </c>
      <c r="Q860" t="b">
        <v>1</v>
      </c>
      <c r="R860" t="b">
        <v>0</v>
      </c>
      <c r="S860" t="s">
        <v>17</v>
      </c>
      <c r="T860" t="str" cm="1">
        <f t="array" ref="T860:U860">TRIM(_xlfn.TEXTSPLIT(S860,"/"))</f>
        <v>food</v>
      </c>
      <c r="U860" t="str">
        <v>food trucks</v>
      </c>
      <c r="V860" s="5"/>
    </row>
    <row r="861" spans="1:22" ht="31.2" x14ac:dyDescent="0.3">
      <c r="A861">
        <v>859</v>
      </c>
      <c r="B861" t="s">
        <v>1750</v>
      </c>
      <c r="C861" s="3" t="s">
        <v>1751</v>
      </c>
      <c r="D861">
        <v>7300</v>
      </c>
      <c r="E861" t="str" cm="1">
        <f t="array" ref="E861">_xlfn.IFS(D861&lt;1000,"Less than 1000",D861&lt;=4999,"1000 to 4999",D861&lt;=9999,"5000 to 9999",D861&lt;=14999,"10000 to 14999",D861&lt;=19999,"15000 to 19999",D861&lt;=24999,"20000 to 24999",D861&lt;=29999,"25000 to 29999",D861&lt;=34999,"30000 to 34999",D861&lt;=39999,"35000 to 39999",D861&lt;=44999,"40000 to 44999",D861&lt;=49999,"45000 to 49999",TRUE,"Greater than or equal to 50000")</f>
        <v>5000 to 9999</v>
      </c>
      <c r="F861">
        <v>2594</v>
      </c>
      <c r="G861" s="7">
        <f t="shared" si="52"/>
        <v>35.534246575342465</v>
      </c>
      <c r="H861" t="s">
        <v>14</v>
      </c>
      <c r="I861">
        <v>63</v>
      </c>
      <c r="J861" s="5">
        <f t="shared" si="53"/>
        <v>41.174603174603178</v>
      </c>
      <c r="K861" s="4" t="s">
        <v>21</v>
      </c>
      <c r="L861" s="4" t="s">
        <v>22</v>
      </c>
      <c r="M861">
        <v>1362117600</v>
      </c>
      <c r="N861">
        <v>1363669200</v>
      </c>
      <c r="O861" s="11">
        <f t="shared" si="54"/>
        <v>41334.25</v>
      </c>
      <c r="P861" s="11">
        <f t="shared" si="55"/>
        <v>41352.208333333336</v>
      </c>
      <c r="Q861" t="b">
        <v>0</v>
      </c>
      <c r="R861" t="b">
        <v>1</v>
      </c>
      <c r="S861" t="s">
        <v>33</v>
      </c>
      <c r="T861" t="str" cm="1">
        <f t="array" ref="T861:U861">TRIM(_xlfn.TEXTSPLIT(S861,"/"))</f>
        <v>theater</v>
      </c>
      <c r="U861" t="str">
        <v>plays</v>
      </c>
      <c r="V861" s="5"/>
    </row>
    <row r="862" spans="1:22" ht="31.2" x14ac:dyDescent="0.3">
      <c r="A862">
        <v>860</v>
      </c>
      <c r="B862" t="s">
        <v>1752</v>
      </c>
      <c r="C862" s="3" t="s">
        <v>1753</v>
      </c>
      <c r="D862">
        <v>2000</v>
      </c>
      <c r="E862" t="str" cm="1">
        <f t="array" ref="E862">_xlfn.IFS(D862&lt;1000,"Less than 1000",D862&lt;=4999,"1000 to 4999",D862&lt;=9999,"5000 to 9999",D862&lt;=14999,"10000 to 14999",D862&lt;=19999,"15000 to 19999",D862&lt;=24999,"20000 to 24999",D862&lt;=29999,"25000 to 29999",D862&lt;=34999,"30000 to 34999",D862&lt;=39999,"35000 to 39999",D862&lt;=44999,"40000 to 44999",D862&lt;=49999,"45000 to 49999",TRUE,"Greater than or equal to 50000")</f>
        <v>1000 to 4999</v>
      </c>
      <c r="F862">
        <v>5033</v>
      </c>
      <c r="G862" s="7">
        <f t="shared" si="52"/>
        <v>251.65</v>
      </c>
      <c r="H862" t="s">
        <v>20</v>
      </c>
      <c r="I862">
        <v>65</v>
      </c>
      <c r="J862" s="5">
        <f t="shared" si="53"/>
        <v>77.430769230769229</v>
      </c>
      <c r="K862" s="4" t="s">
        <v>21</v>
      </c>
      <c r="L862" s="4" t="s">
        <v>22</v>
      </c>
      <c r="M862">
        <v>1550556000</v>
      </c>
      <c r="N862">
        <v>1551420000</v>
      </c>
      <c r="O862" s="11">
        <f t="shared" si="54"/>
        <v>43515.25</v>
      </c>
      <c r="P862" s="11">
        <f t="shared" si="55"/>
        <v>43525.25</v>
      </c>
      <c r="Q862" t="b">
        <v>0</v>
      </c>
      <c r="R862" t="b">
        <v>1</v>
      </c>
      <c r="S862" t="s">
        <v>65</v>
      </c>
      <c r="T862" t="str" cm="1">
        <f t="array" ref="T862:U862">TRIM(_xlfn.TEXTSPLIT(S862,"/"))</f>
        <v>technology</v>
      </c>
      <c r="U862" t="str">
        <v>wearables</v>
      </c>
      <c r="V862" s="5"/>
    </row>
    <row r="863" spans="1:22" x14ac:dyDescent="0.3">
      <c r="A863">
        <v>861</v>
      </c>
      <c r="B863" t="s">
        <v>1754</v>
      </c>
      <c r="C863" s="3" t="s">
        <v>1755</v>
      </c>
      <c r="D863">
        <v>8800</v>
      </c>
      <c r="E863" t="str" cm="1">
        <f t="array" ref="E863">_xlfn.IFS(D863&lt;1000,"Less than 1000",D863&lt;=4999,"1000 to 4999",D863&lt;=9999,"5000 to 9999",D863&lt;=14999,"10000 to 14999",D863&lt;=19999,"15000 to 19999",D863&lt;=24999,"20000 to 24999",D863&lt;=29999,"25000 to 29999",D863&lt;=34999,"30000 to 34999",D863&lt;=39999,"35000 to 39999",D863&lt;=44999,"40000 to 44999",D863&lt;=49999,"45000 to 49999",TRUE,"Greater than or equal to 50000")</f>
        <v>5000 to 9999</v>
      </c>
      <c r="F863">
        <v>9317</v>
      </c>
      <c r="G863" s="7">
        <f t="shared" si="52"/>
        <v>105.87500000000001</v>
      </c>
      <c r="H863" t="s">
        <v>20</v>
      </c>
      <c r="I863">
        <v>163</v>
      </c>
      <c r="J863" s="5">
        <f t="shared" si="53"/>
        <v>57.159509202453989</v>
      </c>
      <c r="K863" s="4" t="s">
        <v>21</v>
      </c>
      <c r="L863" s="4" t="s">
        <v>22</v>
      </c>
      <c r="M863">
        <v>1269147600</v>
      </c>
      <c r="N863">
        <v>1269838800</v>
      </c>
      <c r="O863" s="11">
        <f t="shared" si="54"/>
        <v>40258.208333333336</v>
      </c>
      <c r="P863" s="11">
        <f t="shared" si="55"/>
        <v>40266.208333333336</v>
      </c>
      <c r="Q863" t="b">
        <v>0</v>
      </c>
      <c r="R863" t="b">
        <v>0</v>
      </c>
      <c r="S863" t="s">
        <v>33</v>
      </c>
      <c r="T863" t="str" cm="1">
        <f t="array" ref="T863:U863">TRIM(_xlfn.TEXTSPLIT(S863,"/"))</f>
        <v>theater</v>
      </c>
      <c r="U863" t="str">
        <v>plays</v>
      </c>
      <c r="V863" s="5"/>
    </row>
    <row r="864" spans="1:22" ht="31.2" x14ac:dyDescent="0.3">
      <c r="A864">
        <v>862</v>
      </c>
      <c r="B864" t="s">
        <v>1756</v>
      </c>
      <c r="C864" s="3" t="s">
        <v>1757</v>
      </c>
      <c r="D864">
        <v>3500</v>
      </c>
      <c r="E864" t="str" cm="1">
        <f t="array" ref="E864">_xlfn.IFS(D864&lt;1000,"Less than 1000",D864&lt;=4999,"1000 to 4999",D864&lt;=9999,"5000 to 9999",D864&lt;=14999,"10000 to 14999",D864&lt;=19999,"15000 to 19999",D864&lt;=24999,"20000 to 24999",D864&lt;=29999,"25000 to 29999",D864&lt;=34999,"30000 to 34999",D864&lt;=39999,"35000 to 39999",D864&lt;=44999,"40000 to 44999",D864&lt;=49999,"45000 to 49999",TRUE,"Greater than or equal to 50000")</f>
        <v>1000 to 4999</v>
      </c>
      <c r="F864">
        <v>6560</v>
      </c>
      <c r="G864" s="7">
        <f t="shared" si="52"/>
        <v>187.42857142857144</v>
      </c>
      <c r="H864" t="s">
        <v>20</v>
      </c>
      <c r="I864">
        <v>85</v>
      </c>
      <c r="J864" s="5">
        <f t="shared" si="53"/>
        <v>77.17647058823529</v>
      </c>
      <c r="K864" s="4" t="s">
        <v>21</v>
      </c>
      <c r="L864" s="4" t="s">
        <v>22</v>
      </c>
      <c r="M864">
        <v>1312174800</v>
      </c>
      <c r="N864">
        <v>1312520400</v>
      </c>
      <c r="O864" s="11">
        <f t="shared" si="54"/>
        <v>40756.208333333336</v>
      </c>
      <c r="P864" s="11">
        <f t="shared" si="55"/>
        <v>40760.208333333336</v>
      </c>
      <c r="Q864" t="b">
        <v>0</v>
      </c>
      <c r="R864" t="b">
        <v>0</v>
      </c>
      <c r="S864" t="s">
        <v>33</v>
      </c>
      <c r="T864" t="str" cm="1">
        <f t="array" ref="T864:U864">TRIM(_xlfn.TEXTSPLIT(S864,"/"))</f>
        <v>theater</v>
      </c>
      <c r="U864" t="str">
        <v>plays</v>
      </c>
      <c r="V864" s="5"/>
    </row>
    <row r="865" spans="1:22" x14ac:dyDescent="0.3">
      <c r="A865">
        <v>863</v>
      </c>
      <c r="B865" t="s">
        <v>1758</v>
      </c>
      <c r="C865" s="3" t="s">
        <v>1759</v>
      </c>
      <c r="D865">
        <v>1400</v>
      </c>
      <c r="E865" t="str" cm="1">
        <f t="array" ref="E865">_xlfn.IFS(D865&lt;1000,"Less than 1000",D865&lt;=4999,"1000 to 4999",D865&lt;=9999,"5000 to 9999",D865&lt;=14999,"10000 to 14999",D865&lt;=19999,"15000 to 19999",D865&lt;=24999,"20000 to 24999",D865&lt;=29999,"25000 to 29999",D865&lt;=34999,"30000 to 34999",D865&lt;=39999,"35000 to 39999",D865&lt;=44999,"40000 to 44999",D865&lt;=49999,"45000 to 49999",TRUE,"Greater than or equal to 50000")</f>
        <v>1000 to 4999</v>
      </c>
      <c r="F865">
        <v>5415</v>
      </c>
      <c r="G865" s="7">
        <f t="shared" si="52"/>
        <v>386.78571428571428</v>
      </c>
      <c r="H865" t="s">
        <v>20</v>
      </c>
      <c r="I865">
        <v>217</v>
      </c>
      <c r="J865" s="5">
        <f t="shared" si="53"/>
        <v>24.953917050691246</v>
      </c>
      <c r="K865" s="4" t="s">
        <v>21</v>
      </c>
      <c r="L865" s="4" t="s">
        <v>22</v>
      </c>
      <c r="M865">
        <v>1434517200</v>
      </c>
      <c r="N865">
        <v>1436504400</v>
      </c>
      <c r="O865" s="11">
        <f t="shared" si="54"/>
        <v>42172.208333333328</v>
      </c>
      <c r="P865" s="11">
        <f t="shared" si="55"/>
        <v>42195.208333333328</v>
      </c>
      <c r="Q865" t="b">
        <v>0</v>
      </c>
      <c r="R865" t="b">
        <v>1</v>
      </c>
      <c r="S865" t="s">
        <v>269</v>
      </c>
      <c r="T865" t="str" cm="1">
        <f t="array" ref="T865:U865">TRIM(_xlfn.TEXTSPLIT(S865,"/"))</f>
        <v>film &amp; video</v>
      </c>
      <c r="U865" t="str">
        <v>television</v>
      </c>
      <c r="V865" s="5"/>
    </row>
    <row r="866" spans="1:22" x14ac:dyDescent="0.3">
      <c r="A866">
        <v>864</v>
      </c>
      <c r="B866" t="s">
        <v>1760</v>
      </c>
      <c r="C866" s="3" t="s">
        <v>1761</v>
      </c>
      <c r="D866">
        <v>4200</v>
      </c>
      <c r="E866" t="str" cm="1">
        <f t="array" ref="E866">_xlfn.IFS(D866&lt;1000,"Less than 1000",D866&lt;=4999,"1000 to 4999",D866&lt;=9999,"5000 to 9999",D866&lt;=14999,"10000 to 14999",D866&lt;=19999,"15000 to 19999",D866&lt;=24999,"20000 to 24999",D866&lt;=29999,"25000 to 29999",D866&lt;=34999,"30000 to 34999",D866&lt;=39999,"35000 to 39999",D866&lt;=44999,"40000 to 44999",D866&lt;=49999,"45000 to 49999",TRUE,"Greater than or equal to 50000")</f>
        <v>1000 to 4999</v>
      </c>
      <c r="F866">
        <v>14577</v>
      </c>
      <c r="G866" s="7">
        <f t="shared" si="52"/>
        <v>347.07142857142856</v>
      </c>
      <c r="H866" t="s">
        <v>20</v>
      </c>
      <c r="I866">
        <v>150</v>
      </c>
      <c r="J866" s="5">
        <f t="shared" si="53"/>
        <v>97.18</v>
      </c>
      <c r="K866" s="4" t="s">
        <v>21</v>
      </c>
      <c r="L866" s="4" t="s">
        <v>22</v>
      </c>
      <c r="M866">
        <v>1471582800</v>
      </c>
      <c r="N866">
        <v>1472014800</v>
      </c>
      <c r="O866" s="11">
        <f t="shared" si="54"/>
        <v>42601.208333333328</v>
      </c>
      <c r="P866" s="11">
        <f t="shared" si="55"/>
        <v>42606.208333333328</v>
      </c>
      <c r="Q866" t="b">
        <v>0</v>
      </c>
      <c r="R866" t="b">
        <v>0</v>
      </c>
      <c r="S866" t="s">
        <v>100</v>
      </c>
      <c r="T866" t="str" cm="1">
        <f t="array" ref="T866:U866">TRIM(_xlfn.TEXTSPLIT(S866,"/"))</f>
        <v>film &amp; video</v>
      </c>
      <c r="U866" t="str">
        <v>shorts</v>
      </c>
      <c r="V866" s="5"/>
    </row>
    <row r="867" spans="1:22" ht="31.2" x14ac:dyDescent="0.3">
      <c r="A867">
        <v>865</v>
      </c>
      <c r="B867" t="s">
        <v>1762</v>
      </c>
      <c r="C867" s="3" t="s">
        <v>1763</v>
      </c>
      <c r="D867">
        <v>81000</v>
      </c>
      <c r="E867" t="str" cm="1">
        <f t="array" ref="E867">_xlfn.IFS(D867&lt;1000,"Less than 1000",D867&lt;=4999,"1000 to 4999",D867&lt;=9999,"5000 to 9999",D867&lt;=14999,"10000 to 14999",D867&lt;=19999,"15000 to 19999",D867&lt;=24999,"20000 to 24999",D867&lt;=29999,"25000 to 29999",D867&lt;=34999,"30000 to 34999",D867&lt;=39999,"35000 to 39999",D867&lt;=44999,"40000 to 44999",D867&lt;=49999,"45000 to 49999",TRUE,"Greater than or equal to 50000")</f>
        <v>Greater than or equal to 50000</v>
      </c>
      <c r="F867">
        <v>150515</v>
      </c>
      <c r="G867" s="7">
        <f t="shared" si="52"/>
        <v>185.82098765432099</v>
      </c>
      <c r="H867" t="s">
        <v>20</v>
      </c>
      <c r="I867">
        <v>3272</v>
      </c>
      <c r="J867" s="5">
        <f t="shared" si="53"/>
        <v>46.000916870415651</v>
      </c>
      <c r="K867" s="4" t="s">
        <v>21</v>
      </c>
      <c r="L867" s="4" t="s">
        <v>22</v>
      </c>
      <c r="M867">
        <v>1410757200</v>
      </c>
      <c r="N867">
        <v>1411534800</v>
      </c>
      <c r="O867" s="11">
        <f t="shared" si="54"/>
        <v>41897.208333333336</v>
      </c>
      <c r="P867" s="11">
        <f t="shared" si="55"/>
        <v>41906.208333333336</v>
      </c>
      <c r="Q867" t="b">
        <v>0</v>
      </c>
      <c r="R867" t="b">
        <v>0</v>
      </c>
      <c r="S867" t="s">
        <v>33</v>
      </c>
      <c r="T867" t="str" cm="1">
        <f t="array" ref="T867:U867">TRIM(_xlfn.TEXTSPLIT(S867,"/"))</f>
        <v>theater</v>
      </c>
      <c r="U867" t="str">
        <v>plays</v>
      </c>
      <c r="V867" s="5"/>
    </row>
    <row r="868" spans="1:22" x14ac:dyDescent="0.3">
      <c r="A868">
        <v>866</v>
      </c>
      <c r="B868" t="s">
        <v>1764</v>
      </c>
      <c r="C868" s="3" t="s">
        <v>1765</v>
      </c>
      <c r="D868">
        <v>182800</v>
      </c>
      <c r="E868" t="str" cm="1">
        <f t="array" ref="E868">_xlfn.IFS(D868&lt;1000,"Less than 1000",D868&lt;=4999,"1000 to 4999",D868&lt;=9999,"5000 to 9999",D868&lt;=14999,"10000 to 14999",D868&lt;=19999,"15000 to 19999",D868&lt;=24999,"20000 to 24999",D868&lt;=29999,"25000 to 29999",D868&lt;=34999,"30000 to 34999",D868&lt;=39999,"35000 to 39999",D868&lt;=44999,"40000 to 44999",D868&lt;=49999,"45000 to 49999",TRUE,"Greater than or equal to 50000")</f>
        <v>Greater than or equal to 50000</v>
      </c>
      <c r="F868">
        <v>79045</v>
      </c>
      <c r="G868" s="7">
        <f t="shared" si="52"/>
        <v>43.241247264770237</v>
      </c>
      <c r="H868" t="s">
        <v>74</v>
      </c>
      <c r="I868">
        <v>898</v>
      </c>
      <c r="J868" s="5">
        <f t="shared" si="53"/>
        <v>88.023385300668153</v>
      </c>
      <c r="K868" s="4" t="s">
        <v>21</v>
      </c>
      <c r="L868" s="4" t="s">
        <v>22</v>
      </c>
      <c r="M868">
        <v>1304830800</v>
      </c>
      <c r="N868">
        <v>1304917200</v>
      </c>
      <c r="O868" s="11">
        <f t="shared" si="54"/>
        <v>40671.208333333336</v>
      </c>
      <c r="P868" s="11">
        <f t="shared" si="55"/>
        <v>40672.208333333336</v>
      </c>
      <c r="Q868" t="b">
        <v>0</v>
      </c>
      <c r="R868" t="b">
        <v>0</v>
      </c>
      <c r="S868" t="s">
        <v>122</v>
      </c>
      <c r="T868" t="str" cm="1">
        <f t="array" ref="T868:U868">TRIM(_xlfn.TEXTSPLIT(S868,"/"))</f>
        <v>photography</v>
      </c>
      <c r="U868" t="str">
        <v>photography books</v>
      </c>
      <c r="V868" s="5"/>
    </row>
    <row r="869" spans="1:22" ht="31.2" x14ac:dyDescent="0.3">
      <c r="A869">
        <v>867</v>
      </c>
      <c r="B869" t="s">
        <v>1766</v>
      </c>
      <c r="C869" s="3" t="s">
        <v>1767</v>
      </c>
      <c r="D869">
        <v>4800</v>
      </c>
      <c r="E869" t="str" cm="1">
        <f t="array" ref="E869">_xlfn.IFS(D869&lt;1000,"Less than 1000",D869&lt;=4999,"1000 to 4999",D869&lt;=9999,"5000 to 9999",D869&lt;=14999,"10000 to 14999",D869&lt;=19999,"15000 to 19999",D869&lt;=24999,"20000 to 24999",D869&lt;=29999,"25000 to 29999",D869&lt;=34999,"30000 to 34999",D869&lt;=39999,"35000 to 39999",D869&lt;=44999,"40000 to 44999",D869&lt;=49999,"45000 to 49999",TRUE,"Greater than or equal to 50000")</f>
        <v>1000 to 4999</v>
      </c>
      <c r="F869">
        <v>7797</v>
      </c>
      <c r="G869" s="7">
        <f t="shared" si="52"/>
        <v>162.4375</v>
      </c>
      <c r="H869" t="s">
        <v>20</v>
      </c>
      <c r="I869">
        <v>300</v>
      </c>
      <c r="J869" s="5">
        <f t="shared" si="53"/>
        <v>25.99</v>
      </c>
      <c r="K869" s="4" t="s">
        <v>21</v>
      </c>
      <c r="L869" s="4" t="s">
        <v>22</v>
      </c>
      <c r="M869">
        <v>1539061200</v>
      </c>
      <c r="N869">
        <v>1539579600</v>
      </c>
      <c r="O869" s="11">
        <f t="shared" si="54"/>
        <v>43382.208333333328</v>
      </c>
      <c r="P869" s="11">
        <f t="shared" si="55"/>
        <v>43388.208333333328</v>
      </c>
      <c r="Q869" t="b">
        <v>0</v>
      </c>
      <c r="R869" t="b">
        <v>0</v>
      </c>
      <c r="S869" t="s">
        <v>17</v>
      </c>
      <c r="T869" t="str" cm="1">
        <f t="array" ref="T869:U869">TRIM(_xlfn.TEXTSPLIT(S869,"/"))</f>
        <v>food</v>
      </c>
      <c r="U869" t="str">
        <v>food trucks</v>
      </c>
      <c r="V869" s="5"/>
    </row>
    <row r="870" spans="1:22" x14ac:dyDescent="0.3">
      <c r="A870">
        <v>868</v>
      </c>
      <c r="B870" t="s">
        <v>1768</v>
      </c>
      <c r="C870" s="3" t="s">
        <v>1769</v>
      </c>
      <c r="D870">
        <v>7000</v>
      </c>
      <c r="E870" t="str" cm="1">
        <f t="array" ref="E870">_xlfn.IFS(D870&lt;1000,"Less than 1000",D870&lt;=4999,"1000 to 4999",D870&lt;=9999,"5000 to 9999",D870&lt;=14999,"10000 to 14999",D870&lt;=19999,"15000 to 19999",D870&lt;=24999,"20000 to 24999",D870&lt;=29999,"25000 to 29999",D870&lt;=34999,"30000 to 34999",D870&lt;=39999,"35000 to 39999",D870&lt;=44999,"40000 to 44999",D870&lt;=49999,"45000 to 49999",TRUE,"Greater than or equal to 50000")</f>
        <v>5000 to 9999</v>
      </c>
      <c r="F870">
        <v>12939</v>
      </c>
      <c r="G870" s="7">
        <f t="shared" si="52"/>
        <v>184.84285714285716</v>
      </c>
      <c r="H870" t="s">
        <v>20</v>
      </c>
      <c r="I870">
        <v>126</v>
      </c>
      <c r="J870" s="5">
        <f t="shared" si="53"/>
        <v>102.69047619047619</v>
      </c>
      <c r="K870" s="4" t="s">
        <v>21</v>
      </c>
      <c r="L870" s="4" t="s">
        <v>22</v>
      </c>
      <c r="M870">
        <v>1381554000</v>
      </c>
      <c r="N870">
        <v>1382504400</v>
      </c>
      <c r="O870" s="11">
        <f t="shared" si="54"/>
        <v>41559.208333333336</v>
      </c>
      <c r="P870" s="11">
        <f t="shared" si="55"/>
        <v>41570.208333333336</v>
      </c>
      <c r="Q870" t="b">
        <v>0</v>
      </c>
      <c r="R870" t="b">
        <v>0</v>
      </c>
      <c r="S870" t="s">
        <v>33</v>
      </c>
      <c r="T870" t="str" cm="1">
        <f t="array" ref="T870:U870">TRIM(_xlfn.TEXTSPLIT(S870,"/"))</f>
        <v>theater</v>
      </c>
      <c r="U870" t="str">
        <v>plays</v>
      </c>
      <c r="V870" s="5"/>
    </row>
    <row r="871" spans="1:22" x14ac:dyDescent="0.3">
      <c r="A871">
        <v>869</v>
      </c>
      <c r="B871" t="s">
        <v>1770</v>
      </c>
      <c r="C871" s="3" t="s">
        <v>1771</v>
      </c>
      <c r="D871">
        <v>161900</v>
      </c>
      <c r="E871" t="str" cm="1">
        <f t="array" ref="E871">_xlfn.IFS(D871&lt;1000,"Less than 1000",D871&lt;=4999,"1000 to 4999",D871&lt;=9999,"5000 to 9999",D871&lt;=14999,"10000 to 14999",D871&lt;=19999,"15000 to 19999",D871&lt;=24999,"20000 to 24999",D871&lt;=29999,"25000 to 29999",D871&lt;=34999,"30000 to 34999",D871&lt;=39999,"35000 to 39999",D871&lt;=44999,"40000 to 44999",D871&lt;=49999,"45000 to 49999",TRUE,"Greater than or equal to 50000")</f>
        <v>Greater than or equal to 50000</v>
      </c>
      <c r="F871">
        <v>38376</v>
      </c>
      <c r="G871" s="7">
        <f t="shared" si="52"/>
        <v>23.703520691785052</v>
      </c>
      <c r="H871" t="s">
        <v>14</v>
      </c>
      <c r="I871">
        <v>526</v>
      </c>
      <c r="J871" s="5">
        <f t="shared" si="53"/>
        <v>72.958174904942965</v>
      </c>
      <c r="K871" s="4" t="s">
        <v>21</v>
      </c>
      <c r="L871" s="4" t="s">
        <v>22</v>
      </c>
      <c r="M871">
        <v>1277096400</v>
      </c>
      <c r="N871">
        <v>1278306000</v>
      </c>
      <c r="O871" s="11">
        <f t="shared" si="54"/>
        <v>40350.208333333336</v>
      </c>
      <c r="P871" s="11">
        <f t="shared" si="55"/>
        <v>40364.208333333336</v>
      </c>
      <c r="Q871" t="b">
        <v>0</v>
      </c>
      <c r="R871" t="b">
        <v>0</v>
      </c>
      <c r="S871" t="s">
        <v>53</v>
      </c>
      <c r="T871" t="str" cm="1">
        <f t="array" ref="T871:U871">TRIM(_xlfn.TEXTSPLIT(S871,"/"))</f>
        <v>film &amp; video</v>
      </c>
      <c r="U871" t="str">
        <v>drama</v>
      </c>
      <c r="V871" s="5"/>
    </row>
    <row r="872" spans="1:22" x14ac:dyDescent="0.3">
      <c r="A872">
        <v>870</v>
      </c>
      <c r="B872" t="s">
        <v>1772</v>
      </c>
      <c r="C872" s="3" t="s">
        <v>1773</v>
      </c>
      <c r="D872">
        <v>7700</v>
      </c>
      <c r="E872" t="str" cm="1">
        <f t="array" ref="E872">_xlfn.IFS(D872&lt;1000,"Less than 1000",D872&lt;=4999,"1000 to 4999",D872&lt;=9999,"5000 to 9999",D872&lt;=14999,"10000 to 14999",D872&lt;=19999,"15000 to 19999",D872&lt;=24999,"20000 to 24999",D872&lt;=29999,"25000 to 29999",D872&lt;=34999,"30000 to 34999",D872&lt;=39999,"35000 to 39999",D872&lt;=44999,"40000 to 44999",D872&lt;=49999,"45000 to 49999",TRUE,"Greater than or equal to 50000")</f>
        <v>5000 to 9999</v>
      </c>
      <c r="F872">
        <v>6920</v>
      </c>
      <c r="G872" s="7">
        <f t="shared" si="52"/>
        <v>89.870129870129873</v>
      </c>
      <c r="H872" t="s">
        <v>14</v>
      </c>
      <c r="I872">
        <v>121</v>
      </c>
      <c r="J872" s="5">
        <f t="shared" si="53"/>
        <v>57.190082644628099</v>
      </c>
      <c r="K872" s="4" t="s">
        <v>21</v>
      </c>
      <c r="L872" s="4" t="s">
        <v>22</v>
      </c>
      <c r="M872">
        <v>1440392400</v>
      </c>
      <c r="N872">
        <v>1442552400</v>
      </c>
      <c r="O872" s="11">
        <f t="shared" si="54"/>
        <v>42240.208333333328</v>
      </c>
      <c r="P872" s="11">
        <f t="shared" si="55"/>
        <v>42265.208333333328</v>
      </c>
      <c r="Q872" t="b">
        <v>0</v>
      </c>
      <c r="R872" t="b">
        <v>0</v>
      </c>
      <c r="S872" t="s">
        <v>33</v>
      </c>
      <c r="T872" t="str" cm="1">
        <f t="array" ref="T872:U872">TRIM(_xlfn.TEXTSPLIT(S872,"/"))</f>
        <v>theater</v>
      </c>
      <c r="U872" t="str">
        <v>plays</v>
      </c>
      <c r="V872" s="5"/>
    </row>
    <row r="873" spans="1:22" ht="31.2" x14ac:dyDescent="0.3">
      <c r="A873">
        <v>871</v>
      </c>
      <c r="B873" t="s">
        <v>1774</v>
      </c>
      <c r="C873" s="3" t="s">
        <v>1775</v>
      </c>
      <c r="D873">
        <v>71500</v>
      </c>
      <c r="E873" t="str" cm="1">
        <f t="array" ref="E873">_xlfn.IFS(D873&lt;1000,"Less than 1000",D873&lt;=4999,"1000 to 4999",D873&lt;=9999,"5000 to 9999",D873&lt;=14999,"10000 to 14999",D873&lt;=19999,"15000 to 19999",D873&lt;=24999,"20000 to 24999",D873&lt;=29999,"25000 to 29999",D873&lt;=34999,"30000 to 34999",D873&lt;=39999,"35000 to 39999",D873&lt;=44999,"40000 to 44999",D873&lt;=49999,"45000 to 49999",TRUE,"Greater than or equal to 50000")</f>
        <v>Greater than or equal to 50000</v>
      </c>
      <c r="F873">
        <v>194912</v>
      </c>
      <c r="G873" s="7">
        <f t="shared" si="52"/>
        <v>272.6041958041958</v>
      </c>
      <c r="H873" t="s">
        <v>20</v>
      </c>
      <c r="I873">
        <v>2320</v>
      </c>
      <c r="J873" s="5">
        <f t="shared" si="53"/>
        <v>84.013793103448279</v>
      </c>
      <c r="K873" s="4" t="s">
        <v>21</v>
      </c>
      <c r="L873" s="4" t="s">
        <v>22</v>
      </c>
      <c r="M873">
        <v>1509512400</v>
      </c>
      <c r="N873">
        <v>1511071200</v>
      </c>
      <c r="O873" s="11">
        <f t="shared" si="54"/>
        <v>43040.208333333328</v>
      </c>
      <c r="P873" s="11">
        <f t="shared" si="55"/>
        <v>43058.25</v>
      </c>
      <c r="Q873" t="b">
        <v>0</v>
      </c>
      <c r="R873" t="b">
        <v>1</v>
      </c>
      <c r="S873" t="s">
        <v>33</v>
      </c>
      <c r="T873" t="str" cm="1">
        <f t="array" ref="T873:U873">TRIM(_xlfn.TEXTSPLIT(S873,"/"))</f>
        <v>theater</v>
      </c>
      <c r="U873" t="str">
        <v>plays</v>
      </c>
      <c r="V873" s="5"/>
    </row>
    <row r="874" spans="1:22" x14ac:dyDescent="0.3">
      <c r="A874">
        <v>872</v>
      </c>
      <c r="B874" t="s">
        <v>1776</v>
      </c>
      <c r="C874" s="3" t="s">
        <v>1777</v>
      </c>
      <c r="D874">
        <v>4700</v>
      </c>
      <c r="E874" t="str" cm="1">
        <f t="array" ref="E874">_xlfn.IFS(D874&lt;1000,"Less than 1000",D874&lt;=4999,"1000 to 4999",D874&lt;=9999,"5000 to 9999",D874&lt;=14999,"10000 to 14999",D874&lt;=19999,"15000 to 19999",D874&lt;=24999,"20000 to 24999",D874&lt;=29999,"25000 to 29999",D874&lt;=34999,"30000 to 34999",D874&lt;=39999,"35000 to 39999",D874&lt;=44999,"40000 to 44999",D874&lt;=49999,"45000 to 49999",TRUE,"Greater than or equal to 50000")</f>
        <v>1000 to 4999</v>
      </c>
      <c r="F874">
        <v>7992</v>
      </c>
      <c r="G874" s="7">
        <f t="shared" si="52"/>
        <v>170.04255319148936</v>
      </c>
      <c r="H874" t="s">
        <v>20</v>
      </c>
      <c r="I874">
        <v>81</v>
      </c>
      <c r="J874" s="5">
        <f t="shared" si="53"/>
        <v>98.666666666666671</v>
      </c>
      <c r="K874" s="4" t="s">
        <v>26</v>
      </c>
      <c r="L874" s="4" t="s">
        <v>27</v>
      </c>
      <c r="M874">
        <v>1535950800</v>
      </c>
      <c r="N874">
        <v>1536382800</v>
      </c>
      <c r="O874" s="11">
        <f t="shared" si="54"/>
        <v>43346.208333333328</v>
      </c>
      <c r="P874" s="11">
        <f t="shared" si="55"/>
        <v>43351.208333333328</v>
      </c>
      <c r="Q874" t="b">
        <v>0</v>
      </c>
      <c r="R874" t="b">
        <v>0</v>
      </c>
      <c r="S874" t="s">
        <v>474</v>
      </c>
      <c r="T874" t="str" cm="1">
        <f t="array" ref="T874:U874">TRIM(_xlfn.TEXTSPLIT(S874,"/"))</f>
        <v>film &amp; video</v>
      </c>
      <c r="U874" t="str">
        <v>science fiction</v>
      </c>
      <c r="V874" s="5"/>
    </row>
    <row r="875" spans="1:22" x14ac:dyDescent="0.3">
      <c r="A875">
        <v>873</v>
      </c>
      <c r="B875" t="s">
        <v>1778</v>
      </c>
      <c r="C875" s="3" t="s">
        <v>1779</v>
      </c>
      <c r="D875">
        <v>42100</v>
      </c>
      <c r="E875" t="str" cm="1">
        <f t="array" ref="E875">_xlfn.IFS(D875&lt;1000,"Less than 1000",D875&lt;=4999,"1000 to 4999",D875&lt;=9999,"5000 to 9999",D875&lt;=14999,"10000 to 14999",D875&lt;=19999,"15000 to 19999",D875&lt;=24999,"20000 to 24999",D875&lt;=29999,"25000 to 29999",D875&lt;=34999,"30000 to 34999",D875&lt;=39999,"35000 to 39999",D875&lt;=44999,"40000 to 44999",D875&lt;=49999,"45000 to 49999",TRUE,"Greater than or equal to 50000")</f>
        <v>40000 to 44999</v>
      </c>
      <c r="F875">
        <v>79268</v>
      </c>
      <c r="G875" s="7">
        <f t="shared" si="52"/>
        <v>188.28503562945369</v>
      </c>
      <c r="H875" t="s">
        <v>20</v>
      </c>
      <c r="I875">
        <v>1887</v>
      </c>
      <c r="J875" s="5">
        <f t="shared" si="53"/>
        <v>42.007419183889773</v>
      </c>
      <c r="K875" s="4" t="s">
        <v>21</v>
      </c>
      <c r="L875" s="4" t="s">
        <v>22</v>
      </c>
      <c r="M875">
        <v>1389160800</v>
      </c>
      <c r="N875">
        <v>1389592800</v>
      </c>
      <c r="O875" s="11">
        <f t="shared" si="54"/>
        <v>41647.25</v>
      </c>
      <c r="P875" s="11">
        <f t="shared" si="55"/>
        <v>41652.25</v>
      </c>
      <c r="Q875" t="b">
        <v>0</v>
      </c>
      <c r="R875" t="b">
        <v>0</v>
      </c>
      <c r="S875" t="s">
        <v>122</v>
      </c>
      <c r="T875" t="str" cm="1">
        <f t="array" ref="T875:U875">TRIM(_xlfn.TEXTSPLIT(S875,"/"))</f>
        <v>photography</v>
      </c>
      <c r="U875" t="str">
        <v>photography books</v>
      </c>
      <c r="V875" s="5"/>
    </row>
    <row r="876" spans="1:22" x14ac:dyDescent="0.3">
      <c r="A876">
        <v>874</v>
      </c>
      <c r="B876" t="s">
        <v>1780</v>
      </c>
      <c r="C876" s="3" t="s">
        <v>1781</v>
      </c>
      <c r="D876">
        <v>40200</v>
      </c>
      <c r="E876" t="str" cm="1">
        <f t="array" ref="E876">_xlfn.IFS(D876&lt;1000,"Less than 1000",D876&lt;=4999,"1000 to 4999",D876&lt;=9999,"5000 to 9999",D876&lt;=14999,"10000 to 14999",D876&lt;=19999,"15000 to 19999",D876&lt;=24999,"20000 to 24999",D876&lt;=29999,"25000 to 29999",D876&lt;=34999,"30000 to 34999",D876&lt;=39999,"35000 to 39999",D876&lt;=44999,"40000 to 44999",D876&lt;=49999,"45000 to 49999",TRUE,"Greater than or equal to 50000")</f>
        <v>40000 to 44999</v>
      </c>
      <c r="F876">
        <v>139468</v>
      </c>
      <c r="G876" s="7">
        <f t="shared" si="52"/>
        <v>346.93532338308455</v>
      </c>
      <c r="H876" t="s">
        <v>20</v>
      </c>
      <c r="I876">
        <v>4358</v>
      </c>
      <c r="J876" s="5">
        <f t="shared" si="53"/>
        <v>32.002753556677376</v>
      </c>
      <c r="K876" s="4" t="s">
        <v>21</v>
      </c>
      <c r="L876" s="4" t="s">
        <v>22</v>
      </c>
      <c r="M876">
        <v>1271998800</v>
      </c>
      <c r="N876">
        <v>1275282000</v>
      </c>
      <c r="O876" s="11">
        <f t="shared" si="54"/>
        <v>40291.208333333336</v>
      </c>
      <c r="P876" s="11">
        <f t="shared" si="55"/>
        <v>40329.208333333336</v>
      </c>
      <c r="Q876" t="b">
        <v>0</v>
      </c>
      <c r="R876" t="b">
        <v>1</v>
      </c>
      <c r="S876" t="s">
        <v>122</v>
      </c>
      <c r="T876" t="str" cm="1">
        <f t="array" ref="T876:U876">TRIM(_xlfn.TEXTSPLIT(S876,"/"))</f>
        <v>photography</v>
      </c>
      <c r="U876" t="str">
        <v>photography books</v>
      </c>
      <c r="V876" s="5"/>
    </row>
    <row r="877" spans="1:22" x14ac:dyDescent="0.3">
      <c r="A877">
        <v>875</v>
      </c>
      <c r="B877" t="s">
        <v>1782</v>
      </c>
      <c r="C877" s="3" t="s">
        <v>1783</v>
      </c>
      <c r="D877">
        <v>7900</v>
      </c>
      <c r="E877" t="str" cm="1">
        <f t="array" ref="E877">_xlfn.IFS(D877&lt;1000,"Less than 1000",D877&lt;=4999,"1000 to 4999",D877&lt;=9999,"5000 to 9999",D877&lt;=14999,"10000 to 14999",D877&lt;=19999,"15000 to 19999",D877&lt;=24999,"20000 to 24999",D877&lt;=29999,"25000 to 29999",D877&lt;=34999,"30000 to 34999",D877&lt;=39999,"35000 to 39999",D877&lt;=44999,"40000 to 44999",D877&lt;=49999,"45000 to 49999",TRUE,"Greater than or equal to 50000")</f>
        <v>5000 to 9999</v>
      </c>
      <c r="F877">
        <v>5465</v>
      </c>
      <c r="G877" s="7">
        <f t="shared" si="52"/>
        <v>69.177215189873422</v>
      </c>
      <c r="H877" t="s">
        <v>14</v>
      </c>
      <c r="I877">
        <v>67</v>
      </c>
      <c r="J877" s="5">
        <f t="shared" si="53"/>
        <v>81.567164179104481</v>
      </c>
      <c r="K877" s="4" t="s">
        <v>21</v>
      </c>
      <c r="L877" s="4" t="s">
        <v>22</v>
      </c>
      <c r="M877">
        <v>1294898400</v>
      </c>
      <c r="N877">
        <v>1294984800</v>
      </c>
      <c r="O877" s="11">
        <f t="shared" si="54"/>
        <v>40556.25</v>
      </c>
      <c r="P877" s="11">
        <f t="shared" si="55"/>
        <v>40557.25</v>
      </c>
      <c r="Q877" t="b">
        <v>0</v>
      </c>
      <c r="R877" t="b">
        <v>0</v>
      </c>
      <c r="S877" t="s">
        <v>23</v>
      </c>
      <c r="T877" t="str" cm="1">
        <f t="array" ref="T877:U877">TRIM(_xlfn.TEXTSPLIT(S877,"/"))</f>
        <v>music</v>
      </c>
      <c r="U877" t="str">
        <v>rock</v>
      </c>
      <c r="V877" s="5"/>
    </row>
    <row r="878" spans="1:22" ht="31.2" x14ac:dyDescent="0.3">
      <c r="A878">
        <v>876</v>
      </c>
      <c r="B878" t="s">
        <v>1784</v>
      </c>
      <c r="C878" s="3" t="s">
        <v>1785</v>
      </c>
      <c r="D878">
        <v>8300</v>
      </c>
      <c r="E878" t="str" cm="1">
        <f t="array" ref="E878">_xlfn.IFS(D878&lt;1000,"Less than 1000",D878&lt;=4999,"1000 to 4999",D878&lt;=9999,"5000 to 9999",D878&lt;=14999,"10000 to 14999",D878&lt;=19999,"15000 to 19999",D878&lt;=24999,"20000 to 24999",D878&lt;=29999,"25000 to 29999",D878&lt;=34999,"30000 to 34999",D878&lt;=39999,"35000 to 39999",D878&lt;=44999,"40000 to 44999",D878&lt;=49999,"45000 to 49999",TRUE,"Greater than or equal to 50000")</f>
        <v>5000 to 9999</v>
      </c>
      <c r="F878">
        <v>2111</v>
      </c>
      <c r="G878" s="7">
        <f t="shared" si="52"/>
        <v>25.433734939759034</v>
      </c>
      <c r="H878" t="s">
        <v>14</v>
      </c>
      <c r="I878">
        <v>57</v>
      </c>
      <c r="J878" s="5">
        <f t="shared" si="53"/>
        <v>37.035087719298247</v>
      </c>
      <c r="K878" s="4" t="s">
        <v>15</v>
      </c>
      <c r="L878" s="4" t="s">
        <v>16</v>
      </c>
      <c r="M878">
        <v>1559970000</v>
      </c>
      <c r="N878">
        <v>1562043600</v>
      </c>
      <c r="O878" s="11">
        <f t="shared" si="54"/>
        <v>43624.208333333328</v>
      </c>
      <c r="P878" s="11">
        <f t="shared" si="55"/>
        <v>43648.208333333328</v>
      </c>
      <c r="Q878" t="b">
        <v>0</v>
      </c>
      <c r="R878" t="b">
        <v>0</v>
      </c>
      <c r="S878" t="s">
        <v>122</v>
      </c>
      <c r="T878" t="str" cm="1">
        <f t="array" ref="T878:U878">TRIM(_xlfn.TEXTSPLIT(S878,"/"))</f>
        <v>photography</v>
      </c>
      <c r="U878" t="str">
        <v>photography books</v>
      </c>
      <c r="V878" s="5"/>
    </row>
    <row r="879" spans="1:22" x14ac:dyDescent="0.3">
      <c r="A879">
        <v>877</v>
      </c>
      <c r="B879" t="s">
        <v>1786</v>
      </c>
      <c r="C879" s="3" t="s">
        <v>1787</v>
      </c>
      <c r="D879">
        <v>163600</v>
      </c>
      <c r="E879" t="str" cm="1">
        <f t="array" ref="E879">_xlfn.IFS(D879&lt;1000,"Less than 1000",D879&lt;=4999,"1000 to 4999",D879&lt;=9999,"5000 to 9999",D879&lt;=14999,"10000 to 14999",D879&lt;=19999,"15000 to 19999",D879&lt;=24999,"20000 to 24999",D879&lt;=29999,"25000 to 29999",D879&lt;=34999,"30000 to 34999",D879&lt;=39999,"35000 to 39999",D879&lt;=44999,"40000 to 44999",D879&lt;=49999,"45000 to 49999",TRUE,"Greater than or equal to 50000")</f>
        <v>Greater than or equal to 50000</v>
      </c>
      <c r="F879">
        <v>126628</v>
      </c>
      <c r="G879" s="7">
        <f t="shared" si="52"/>
        <v>77.400977995110026</v>
      </c>
      <c r="H879" t="s">
        <v>14</v>
      </c>
      <c r="I879">
        <v>1229</v>
      </c>
      <c r="J879" s="5">
        <f t="shared" si="53"/>
        <v>103.033360455655</v>
      </c>
      <c r="K879" s="4" t="s">
        <v>21</v>
      </c>
      <c r="L879" s="4" t="s">
        <v>22</v>
      </c>
      <c r="M879">
        <v>1469509200</v>
      </c>
      <c r="N879">
        <v>1469595600</v>
      </c>
      <c r="O879" s="11">
        <f t="shared" si="54"/>
        <v>42577.208333333328</v>
      </c>
      <c r="P879" s="11">
        <f t="shared" si="55"/>
        <v>42578.208333333328</v>
      </c>
      <c r="Q879" t="b">
        <v>0</v>
      </c>
      <c r="R879" t="b">
        <v>0</v>
      </c>
      <c r="S879" t="s">
        <v>17</v>
      </c>
      <c r="T879" t="str" cm="1">
        <f t="array" ref="T879:U879">TRIM(_xlfn.TEXTSPLIT(S879,"/"))</f>
        <v>food</v>
      </c>
      <c r="U879" t="str">
        <v>food trucks</v>
      </c>
      <c r="V879" s="5"/>
    </row>
    <row r="880" spans="1:22" x14ac:dyDescent="0.3">
      <c r="A880">
        <v>878</v>
      </c>
      <c r="B880" t="s">
        <v>1788</v>
      </c>
      <c r="C880" s="3" t="s">
        <v>1789</v>
      </c>
      <c r="D880">
        <v>2700</v>
      </c>
      <c r="E880" t="str" cm="1">
        <f t="array" ref="E880">_xlfn.IFS(D880&lt;1000,"Less than 1000",D880&lt;=4999,"1000 to 4999",D880&lt;=9999,"5000 to 9999",D880&lt;=14999,"10000 to 14999",D880&lt;=19999,"15000 to 19999",D880&lt;=24999,"20000 to 24999",D880&lt;=29999,"25000 to 29999",D880&lt;=34999,"30000 to 34999",D880&lt;=39999,"35000 to 39999",D880&lt;=44999,"40000 to 44999",D880&lt;=49999,"45000 to 49999",TRUE,"Greater than or equal to 50000")</f>
        <v>1000 to 4999</v>
      </c>
      <c r="F880">
        <v>1012</v>
      </c>
      <c r="G880" s="7">
        <f t="shared" si="52"/>
        <v>37.481481481481481</v>
      </c>
      <c r="H880" t="s">
        <v>14</v>
      </c>
      <c r="I880">
        <v>12</v>
      </c>
      <c r="J880" s="5">
        <f t="shared" si="53"/>
        <v>84.333333333333329</v>
      </c>
      <c r="K880" s="4" t="s">
        <v>107</v>
      </c>
      <c r="L880" s="4" t="s">
        <v>108</v>
      </c>
      <c r="M880">
        <v>1579068000</v>
      </c>
      <c r="N880">
        <v>1581141600</v>
      </c>
      <c r="O880" s="11">
        <f t="shared" si="54"/>
        <v>43845.25</v>
      </c>
      <c r="P880" s="11">
        <f t="shared" si="55"/>
        <v>43869.25</v>
      </c>
      <c r="Q880" t="b">
        <v>0</v>
      </c>
      <c r="R880" t="b">
        <v>0</v>
      </c>
      <c r="S880" t="s">
        <v>148</v>
      </c>
      <c r="T880" t="str" cm="1">
        <f t="array" ref="T880:U880">TRIM(_xlfn.TEXTSPLIT(S880,"/"))</f>
        <v>music</v>
      </c>
      <c r="U880" t="str">
        <v>metal</v>
      </c>
      <c r="V880" s="5"/>
    </row>
    <row r="881" spans="1:22" x14ac:dyDescent="0.3">
      <c r="A881">
        <v>879</v>
      </c>
      <c r="B881" t="s">
        <v>1790</v>
      </c>
      <c r="C881" s="3" t="s">
        <v>1791</v>
      </c>
      <c r="D881">
        <v>1000</v>
      </c>
      <c r="E881" t="str" cm="1">
        <f t="array" ref="E881">_xlfn.IFS(D881&lt;1000,"Less than 1000",D881&lt;=4999,"1000 to 4999",D881&lt;=9999,"5000 to 9999",D881&lt;=14999,"10000 to 14999",D881&lt;=19999,"15000 to 19999",D881&lt;=24999,"20000 to 24999",D881&lt;=29999,"25000 to 29999",D881&lt;=34999,"30000 to 34999",D881&lt;=39999,"35000 to 39999",D881&lt;=44999,"40000 to 44999",D881&lt;=49999,"45000 to 49999",TRUE,"Greater than or equal to 50000")</f>
        <v>1000 to 4999</v>
      </c>
      <c r="F881">
        <v>5438</v>
      </c>
      <c r="G881" s="7">
        <f t="shared" si="52"/>
        <v>543.79999999999995</v>
      </c>
      <c r="H881" t="s">
        <v>20</v>
      </c>
      <c r="I881">
        <v>53</v>
      </c>
      <c r="J881" s="5">
        <f t="shared" si="53"/>
        <v>102.60377358490567</v>
      </c>
      <c r="K881" s="4" t="s">
        <v>21</v>
      </c>
      <c r="L881" s="4" t="s">
        <v>22</v>
      </c>
      <c r="M881">
        <v>1487743200</v>
      </c>
      <c r="N881">
        <v>1488520800</v>
      </c>
      <c r="O881" s="11">
        <f t="shared" si="54"/>
        <v>42788.25</v>
      </c>
      <c r="P881" s="11">
        <f t="shared" si="55"/>
        <v>42797.25</v>
      </c>
      <c r="Q881" t="b">
        <v>0</v>
      </c>
      <c r="R881" t="b">
        <v>0</v>
      </c>
      <c r="S881" t="s">
        <v>68</v>
      </c>
      <c r="T881" t="str" cm="1">
        <f t="array" ref="T881:U881">TRIM(_xlfn.TEXTSPLIT(S881,"/"))</f>
        <v>publishing</v>
      </c>
      <c r="U881" t="str">
        <v>nonfiction</v>
      </c>
      <c r="V881" s="5"/>
    </row>
    <row r="882" spans="1:22" ht="31.2" x14ac:dyDescent="0.3">
      <c r="A882">
        <v>880</v>
      </c>
      <c r="B882" t="s">
        <v>1792</v>
      </c>
      <c r="C882" s="3" t="s">
        <v>1793</v>
      </c>
      <c r="D882">
        <v>84500</v>
      </c>
      <c r="E882" t="str" cm="1">
        <f t="array" ref="E882">_xlfn.IFS(D882&lt;1000,"Less than 1000",D882&lt;=4999,"1000 to 4999",D882&lt;=9999,"5000 to 9999",D882&lt;=14999,"10000 to 14999",D882&lt;=19999,"15000 to 19999",D882&lt;=24999,"20000 to 24999",D882&lt;=29999,"25000 to 29999",D882&lt;=34999,"30000 to 34999",D882&lt;=39999,"35000 to 39999",D882&lt;=44999,"40000 to 44999",D882&lt;=49999,"45000 to 49999",TRUE,"Greater than or equal to 50000")</f>
        <v>Greater than or equal to 50000</v>
      </c>
      <c r="F882">
        <v>193101</v>
      </c>
      <c r="G882" s="7">
        <f t="shared" si="52"/>
        <v>228.52189349112427</v>
      </c>
      <c r="H882" t="s">
        <v>20</v>
      </c>
      <c r="I882">
        <v>2414</v>
      </c>
      <c r="J882" s="5">
        <f t="shared" si="53"/>
        <v>79.992129246064621</v>
      </c>
      <c r="K882" s="4" t="s">
        <v>21</v>
      </c>
      <c r="L882" s="4" t="s">
        <v>22</v>
      </c>
      <c r="M882">
        <v>1563685200</v>
      </c>
      <c r="N882">
        <v>1563858000</v>
      </c>
      <c r="O882" s="11">
        <f t="shared" si="54"/>
        <v>43667.208333333328</v>
      </c>
      <c r="P882" s="11">
        <f t="shared" si="55"/>
        <v>43669.208333333328</v>
      </c>
      <c r="Q882" t="b">
        <v>0</v>
      </c>
      <c r="R882" t="b">
        <v>0</v>
      </c>
      <c r="S882" t="s">
        <v>50</v>
      </c>
      <c r="T882" t="str" cm="1">
        <f t="array" ref="T882:U882">TRIM(_xlfn.TEXTSPLIT(S882,"/"))</f>
        <v>music</v>
      </c>
      <c r="U882" t="str">
        <v>electric music</v>
      </c>
      <c r="V882" s="5"/>
    </row>
    <row r="883" spans="1:22" x14ac:dyDescent="0.3">
      <c r="A883">
        <v>881</v>
      </c>
      <c r="B883" t="s">
        <v>1794</v>
      </c>
      <c r="C883" s="3" t="s">
        <v>1795</v>
      </c>
      <c r="D883">
        <v>81300</v>
      </c>
      <c r="E883" t="str" cm="1">
        <f t="array" ref="E883">_xlfn.IFS(D883&lt;1000,"Less than 1000",D883&lt;=4999,"1000 to 4999",D883&lt;=9999,"5000 to 9999",D883&lt;=14999,"10000 to 14999",D883&lt;=19999,"15000 to 19999",D883&lt;=24999,"20000 to 24999",D883&lt;=29999,"25000 to 29999",D883&lt;=34999,"30000 to 34999",D883&lt;=39999,"35000 to 39999",D883&lt;=44999,"40000 to 44999",D883&lt;=49999,"45000 to 49999",TRUE,"Greater than or equal to 50000")</f>
        <v>Greater than or equal to 50000</v>
      </c>
      <c r="F883">
        <v>31665</v>
      </c>
      <c r="G883" s="7">
        <f t="shared" si="52"/>
        <v>38.948339483394832</v>
      </c>
      <c r="H883" t="s">
        <v>14</v>
      </c>
      <c r="I883">
        <v>452</v>
      </c>
      <c r="J883" s="5">
        <f t="shared" si="53"/>
        <v>70.055309734513273</v>
      </c>
      <c r="K883" s="4" t="s">
        <v>21</v>
      </c>
      <c r="L883" s="4" t="s">
        <v>22</v>
      </c>
      <c r="M883">
        <v>1436418000</v>
      </c>
      <c r="N883">
        <v>1438923600</v>
      </c>
      <c r="O883" s="11">
        <f t="shared" si="54"/>
        <v>42194.208333333328</v>
      </c>
      <c r="P883" s="11">
        <f t="shared" si="55"/>
        <v>42223.208333333328</v>
      </c>
      <c r="Q883" t="b">
        <v>0</v>
      </c>
      <c r="R883" t="b">
        <v>1</v>
      </c>
      <c r="S883" t="s">
        <v>33</v>
      </c>
      <c r="T883" t="str" cm="1">
        <f t="array" ref="T883:U883">TRIM(_xlfn.TEXTSPLIT(S883,"/"))</f>
        <v>theater</v>
      </c>
      <c r="U883" t="str">
        <v>plays</v>
      </c>
      <c r="V883" s="5"/>
    </row>
    <row r="884" spans="1:22" x14ac:dyDescent="0.3">
      <c r="A884">
        <v>882</v>
      </c>
      <c r="B884" t="s">
        <v>1796</v>
      </c>
      <c r="C884" s="3" t="s">
        <v>1797</v>
      </c>
      <c r="D884">
        <v>800</v>
      </c>
      <c r="E884" t="str" cm="1">
        <f t="array" ref="E884">_xlfn.IFS(D884&lt;1000,"Less than 1000",D884&lt;=4999,"1000 to 4999",D884&lt;=9999,"5000 to 9999",D884&lt;=14999,"10000 to 14999",D884&lt;=19999,"15000 to 19999",D884&lt;=24999,"20000 to 24999",D884&lt;=29999,"25000 to 29999",D884&lt;=34999,"30000 to 34999",D884&lt;=39999,"35000 to 39999",D884&lt;=44999,"40000 to 44999",D884&lt;=49999,"45000 to 49999",TRUE,"Greater than or equal to 50000")</f>
        <v>Less than 1000</v>
      </c>
      <c r="F884">
        <v>2960</v>
      </c>
      <c r="G884" s="7">
        <f t="shared" si="52"/>
        <v>370</v>
      </c>
      <c r="H884" t="s">
        <v>20</v>
      </c>
      <c r="I884">
        <v>80</v>
      </c>
      <c r="J884" s="5">
        <f t="shared" si="53"/>
        <v>37</v>
      </c>
      <c r="K884" s="4" t="s">
        <v>21</v>
      </c>
      <c r="L884" s="4" t="s">
        <v>22</v>
      </c>
      <c r="M884">
        <v>1421820000</v>
      </c>
      <c r="N884">
        <v>1422165600</v>
      </c>
      <c r="O884" s="11">
        <f t="shared" si="54"/>
        <v>42025.25</v>
      </c>
      <c r="P884" s="11">
        <f t="shared" si="55"/>
        <v>42029.25</v>
      </c>
      <c r="Q884" t="b">
        <v>0</v>
      </c>
      <c r="R884" t="b">
        <v>0</v>
      </c>
      <c r="S884" t="s">
        <v>33</v>
      </c>
      <c r="T884" t="str" cm="1">
        <f t="array" ref="T884:U884">TRIM(_xlfn.TEXTSPLIT(S884,"/"))</f>
        <v>theater</v>
      </c>
      <c r="U884" t="str">
        <v>plays</v>
      </c>
      <c r="V884" s="5"/>
    </row>
    <row r="885" spans="1:22" ht="31.2" x14ac:dyDescent="0.3">
      <c r="A885">
        <v>883</v>
      </c>
      <c r="B885" t="s">
        <v>1798</v>
      </c>
      <c r="C885" s="3" t="s">
        <v>1799</v>
      </c>
      <c r="D885">
        <v>3400</v>
      </c>
      <c r="E885" t="str" cm="1">
        <f t="array" ref="E885">_xlfn.IFS(D885&lt;1000,"Less than 1000",D885&lt;=4999,"1000 to 4999",D885&lt;=9999,"5000 to 9999",D885&lt;=14999,"10000 to 14999",D885&lt;=19999,"15000 to 19999",D885&lt;=24999,"20000 to 24999",D885&lt;=29999,"25000 to 29999",D885&lt;=34999,"30000 to 34999",D885&lt;=39999,"35000 to 39999",D885&lt;=44999,"40000 to 44999",D885&lt;=49999,"45000 to 49999",TRUE,"Greater than or equal to 50000")</f>
        <v>1000 to 4999</v>
      </c>
      <c r="F885">
        <v>8089</v>
      </c>
      <c r="G885" s="7">
        <f t="shared" si="52"/>
        <v>237.91176470588232</v>
      </c>
      <c r="H885" t="s">
        <v>20</v>
      </c>
      <c r="I885">
        <v>193</v>
      </c>
      <c r="J885" s="5">
        <f t="shared" si="53"/>
        <v>41.911917098445599</v>
      </c>
      <c r="K885" s="4" t="s">
        <v>21</v>
      </c>
      <c r="L885" s="4" t="s">
        <v>22</v>
      </c>
      <c r="M885">
        <v>1274763600</v>
      </c>
      <c r="N885">
        <v>1277874000</v>
      </c>
      <c r="O885" s="11">
        <f t="shared" si="54"/>
        <v>40323.208333333336</v>
      </c>
      <c r="P885" s="11">
        <f t="shared" si="55"/>
        <v>40359.208333333336</v>
      </c>
      <c r="Q885" t="b">
        <v>0</v>
      </c>
      <c r="R885" t="b">
        <v>0</v>
      </c>
      <c r="S885" t="s">
        <v>100</v>
      </c>
      <c r="T885" t="str" cm="1">
        <f t="array" ref="T885:U885">TRIM(_xlfn.TEXTSPLIT(S885,"/"))</f>
        <v>film &amp; video</v>
      </c>
      <c r="U885" t="str">
        <v>shorts</v>
      </c>
      <c r="V885" s="5"/>
    </row>
    <row r="886" spans="1:22" x14ac:dyDescent="0.3">
      <c r="A886">
        <v>884</v>
      </c>
      <c r="B886" t="s">
        <v>1800</v>
      </c>
      <c r="C886" s="3" t="s">
        <v>1801</v>
      </c>
      <c r="D886">
        <v>170800</v>
      </c>
      <c r="E886" t="str" cm="1">
        <f t="array" ref="E886">_xlfn.IFS(D886&lt;1000,"Less than 1000",D886&lt;=4999,"1000 to 4999",D886&lt;=9999,"5000 to 9999",D886&lt;=14999,"10000 to 14999",D886&lt;=19999,"15000 to 19999",D886&lt;=24999,"20000 to 24999",D886&lt;=29999,"25000 to 29999",D886&lt;=34999,"30000 to 34999",D886&lt;=39999,"35000 to 39999",D886&lt;=44999,"40000 to 44999",D886&lt;=49999,"45000 to 49999",TRUE,"Greater than or equal to 50000")</f>
        <v>Greater than or equal to 50000</v>
      </c>
      <c r="F886">
        <v>109374</v>
      </c>
      <c r="G886" s="7">
        <f t="shared" si="52"/>
        <v>64.036299765807954</v>
      </c>
      <c r="H886" t="s">
        <v>14</v>
      </c>
      <c r="I886">
        <v>1886</v>
      </c>
      <c r="J886" s="5">
        <f t="shared" si="53"/>
        <v>57.992576882290564</v>
      </c>
      <c r="K886" s="4" t="s">
        <v>21</v>
      </c>
      <c r="L886" s="4" t="s">
        <v>22</v>
      </c>
      <c r="M886">
        <v>1399179600</v>
      </c>
      <c r="N886">
        <v>1399352400</v>
      </c>
      <c r="O886" s="11">
        <f t="shared" si="54"/>
        <v>41763.208333333336</v>
      </c>
      <c r="P886" s="11">
        <f t="shared" si="55"/>
        <v>41765.208333333336</v>
      </c>
      <c r="Q886" t="b">
        <v>0</v>
      </c>
      <c r="R886" t="b">
        <v>1</v>
      </c>
      <c r="S886" t="s">
        <v>33</v>
      </c>
      <c r="T886" t="str" cm="1">
        <f t="array" ref="T886:U886">TRIM(_xlfn.TEXTSPLIT(S886,"/"))</f>
        <v>theater</v>
      </c>
      <c r="U886" t="str">
        <v>plays</v>
      </c>
      <c r="V886" s="5"/>
    </row>
    <row r="887" spans="1:22" x14ac:dyDescent="0.3">
      <c r="A887">
        <v>885</v>
      </c>
      <c r="B887" t="s">
        <v>1802</v>
      </c>
      <c r="C887" s="3" t="s">
        <v>1803</v>
      </c>
      <c r="D887">
        <v>1800</v>
      </c>
      <c r="E887" t="str" cm="1">
        <f t="array" ref="E887">_xlfn.IFS(D887&lt;1000,"Less than 1000",D887&lt;=4999,"1000 to 4999",D887&lt;=9999,"5000 to 9999",D887&lt;=14999,"10000 to 14999",D887&lt;=19999,"15000 to 19999",D887&lt;=24999,"20000 to 24999",D887&lt;=29999,"25000 to 29999",D887&lt;=34999,"30000 to 34999",D887&lt;=39999,"35000 to 39999",D887&lt;=44999,"40000 to 44999",D887&lt;=49999,"45000 to 49999",TRUE,"Greater than or equal to 50000")</f>
        <v>1000 to 4999</v>
      </c>
      <c r="F887">
        <v>2129</v>
      </c>
      <c r="G887" s="7">
        <f t="shared" si="52"/>
        <v>118.27777777777777</v>
      </c>
      <c r="H887" t="s">
        <v>20</v>
      </c>
      <c r="I887">
        <v>52</v>
      </c>
      <c r="J887" s="5">
        <f t="shared" si="53"/>
        <v>40.942307692307693</v>
      </c>
      <c r="K887" s="4" t="s">
        <v>21</v>
      </c>
      <c r="L887" s="4" t="s">
        <v>22</v>
      </c>
      <c r="M887">
        <v>1275800400</v>
      </c>
      <c r="N887">
        <v>1279083600</v>
      </c>
      <c r="O887" s="11">
        <f t="shared" si="54"/>
        <v>40335.208333333336</v>
      </c>
      <c r="P887" s="11">
        <f t="shared" si="55"/>
        <v>40373.208333333336</v>
      </c>
      <c r="Q887" t="b">
        <v>0</v>
      </c>
      <c r="R887" t="b">
        <v>0</v>
      </c>
      <c r="S887" t="s">
        <v>33</v>
      </c>
      <c r="T887" t="str" cm="1">
        <f t="array" ref="T887:U887">TRIM(_xlfn.TEXTSPLIT(S887,"/"))</f>
        <v>theater</v>
      </c>
      <c r="U887" t="str">
        <v>plays</v>
      </c>
      <c r="V887" s="5"/>
    </row>
    <row r="888" spans="1:22" x14ac:dyDescent="0.3">
      <c r="A888">
        <v>886</v>
      </c>
      <c r="B888" t="s">
        <v>1804</v>
      </c>
      <c r="C888" s="3" t="s">
        <v>1805</v>
      </c>
      <c r="D888">
        <v>150600</v>
      </c>
      <c r="E888" t="str" cm="1">
        <f t="array" ref="E888">_xlfn.IFS(D888&lt;1000,"Less than 1000",D888&lt;=4999,"1000 to 4999",D888&lt;=9999,"5000 to 9999",D888&lt;=14999,"10000 to 14999",D888&lt;=19999,"15000 to 19999",D888&lt;=24999,"20000 to 24999",D888&lt;=29999,"25000 to 29999",D888&lt;=34999,"30000 to 34999",D888&lt;=39999,"35000 to 39999",D888&lt;=44999,"40000 to 44999",D888&lt;=49999,"45000 to 49999",TRUE,"Greater than or equal to 50000")</f>
        <v>Greater than or equal to 50000</v>
      </c>
      <c r="F888">
        <v>127745</v>
      </c>
      <c r="G888" s="7">
        <f t="shared" si="52"/>
        <v>84.824037184594957</v>
      </c>
      <c r="H888" t="s">
        <v>14</v>
      </c>
      <c r="I888">
        <v>1825</v>
      </c>
      <c r="J888" s="5">
        <f t="shared" si="53"/>
        <v>69.9972602739726</v>
      </c>
      <c r="K888" s="4" t="s">
        <v>21</v>
      </c>
      <c r="L888" s="4" t="s">
        <v>22</v>
      </c>
      <c r="M888">
        <v>1282798800</v>
      </c>
      <c r="N888">
        <v>1284354000</v>
      </c>
      <c r="O888" s="11">
        <f t="shared" si="54"/>
        <v>40416.208333333336</v>
      </c>
      <c r="P888" s="11">
        <f t="shared" si="55"/>
        <v>40434.208333333336</v>
      </c>
      <c r="Q888" t="b">
        <v>0</v>
      </c>
      <c r="R888" t="b">
        <v>0</v>
      </c>
      <c r="S888" t="s">
        <v>60</v>
      </c>
      <c r="T888" t="str" cm="1">
        <f t="array" ref="T888:U888">TRIM(_xlfn.TEXTSPLIT(S888,"/"))</f>
        <v>music</v>
      </c>
      <c r="U888" t="str">
        <v>indie rock</v>
      </c>
      <c r="V888" s="5"/>
    </row>
    <row r="889" spans="1:22" ht="31.2" x14ac:dyDescent="0.3">
      <c r="A889">
        <v>887</v>
      </c>
      <c r="B889" t="s">
        <v>1806</v>
      </c>
      <c r="C889" s="3" t="s">
        <v>1807</v>
      </c>
      <c r="D889">
        <v>7800</v>
      </c>
      <c r="E889" t="str" cm="1">
        <f t="array" ref="E889">_xlfn.IFS(D889&lt;1000,"Less than 1000",D889&lt;=4999,"1000 to 4999",D889&lt;=9999,"5000 to 9999",D889&lt;=14999,"10000 to 14999",D889&lt;=19999,"15000 to 19999",D889&lt;=24999,"20000 to 24999",D889&lt;=29999,"25000 to 29999",D889&lt;=34999,"30000 to 34999",D889&lt;=39999,"35000 to 39999",D889&lt;=44999,"40000 to 44999",D889&lt;=49999,"45000 to 49999",TRUE,"Greater than or equal to 50000")</f>
        <v>5000 to 9999</v>
      </c>
      <c r="F889">
        <v>2289</v>
      </c>
      <c r="G889" s="7">
        <f t="shared" si="52"/>
        <v>29.346153846153843</v>
      </c>
      <c r="H889" t="s">
        <v>14</v>
      </c>
      <c r="I889">
        <v>31</v>
      </c>
      <c r="J889" s="5">
        <f t="shared" si="53"/>
        <v>73.838709677419359</v>
      </c>
      <c r="K889" s="4" t="s">
        <v>21</v>
      </c>
      <c r="L889" s="4" t="s">
        <v>22</v>
      </c>
      <c r="M889">
        <v>1437109200</v>
      </c>
      <c r="N889">
        <v>1441170000</v>
      </c>
      <c r="O889" s="11">
        <f t="shared" si="54"/>
        <v>42202.208333333328</v>
      </c>
      <c r="P889" s="11">
        <f t="shared" si="55"/>
        <v>42249.208333333328</v>
      </c>
      <c r="Q889" t="b">
        <v>0</v>
      </c>
      <c r="R889" t="b">
        <v>1</v>
      </c>
      <c r="S889" t="s">
        <v>33</v>
      </c>
      <c r="T889" t="str" cm="1">
        <f t="array" ref="T889:U889">TRIM(_xlfn.TEXTSPLIT(S889,"/"))</f>
        <v>theater</v>
      </c>
      <c r="U889" t="str">
        <v>plays</v>
      </c>
      <c r="V889" s="5"/>
    </row>
    <row r="890" spans="1:22" ht="31.2" x14ac:dyDescent="0.3">
      <c r="A890">
        <v>888</v>
      </c>
      <c r="B890" t="s">
        <v>1808</v>
      </c>
      <c r="C890" s="3" t="s">
        <v>1809</v>
      </c>
      <c r="D890">
        <v>5800</v>
      </c>
      <c r="E890" t="str" cm="1">
        <f t="array" ref="E890">_xlfn.IFS(D890&lt;1000,"Less than 1000",D890&lt;=4999,"1000 to 4999",D890&lt;=9999,"5000 to 9999",D890&lt;=14999,"10000 to 14999",D890&lt;=19999,"15000 to 19999",D890&lt;=24999,"20000 to 24999",D890&lt;=29999,"25000 to 29999",D890&lt;=34999,"30000 to 34999",D890&lt;=39999,"35000 to 39999",D890&lt;=44999,"40000 to 44999",D890&lt;=49999,"45000 to 49999",TRUE,"Greater than or equal to 50000")</f>
        <v>5000 to 9999</v>
      </c>
      <c r="F890">
        <v>12174</v>
      </c>
      <c r="G890" s="7">
        <f t="shared" si="52"/>
        <v>209.89655172413794</v>
      </c>
      <c r="H890" t="s">
        <v>20</v>
      </c>
      <c r="I890">
        <v>290</v>
      </c>
      <c r="J890" s="5">
        <f t="shared" si="53"/>
        <v>41.979310344827589</v>
      </c>
      <c r="K890" s="4" t="s">
        <v>21</v>
      </c>
      <c r="L890" s="4" t="s">
        <v>22</v>
      </c>
      <c r="M890">
        <v>1491886800</v>
      </c>
      <c r="N890">
        <v>1493528400</v>
      </c>
      <c r="O890" s="11">
        <f t="shared" si="54"/>
        <v>42836.208333333328</v>
      </c>
      <c r="P890" s="11">
        <f t="shared" si="55"/>
        <v>42855.208333333328</v>
      </c>
      <c r="Q890" t="b">
        <v>0</v>
      </c>
      <c r="R890" t="b">
        <v>0</v>
      </c>
      <c r="S890" t="s">
        <v>33</v>
      </c>
      <c r="T890" t="str" cm="1">
        <f t="array" ref="T890:U890">TRIM(_xlfn.TEXTSPLIT(S890,"/"))</f>
        <v>theater</v>
      </c>
      <c r="U890" t="str">
        <v>plays</v>
      </c>
      <c r="V890" s="5"/>
    </row>
    <row r="891" spans="1:22" x14ac:dyDescent="0.3">
      <c r="A891">
        <v>889</v>
      </c>
      <c r="B891" t="s">
        <v>1810</v>
      </c>
      <c r="C891" s="3" t="s">
        <v>1811</v>
      </c>
      <c r="D891">
        <v>5600</v>
      </c>
      <c r="E891" t="str" cm="1">
        <f t="array" ref="E891">_xlfn.IFS(D891&lt;1000,"Less than 1000",D891&lt;=4999,"1000 to 4999",D891&lt;=9999,"5000 to 9999",D891&lt;=14999,"10000 to 14999",D891&lt;=19999,"15000 to 19999",D891&lt;=24999,"20000 to 24999",D891&lt;=29999,"25000 to 29999",D891&lt;=34999,"30000 to 34999",D891&lt;=39999,"35000 to 39999",D891&lt;=44999,"40000 to 44999",D891&lt;=49999,"45000 to 49999",TRUE,"Greater than or equal to 50000")</f>
        <v>5000 to 9999</v>
      </c>
      <c r="F891">
        <v>9508</v>
      </c>
      <c r="G891" s="7">
        <f t="shared" si="52"/>
        <v>169.78571428571431</v>
      </c>
      <c r="H891" t="s">
        <v>20</v>
      </c>
      <c r="I891">
        <v>122</v>
      </c>
      <c r="J891" s="5">
        <f t="shared" si="53"/>
        <v>77.93442622950819</v>
      </c>
      <c r="K891" s="4" t="s">
        <v>21</v>
      </c>
      <c r="L891" s="4" t="s">
        <v>22</v>
      </c>
      <c r="M891">
        <v>1394600400</v>
      </c>
      <c r="N891">
        <v>1395205200</v>
      </c>
      <c r="O891" s="11">
        <f t="shared" si="54"/>
        <v>41710.208333333336</v>
      </c>
      <c r="P891" s="11">
        <f t="shared" si="55"/>
        <v>41717.208333333336</v>
      </c>
      <c r="Q891" t="b">
        <v>0</v>
      </c>
      <c r="R891" t="b">
        <v>1</v>
      </c>
      <c r="S891" t="s">
        <v>50</v>
      </c>
      <c r="T891" t="str" cm="1">
        <f t="array" ref="T891:U891">TRIM(_xlfn.TEXTSPLIT(S891,"/"))</f>
        <v>music</v>
      </c>
      <c r="U891" t="str">
        <v>electric music</v>
      </c>
      <c r="V891" s="5"/>
    </row>
    <row r="892" spans="1:22" x14ac:dyDescent="0.3">
      <c r="A892">
        <v>890</v>
      </c>
      <c r="B892" t="s">
        <v>1812</v>
      </c>
      <c r="C892" s="3" t="s">
        <v>1813</v>
      </c>
      <c r="D892">
        <v>134400</v>
      </c>
      <c r="E892" t="str" cm="1">
        <f t="array" ref="E892">_xlfn.IFS(D892&lt;1000,"Less than 1000",D892&lt;=4999,"1000 to 4999",D892&lt;=9999,"5000 to 9999",D892&lt;=14999,"10000 to 14999",D892&lt;=19999,"15000 to 19999",D892&lt;=24999,"20000 to 24999",D892&lt;=29999,"25000 to 29999",D892&lt;=34999,"30000 to 34999",D892&lt;=39999,"35000 to 39999",D892&lt;=44999,"40000 to 44999",D892&lt;=49999,"45000 to 49999",TRUE,"Greater than or equal to 50000")</f>
        <v>Greater than or equal to 50000</v>
      </c>
      <c r="F892">
        <v>155849</v>
      </c>
      <c r="G892" s="7">
        <f t="shared" si="52"/>
        <v>115.95907738095239</v>
      </c>
      <c r="H892" t="s">
        <v>20</v>
      </c>
      <c r="I892">
        <v>1470</v>
      </c>
      <c r="J892" s="5">
        <f t="shared" si="53"/>
        <v>106.01972789115646</v>
      </c>
      <c r="K892" s="4" t="s">
        <v>21</v>
      </c>
      <c r="L892" s="4" t="s">
        <v>22</v>
      </c>
      <c r="M892">
        <v>1561352400</v>
      </c>
      <c r="N892">
        <v>1561438800</v>
      </c>
      <c r="O892" s="11">
        <f t="shared" si="54"/>
        <v>43640.208333333328</v>
      </c>
      <c r="P892" s="11">
        <f t="shared" si="55"/>
        <v>43641.208333333328</v>
      </c>
      <c r="Q892" t="b">
        <v>0</v>
      </c>
      <c r="R892" t="b">
        <v>0</v>
      </c>
      <c r="S892" t="s">
        <v>60</v>
      </c>
      <c r="T892" t="str" cm="1">
        <f t="array" ref="T892:U892">TRIM(_xlfn.TEXTSPLIT(S892,"/"))</f>
        <v>music</v>
      </c>
      <c r="U892" t="str">
        <v>indie rock</v>
      </c>
      <c r="V892" s="5"/>
    </row>
    <row r="893" spans="1:22" ht="31.2" x14ac:dyDescent="0.3">
      <c r="A893">
        <v>891</v>
      </c>
      <c r="B893" t="s">
        <v>1814</v>
      </c>
      <c r="C893" s="3" t="s">
        <v>1815</v>
      </c>
      <c r="D893">
        <v>3000</v>
      </c>
      <c r="E893" t="str" cm="1">
        <f t="array" ref="E893">_xlfn.IFS(D893&lt;1000,"Less than 1000",D893&lt;=4999,"1000 to 4999",D893&lt;=9999,"5000 to 9999",D893&lt;=14999,"10000 to 14999",D893&lt;=19999,"15000 to 19999",D893&lt;=24999,"20000 to 24999",D893&lt;=29999,"25000 to 29999",D893&lt;=34999,"30000 to 34999",D893&lt;=39999,"35000 to 39999",D893&lt;=44999,"40000 to 44999",D893&lt;=49999,"45000 to 49999",TRUE,"Greater than or equal to 50000")</f>
        <v>1000 to 4999</v>
      </c>
      <c r="F893">
        <v>7758</v>
      </c>
      <c r="G893" s="7">
        <f t="shared" si="52"/>
        <v>258.59999999999997</v>
      </c>
      <c r="H893" t="s">
        <v>20</v>
      </c>
      <c r="I893">
        <v>165</v>
      </c>
      <c r="J893" s="5">
        <f t="shared" si="53"/>
        <v>47.018181818181816</v>
      </c>
      <c r="K893" s="4" t="s">
        <v>15</v>
      </c>
      <c r="L893" s="4" t="s">
        <v>16</v>
      </c>
      <c r="M893">
        <v>1322892000</v>
      </c>
      <c r="N893">
        <v>1326693600</v>
      </c>
      <c r="O893" s="11">
        <f t="shared" si="54"/>
        <v>40880.25</v>
      </c>
      <c r="P893" s="11">
        <f t="shared" si="55"/>
        <v>40924.25</v>
      </c>
      <c r="Q893" t="b">
        <v>0</v>
      </c>
      <c r="R893" t="b">
        <v>0</v>
      </c>
      <c r="S893" t="s">
        <v>42</v>
      </c>
      <c r="T893" t="str" cm="1">
        <f t="array" ref="T893:U893">TRIM(_xlfn.TEXTSPLIT(S893,"/"))</f>
        <v>film &amp; video</v>
      </c>
      <c r="U893" t="str">
        <v>documentary</v>
      </c>
      <c r="V893" s="5"/>
    </row>
    <row r="894" spans="1:22" x14ac:dyDescent="0.3">
      <c r="A894">
        <v>892</v>
      </c>
      <c r="B894" t="s">
        <v>1816</v>
      </c>
      <c r="C894" s="3" t="s">
        <v>1817</v>
      </c>
      <c r="D894">
        <v>6000</v>
      </c>
      <c r="E894" t="str" cm="1">
        <f t="array" ref="E894">_xlfn.IFS(D894&lt;1000,"Less than 1000",D894&lt;=4999,"1000 to 4999",D894&lt;=9999,"5000 to 9999",D894&lt;=14999,"10000 to 14999",D894&lt;=19999,"15000 to 19999",D894&lt;=24999,"20000 to 24999",D894&lt;=29999,"25000 to 29999",D894&lt;=34999,"30000 to 34999",D894&lt;=39999,"35000 to 39999",D894&lt;=44999,"40000 to 44999",D894&lt;=49999,"45000 to 49999",TRUE,"Greater than or equal to 50000")</f>
        <v>5000 to 9999</v>
      </c>
      <c r="F894">
        <v>13835</v>
      </c>
      <c r="G894" s="7">
        <f t="shared" si="52"/>
        <v>230.58333333333331</v>
      </c>
      <c r="H894" t="s">
        <v>20</v>
      </c>
      <c r="I894">
        <v>182</v>
      </c>
      <c r="J894" s="5">
        <f t="shared" si="53"/>
        <v>76.016483516483518</v>
      </c>
      <c r="K894" s="4" t="s">
        <v>21</v>
      </c>
      <c r="L894" s="4" t="s">
        <v>22</v>
      </c>
      <c r="M894">
        <v>1274418000</v>
      </c>
      <c r="N894">
        <v>1277960400</v>
      </c>
      <c r="O894" s="11">
        <f t="shared" si="54"/>
        <v>40319.208333333336</v>
      </c>
      <c r="P894" s="11">
        <f t="shared" si="55"/>
        <v>40360.208333333336</v>
      </c>
      <c r="Q894" t="b">
        <v>0</v>
      </c>
      <c r="R894" t="b">
        <v>0</v>
      </c>
      <c r="S894" t="s">
        <v>206</v>
      </c>
      <c r="T894" t="str" cm="1">
        <f t="array" ref="T894:U894">TRIM(_xlfn.TEXTSPLIT(S894,"/"))</f>
        <v>publishing</v>
      </c>
      <c r="U894" t="str">
        <v>translations</v>
      </c>
      <c r="V894" s="5"/>
    </row>
    <row r="895" spans="1:22" x14ac:dyDescent="0.3">
      <c r="A895">
        <v>893</v>
      </c>
      <c r="B895" t="s">
        <v>1818</v>
      </c>
      <c r="C895" s="3" t="s">
        <v>1819</v>
      </c>
      <c r="D895">
        <v>8400</v>
      </c>
      <c r="E895" t="str" cm="1">
        <f t="array" ref="E895">_xlfn.IFS(D895&lt;1000,"Less than 1000",D895&lt;=4999,"1000 to 4999",D895&lt;=9999,"5000 to 9999",D895&lt;=14999,"10000 to 14999",D895&lt;=19999,"15000 to 19999",D895&lt;=24999,"20000 to 24999",D895&lt;=29999,"25000 to 29999",D895&lt;=34999,"30000 to 34999",D895&lt;=39999,"35000 to 39999",D895&lt;=44999,"40000 to 44999",D895&lt;=49999,"45000 to 49999",TRUE,"Greater than or equal to 50000")</f>
        <v>5000 to 9999</v>
      </c>
      <c r="F895">
        <v>10770</v>
      </c>
      <c r="G895" s="7">
        <f t="shared" si="52"/>
        <v>128.21428571428572</v>
      </c>
      <c r="H895" t="s">
        <v>20</v>
      </c>
      <c r="I895">
        <v>199</v>
      </c>
      <c r="J895" s="5">
        <f t="shared" si="53"/>
        <v>54.120603015075375</v>
      </c>
      <c r="K895" s="4" t="s">
        <v>107</v>
      </c>
      <c r="L895" s="4" t="s">
        <v>108</v>
      </c>
      <c r="M895">
        <v>1434344400</v>
      </c>
      <c r="N895">
        <v>1434690000</v>
      </c>
      <c r="O895" s="11">
        <f t="shared" si="54"/>
        <v>42170.208333333328</v>
      </c>
      <c r="P895" s="11">
        <f t="shared" si="55"/>
        <v>42174.208333333328</v>
      </c>
      <c r="Q895" t="b">
        <v>0</v>
      </c>
      <c r="R895" t="b">
        <v>1</v>
      </c>
      <c r="S895" t="s">
        <v>42</v>
      </c>
      <c r="T895" t="str" cm="1">
        <f t="array" ref="T895:U895">TRIM(_xlfn.TEXTSPLIT(S895,"/"))</f>
        <v>film &amp; video</v>
      </c>
      <c r="U895" t="str">
        <v>documentary</v>
      </c>
      <c r="V895" s="5"/>
    </row>
    <row r="896" spans="1:22" x14ac:dyDescent="0.3">
      <c r="A896">
        <v>894</v>
      </c>
      <c r="B896" t="s">
        <v>1820</v>
      </c>
      <c r="C896" s="3" t="s">
        <v>1821</v>
      </c>
      <c r="D896">
        <v>1700</v>
      </c>
      <c r="E896" t="str" cm="1">
        <f t="array" ref="E896">_xlfn.IFS(D896&lt;1000,"Less than 1000",D896&lt;=4999,"1000 to 4999",D896&lt;=9999,"5000 to 9999",D896&lt;=14999,"10000 to 14999",D896&lt;=19999,"15000 to 19999",D896&lt;=24999,"20000 to 24999",D896&lt;=29999,"25000 to 29999",D896&lt;=34999,"30000 to 34999",D896&lt;=39999,"35000 to 39999",D896&lt;=44999,"40000 to 44999",D896&lt;=49999,"45000 to 49999",TRUE,"Greater than or equal to 50000")</f>
        <v>1000 to 4999</v>
      </c>
      <c r="F896">
        <v>3208</v>
      </c>
      <c r="G896" s="7">
        <f t="shared" si="52"/>
        <v>188.70588235294116</v>
      </c>
      <c r="H896" t="s">
        <v>20</v>
      </c>
      <c r="I896">
        <v>56</v>
      </c>
      <c r="J896" s="5">
        <f t="shared" si="53"/>
        <v>57.285714285714285</v>
      </c>
      <c r="K896" s="4" t="s">
        <v>40</v>
      </c>
      <c r="L896" s="4" t="s">
        <v>41</v>
      </c>
      <c r="M896">
        <v>1373518800</v>
      </c>
      <c r="N896">
        <v>1376110800</v>
      </c>
      <c r="O896" s="11">
        <f t="shared" si="54"/>
        <v>41466.208333333336</v>
      </c>
      <c r="P896" s="11">
        <f t="shared" si="55"/>
        <v>41496.208333333336</v>
      </c>
      <c r="Q896" t="b">
        <v>0</v>
      </c>
      <c r="R896" t="b">
        <v>1</v>
      </c>
      <c r="S896" t="s">
        <v>269</v>
      </c>
      <c r="T896" t="str" cm="1">
        <f t="array" ref="T896:U896">TRIM(_xlfn.TEXTSPLIT(S896,"/"))</f>
        <v>film &amp; video</v>
      </c>
      <c r="U896" t="str">
        <v>television</v>
      </c>
      <c r="V896" s="5"/>
    </row>
    <row r="897" spans="1:22" ht="31.2" x14ac:dyDescent="0.3">
      <c r="A897">
        <v>895</v>
      </c>
      <c r="B897" t="s">
        <v>1822</v>
      </c>
      <c r="C897" s="3" t="s">
        <v>1823</v>
      </c>
      <c r="D897">
        <v>159800</v>
      </c>
      <c r="E897" t="str" cm="1">
        <f t="array" ref="E897">_xlfn.IFS(D897&lt;1000,"Less than 1000",D897&lt;=4999,"1000 to 4999",D897&lt;=9999,"5000 to 9999",D897&lt;=14999,"10000 to 14999",D897&lt;=19999,"15000 to 19999",D897&lt;=24999,"20000 to 24999",D897&lt;=29999,"25000 to 29999",D897&lt;=34999,"30000 to 34999",D897&lt;=39999,"35000 to 39999",D897&lt;=44999,"40000 to 44999",D897&lt;=49999,"45000 to 49999",TRUE,"Greater than or equal to 50000")</f>
        <v>Greater than or equal to 50000</v>
      </c>
      <c r="F897">
        <v>11108</v>
      </c>
      <c r="G897" s="7">
        <f t="shared" si="52"/>
        <v>6.9511889862327907</v>
      </c>
      <c r="H897" t="s">
        <v>14</v>
      </c>
      <c r="I897">
        <v>107</v>
      </c>
      <c r="J897" s="5">
        <f t="shared" si="53"/>
        <v>103.81308411214954</v>
      </c>
      <c r="K897" s="4" t="s">
        <v>21</v>
      </c>
      <c r="L897" s="4" t="s">
        <v>22</v>
      </c>
      <c r="M897">
        <v>1517637600</v>
      </c>
      <c r="N897">
        <v>1518415200</v>
      </c>
      <c r="O897" s="11">
        <f t="shared" si="54"/>
        <v>43134.25</v>
      </c>
      <c r="P897" s="11">
        <f t="shared" si="55"/>
        <v>43143.25</v>
      </c>
      <c r="Q897" t="b">
        <v>0</v>
      </c>
      <c r="R897" t="b">
        <v>0</v>
      </c>
      <c r="S897" t="s">
        <v>33</v>
      </c>
      <c r="T897" t="str" cm="1">
        <f t="array" ref="T897:U897">TRIM(_xlfn.TEXTSPLIT(S897,"/"))</f>
        <v>theater</v>
      </c>
      <c r="U897" t="str">
        <v>plays</v>
      </c>
      <c r="V897" s="5"/>
    </row>
    <row r="898" spans="1:22" ht="31.2" x14ac:dyDescent="0.3">
      <c r="A898">
        <v>896</v>
      </c>
      <c r="B898" t="s">
        <v>1824</v>
      </c>
      <c r="C898" s="3" t="s">
        <v>1825</v>
      </c>
      <c r="D898">
        <v>19800</v>
      </c>
      <c r="E898" t="str" cm="1">
        <f t="array" ref="E898">_xlfn.IFS(D898&lt;1000,"Less than 1000",D898&lt;=4999,"1000 to 4999",D898&lt;=9999,"5000 to 9999",D898&lt;=14999,"10000 to 14999",D898&lt;=19999,"15000 to 19999",D898&lt;=24999,"20000 to 24999",D898&lt;=29999,"25000 to 29999",D898&lt;=34999,"30000 to 34999",D898&lt;=39999,"35000 to 39999",D898&lt;=44999,"40000 to 44999",D898&lt;=49999,"45000 to 49999",TRUE,"Greater than or equal to 50000")</f>
        <v>15000 to 19999</v>
      </c>
      <c r="F898">
        <v>153338</v>
      </c>
      <c r="G898" s="7">
        <f t="shared" si="52"/>
        <v>774.43434343434342</v>
      </c>
      <c r="H898" t="s">
        <v>20</v>
      </c>
      <c r="I898">
        <v>1460</v>
      </c>
      <c r="J898" s="5">
        <f t="shared" si="53"/>
        <v>105.02602739726028</v>
      </c>
      <c r="K898" s="4" t="s">
        <v>26</v>
      </c>
      <c r="L898" s="4" t="s">
        <v>27</v>
      </c>
      <c r="M898">
        <v>1310619600</v>
      </c>
      <c r="N898">
        <v>1310878800</v>
      </c>
      <c r="O898" s="11">
        <f t="shared" si="54"/>
        <v>40738.208333333336</v>
      </c>
      <c r="P898" s="11">
        <f t="shared" si="55"/>
        <v>40741.208333333336</v>
      </c>
      <c r="Q898" t="b">
        <v>0</v>
      </c>
      <c r="R898" t="b">
        <v>1</v>
      </c>
      <c r="S898" t="s">
        <v>17</v>
      </c>
      <c r="T898" t="str" cm="1">
        <f t="array" ref="T898:U898">TRIM(_xlfn.TEXTSPLIT(S898,"/"))</f>
        <v>food</v>
      </c>
      <c r="U898" t="str">
        <v>food trucks</v>
      </c>
      <c r="V898" s="5"/>
    </row>
    <row r="899" spans="1:22" x14ac:dyDescent="0.3">
      <c r="A899">
        <v>897</v>
      </c>
      <c r="B899" t="s">
        <v>1826</v>
      </c>
      <c r="C899" s="3" t="s">
        <v>1827</v>
      </c>
      <c r="D899">
        <v>8800</v>
      </c>
      <c r="E899" t="str" cm="1">
        <f t="array" ref="E899">_xlfn.IFS(D899&lt;1000,"Less than 1000",D899&lt;=4999,"1000 to 4999",D899&lt;=9999,"5000 to 9999",D899&lt;=14999,"10000 to 14999",D899&lt;=19999,"15000 to 19999",D899&lt;=24999,"20000 to 24999",D899&lt;=29999,"25000 to 29999",D899&lt;=34999,"30000 to 34999",D899&lt;=39999,"35000 to 39999",D899&lt;=44999,"40000 to 44999",D899&lt;=49999,"45000 to 49999",TRUE,"Greater than or equal to 50000")</f>
        <v>5000 to 9999</v>
      </c>
      <c r="F899">
        <v>2437</v>
      </c>
      <c r="G899" s="7">
        <f t="shared" ref="G899:G962" si="56">(F899/D899)*100</f>
        <v>27.693181818181817</v>
      </c>
      <c r="H899" t="s">
        <v>14</v>
      </c>
      <c r="I899">
        <v>27</v>
      </c>
      <c r="J899" s="5">
        <f t="shared" ref="J899:J962" si="57">F899/I899</f>
        <v>90.259259259259252</v>
      </c>
      <c r="K899" s="4" t="s">
        <v>21</v>
      </c>
      <c r="L899" s="4" t="s">
        <v>22</v>
      </c>
      <c r="M899">
        <v>1556427600</v>
      </c>
      <c r="N899">
        <v>1556600400</v>
      </c>
      <c r="O899" s="11">
        <f t="shared" ref="O899:O962" si="58">(((M899/60)/60)/24)+DATE(1970,1,1)</f>
        <v>43583.208333333328</v>
      </c>
      <c r="P899" s="11">
        <f t="shared" ref="P899:P962" si="59">(((N899/60)/60)/24)+DATE(1970,1,1)</f>
        <v>43585.208333333328</v>
      </c>
      <c r="Q899" t="b">
        <v>0</v>
      </c>
      <c r="R899" t="b">
        <v>0</v>
      </c>
      <c r="S899" t="s">
        <v>33</v>
      </c>
      <c r="T899" t="str" cm="1">
        <f t="array" ref="T899:U899">TRIM(_xlfn.TEXTSPLIT(S899,"/"))</f>
        <v>theater</v>
      </c>
      <c r="U899" t="str">
        <v>plays</v>
      </c>
      <c r="V899" s="5"/>
    </row>
    <row r="900" spans="1:22" x14ac:dyDescent="0.3">
      <c r="A900">
        <v>898</v>
      </c>
      <c r="B900" t="s">
        <v>1828</v>
      </c>
      <c r="C900" s="3" t="s">
        <v>1829</v>
      </c>
      <c r="D900">
        <v>179100</v>
      </c>
      <c r="E900" t="str" cm="1">
        <f t="array" ref="E900">_xlfn.IFS(D900&lt;1000,"Less than 1000",D900&lt;=4999,"1000 to 4999",D900&lt;=9999,"5000 to 9999",D900&lt;=14999,"10000 to 14999",D900&lt;=19999,"15000 to 19999",D900&lt;=24999,"20000 to 24999",D900&lt;=29999,"25000 to 29999",D900&lt;=34999,"30000 to 34999",D900&lt;=39999,"35000 to 39999",D900&lt;=44999,"40000 to 44999",D900&lt;=49999,"45000 to 49999",TRUE,"Greater than or equal to 50000")</f>
        <v>Greater than or equal to 50000</v>
      </c>
      <c r="F900">
        <v>93991</v>
      </c>
      <c r="G900" s="7">
        <f t="shared" si="56"/>
        <v>52.479620323841424</v>
      </c>
      <c r="H900" t="s">
        <v>14</v>
      </c>
      <c r="I900">
        <v>1221</v>
      </c>
      <c r="J900" s="5">
        <f t="shared" si="57"/>
        <v>76.978705978705975</v>
      </c>
      <c r="K900" s="4" t="s">
        <v>21</v>
      </c>
      <c r="L900" s="4" t="s">
        <v>22</v>
      </c>
      <c r="M900">
        <v>1576476000</v>
      </c>
      <c r="N900">
        <v>1576994400</v>
      </c>
      <c r="O900" s="11">
        <f t="shared" si="58"/>
        <v>43815.25</v>
      </c>
      <c r="P900" s="11">
        <f t="shared" si="59"/>
        <v>43821.25</v>
      </c>
      <c r="Q900" t="b">
        <v>0</v>
      </c>
      <c r="R900" t="b">
        <v>0</v>
      </c>
      <c r="S900" t="s">
        <v>42</v>
      </c>
      <c r="T900" t="str" cm="1">
        <f t="array" ref="T900:U900">TRIM(_xlfn.TEXTSPLIT(S900,"/"))</f>
        <v>film &amp; video</v>
      </c>
      <c r="U900" t="str">
        <v>documentary</v>
      </c>
      <c r="V900" s="5"/>
    </row>
    <row r="901" spans="1:22" x14ac:dyDescent="0.3">
      <c r="A901">
        <v>899</v>
      </c>
      <c r="B901" t="s">
        <v>1830</v>
      </c>
      <c r="C901" s="3" t="s">
        <v>1831</v>
      </c>
      <c r="D901">
        <v>3100</v>
      </c>
      <c r="E901" t="str" cm="1">
        <f t="array" ref="E901">_xlfn.IFS(D901&lt;1000,"Less than 1000",D901&lt;=4999,"1000 to 4999",D901&lt;=9999,"5000 to 9999",D901&lt;=14999,"10000 to 14999",D901&lt;=19999,"15000 to 19999",D901&lt;=24999,"20000 to 24999",D901&lt;=29999,"25000 to 29999",D901&lt;=34999,"30000 to 34999",D901&lt;=39999,"35000 to 39999",D901&lt;=44999,"40000 to 44999",D901&lt;=49999,"45000 to 49999",TRUE,"Greater than or equal to 50000")</f>
        <v>1000 to 4999</v>
      </c>
      <c r="F901">
        <v>12620</v>
      </c>
      <c r="G901" s="7">
        <f t="shared" si="56"/>
        <v>407.09677419354841</v>
      </c>
      <c r="H901" t="s">
        <v>20</v>
      </c>
      <c r="I901">
        <v>123</v>
      </c>
      <c r="J901" s="5">
        <f t="shared" si="57"/>
        <v>102.60162601626017</v>
      </c>
      <c r="K901" s="4" t="s">
        <v>98</v>
      </c>
      <c r="L901" s="4" t="s">
        <v>99</v>
      </c>
      <c r="M901">
        <v>1381122000</v>
      </c>
      <c r="N901">
        <v>1382677200</v>
      </c>
      <c r="O901" s="11">
        <f t="shared" si="58"/>
        <v>41554.208333333336</v>
      </c>
      <c r="P901" s="11">
        <f t="shared" si="59"/>
        <v>41572.208333333336</v>
      </c>
      <c r="Q901" t="b">
        <v>0</v>
      </c>
      <c r="R901" t="b">
        <v>0</v>
      </c>
      <c r="S901" t="s">
        <v>159</v>
      </c>
      <c r="T901" t="str" cm="1">
        <f t="array" ref="T901:U901">TRIM(_xlfn.TEXTSPLIT(S901,"/"))</f>
        <v>music</v>
      </c>
      <c r="U901" t="str">
        <v>jazz</v>
      </c>
      <c r="V901" s="5"/>
    </row>
    <row r="902" spans="1:22" x14ac:dyDescent="0.3">
      <c r="A902">
        <v>900</v>
      </c>
      <c r="B902" t="s">
        <v>1832</v>
      </c>
      <c r="C902" s="3" t="s">
        <v>1833</v>
      </c>
      <c r="D902">
        <v>100</v>
      </c>
      <c r="E902" t="str" cm="1">
        <f t="array" ref="E902">_xlfn.IFS(D902&lt;1000,"Less than 1000",D902&lt;=4999,"1000 to 4999",D902&lt;=9999,"5000 to 9999",D902&lt;=14999,"10000 to 14999",D902&lt;=19999,"15000 to 19999",D902&lt;=24999,"20000 to 24999",D902&lt;=29999,"25000 to 29999",D902&lt;=34999,"30000 to 34999",D902&lt;=39999,"35000 to 39999",D902&lt;=44999,"40000 to 44999",D902&lt;=49999,"45000 to 49999",TRUE,"Greater than or equal to 50000")</f>
        <v>Less than 1000</v>
      </c>
      <c r="F902">
        <v>2</v>
      </c>
      <c r="G902" s="7">
        <f t="shared" si="56"/>
        <v>2</v>
      </c>
      <c r="H902" t="s">
        <v>14</v>
      </c>
      <c r="I902">
        <v>1</v>
      </c>
      <c r="J902" s="5">
        <f t="shared" si="57"/>
        <v>2</v>
      </c>
      <c r="K902" s="4" t="s">
        <v>21</v>
      </c>
      <c r="L902" s="4" t="s">
        <v>22</v>
      </c>
      <c r="M902">
        <v>1411102800</v>
      </c>
      <c r="N902">
        <v>1411189200</v>
      </c>
      <c r="O902" s="11">
        <f t="shared" si="58"/>
        <v>41901.208333333336</v>
      </c>
      <c r="P902" s="11">
        <f t="shared" si="59"/>
        <v>41902.208333333336</v>
      </c>
      <c r="Q902" t="b">
        <v>0</v>
      </c>
      <c r="R902" t="b">
        <v>1</v>
      </c>
      <c r="S902" t="s">
        <v>28</v>
      </c>
      <c r="T902" t="str" cm="1">
        <f t="array" ref="T902:U902">TRIM(_xlfn.TEXTSPLIT(S902,"/"))</f>
        <v>technology</v>
      </c>
      <c r="U902" t="str">
        <v>web</v>
      </c>
      <c r="V902" s="5"/>
    </row>
    <row r="903" spans="1:22" x14ac:dyDescent="0.3">
      <c r="A903">
        <v>901</v>
      </c>
      <c r="B903" t="s">
        <v>1834</v>
      </c>
      <c r="C903" s="3" t="s">
        <v>1835</v>
      </c>
      <c r="D903">
        <v>5600</v>
      </c>
      <c r="E903" t="str" cm="1">
        <f t="array" ref="E903">_xlfn.IFS(D903&lt;1000,"Less than 1000",D903&lt;=4999,"1000 to 4999",D903&lt;=9999,"5000 to 9999",D903&lt;=14999,"10000 to 14999",D903&lt;=19999,"15000 to 19999",D903&lt;=24999,"20000 to 24999",D903&lt;=29999,"25000 to 29999",D903&lt;=34999,"30000 to 34999",D903&lt;=39999,"35000 to 39999",D903&lt;=44999,"40000 to 44999",D903&lt;=49999,"45000 to 49999",TRUE,"Greater than or equal to 50000")</f>
        <v>5000 to 9999</v>
      </c>
      <c r="F903">
        <v>8746</v>
      </c>
      <c r="G903" s="7">
        <f t="shared" si="56"/>
        <v>156.17857142857144</v>
      </c>
      <c r="H903" t="s">
        <v>20</v>
      </c>
      <c r="I903">
        <v>159</v>
      </c>
      <c r="J903" s="5">
        <f t="shared" si="57"/>
        <v>55.0062893081761</v>
      </c>
      <c r="K903" s="4" t="s">
        <v>21</v>
      </c>
      <c r="L903" s="4" t="s">
        <v>22</v>
      </c>
      <c r="M903">
        <v>1531803600</v>
      </c>
      <c r="N903">
        <v>1534654800</v>
      </c>
      <c r="O903" s="11">
        <f t="shared" si="58"/>
        <v>43298.208333333328</v>
      </c>
      <c r="P903" s="11">
        <f t="shared" si="59"/>
        <v>43331.208333333328</v>
      </c>
      <c r="Q903" t="b">
        <v>0</v>
      </c>
      <c r="R903" t="b">
        <v>1</v>
      </c>
      <c r="S903" t="s">
        <v>23</v>
      </c>
      <c r="T903" t="str" cm="1">
        <f t="array" ref="T903:U903">TRIM(_xlfn.TEXTSPLIT(S903,"/"))</f>
        <v>music</v>
      </c>
      <c r="U903" t="str">
        <v>rock</v>
      </c>
      <c r="V903" s="5"/>
    </row>
    <row r="904" spans="1:22" x14ac:dyDescent="0.3">
      <c r="A904">
        <v>902</v>
      </c>
      <c r="B904" t="s">
        <v>1836</v>
      </c>
      <c r="C904" s="3" t="s">
        <v>1837</v>
      </c>
      <c r="D904">
        <v>1400</v>
      </c>
      <c r="E904" t="str" cm="1">
        <f t="array" ref="E904">_xlfn.IFS(D904&lt;1000,"Less than 1000",D904&lt;=4999,"1000 to 4999",D904&lt;=9999,"5000 to 9999",D904&lt;=14999,"10000 to 14999",D904&lt;=19999,"15000 to 19999",D904&lt;=24999,"20000 to 24999",D904&lt;=29999,"25000 to 29999",D904&lt;=34999,"30000 to 34999",D904&lt;=39999,"35000 to 39999",D904&lt;=44999,"40000 to 44999",D904&lt;=49999,"45000 to 49999",TRUE,"Greater than or equal to 50000")</f>
        <v>1000 to 4999</v>
      </c>
      <c r="F904">
        <v>3534</v>
      </c>
      <c r="G904" s="7">
        <f t="shared" si="56"/>
        <v>252.42857142857144</v>
      </c>
      <c r="H904" t="s">
        <v>20</v>
      </c>
      <c r="I904">
        <v>110</v>
      </c>
      <c r="J904" s="5">
        <f t="shared" si="57"/>
        <v>32.127272727272725</v>
      </c>
      <c r="K904" s="4" t="s">
        <v>21</v>
      </c>
      <c r="L904" s="4" t="s">
        <v>22</v>
      </c>
      <c r="M904">
        <v>1454133600</v>
      </c>
      <c r="N904">
        <v>1457762400</v>
      </c>
      <c r="O904" s="11">
        <f t="shared" si="58"/>
        <v>42399.25</v>
      </c>
      <c r="P904" s="11">
        <f t="shared" si="59"/>
        <v>42441.25</v>
      </c>
      <c r="Q904" t="b">
        <v>0</v>
      </c>
      <c r="R904" t="b">
        <v>0</v>
      </c>
      <c r="S904" t="s">
        <v>28</v>
      </c>
      <c r="T904" t="str" cm="1">
        <f t="array" ref="T904:U904">TRIM(_xlfn.TEXTSPLIT(S904,"/"))</f>
        <v>technology</v>
      </c>
      <c r="U904" t="str">
        <v>web</v>
      </c>
      <c r="V904" s="5"/>
    </row>
    <row r="905" spans="1:22" ht="31.2" x14ac:dyDescent="0.3">
      <c r="A905">
        <v>903</v>
      </c>
      <c r="B905" t="s">
        <v>1838</v>
      </c>
      <c r="C905" s="3" t="s">
        <v>1839</v>
      </c>
      <c r="D905">
        <v>41000</v>
      </c>
      <c r="E905" t="str" cm="1">
        <f t="array" ref="E905">_xlfn.IFS(D905&lt;1000,"Less than 1000",D905&lt;=4999,"1000 to 4999",D905&lt;=9999,"5000 to 9999",D905&lt;=14999,"10000 to 14999",D905&lt;=19999,"15000 to 19999",D905&lt;=24999,"20000 to 24999",D905&lt;=29999,"25000 to 29999",D905&lt;=34999,"30000 to 34999",D905&lt;=39999,"35000 to 39999",D905&lt;=44999,"40000 to 44999",D905&lt;=49999,"45000 to 49999",TRUE,"Greater than or equal to 50000")</f>
        <v>40000 to 44999</v>
      </c>
      <c r="F905">
        <v>709</v>
      </c>
      <c r="G905" s="7">
        <f t="shared" si="56"/>
        <v>1.729268292682927</v>
      </c>
      <c r="H905" t="s">
        <v>47</v>
      </c>
      <c r="I905">
        <v>14</v>
      </c>
      <c r="J905" s="5">
        <f t="shared" si="57"/>
        <v>50.642857142857146</v>
      </c>
      <c r="K905" s="4" t="s">
        <v>21</v>
      </c>
      <c r="L905" s="4" t="s">
        <v>22</v>
      </c>
      <c r="M905">
        <v>1336194000</v>
      </c>
      <c r="N905">
        <v>1337490000</v>
      </c>
      <c r="O905" s="11">
        <f t="shared" si="58"/>
        <v>41034.208333333336</v>
      </c>
      <c r="P905" s="11">
        <f t="shared" si="59"/>
        <v>41049.208333333336</v>
      </c>
      <c r="Q905" t="b">
        <v>0</v>
      </c>
      <c r="R905" t="b">
        <v>1</v>
      </c>
      <c r="S905" t="s">
        <v>68</v>
      </c>
      <c r="T905" t="str" cm="1">
        <f t="array" ref="T905:U905">TRIM(_xlfn.TEXTSPLIT(S905,"/"))</f>
        <v>publishing</v>
      </c>
      <c r="U905" t="str">
        <v>nonfiction</v>
      </c>
      <c r="V905" s="5"/>
    </row>
    <row r="906" spans="1:22" x14ac:dyDescent="0.3">
      <c r="A906">
        <v>904</v>
      </c>
      <c r="B906" t="s">
        <v>1840</v>
      </c>
      <c r="C906" s="3" t="s">
        <v>1841</v>
      </c>
      <c r="D906">
        <v>6500</v>
      </c>
      <c r="E906" t="str" cm="1">
        <f t="array" ref="E906">_xlfn.IFS(D906&lt;1000,"Less than 1000",D906&lt;=4999,"1000 to 4999",D906&lt;=9999,"5000 to 9999",D906&lt;=14999,"10000 to 14999",D906&lt;=19999,"15000 to 19999",D906&lt;=24999,"20000 to 24999",D906&lt;=29999,"25000 to 29999",D906&lt;=34999,"30000 to 34999",D906&lt;=39999,"35000 to 39999",D906&lt;=44999,"40000 to 44999",D906&lt;=49999,"45000 to 49999",TRUE,"Greater than or equal to 50000")</f>
        <v>5000 to 9999</v>
      </c>
      <c r="F906">
        <v>795</v>
      </c>
      <c r="G906" s="7">
        <f t="shared" si="56"/>
        <v>12.230769230769232</v>
      </c>
      <c r="H906" t="s">
        <v>14</v>
      </c>
      <c r="I906">
        <v>16</v>
      </c>
      <c r="J906" s="5">
        <f t="shared" si="57"/>
        <v>49.6875</v>
      </c>
      <c r="K906" s="4" t="s">
        <v>21</v>
      </c>
      <c r="L906" s="4" t="s">
        <v>22</v>
      </c>
      <c r="M906">
        <v>1349326800</v>
      </c>
      <c r="N906">
        <v>1349672400</v>
      </c>
      <c r="O906" s="11">
        <f t="shared" si="58"/>
        <v>41186.208333333336</v>
      </c>
      <c r="P906" s="11">
        <f t="shared" si="59"/>
        <v>41190.208333333336</v>
      </c>
      <c r="Q906" t="b">
        <v>0</v>
      </c>
      <c r="R906" t="b">
        <v>0</v>
      </c>
      <c r="S906" t="s">
        <v>133</v>
      </c>
      <c r="T906" t="str" cm="1">
        <f t="array" ref="T906:U906">TRIM(_xlfn.TEXTSPLIT(S906,"/"))</f>
        <v>publishing</v>
      </c>
      <c r="U906" t="str">
        <v>radio &amp; podcasts</v>
      </c>
      <c r="V906" s="5"/>
    </row>
    <row r="907" spans="1:22" x14ac:dyDescent="0.3">
      <c r="A907">
        <v>905</v>
      </c>
      <c r="B907" t="s">
        <v>1842</v>
      </c>
      <c r="C907" s="3" t="s">
        <v>1843</v>
      </c>
      <c r="D907">
        <v>7900</v>
      </c>
      <c r="E907" t="str" cm="1">
        <f t="array" ref="E907">_xlfn.IFS(D907&lt;1000,"Less than 1000",D907&lt;=4999,"1000 to 4999",D907&lt;=9999,"5000 to 9999",D907&lt;=14999,"10000 to 14999",D907&lt;=19999,"15000 to 19999",D907&lt;=24999,"20000 to 24999",D907&lt;=29999,"25000 to 29999",D907&lt;=34999,"30000 to 34999",D907&lt;=39999,"35000 to 39999",D907&lt;=44999,"40000 to 44999",D907&lt;=49999,"45000 to 49999",TRUE,"Greater than or equal to 50000")</f>
        <v>5000 to 9999</v>
      </c>
      <c r="F907">
        <v>12955</v>
      </c>
      <c r="G907" s="7">
        <f t="shared" si="56"/>
        <v>163.98734177215189</v>
      </c>
      <c r="H907" t="s">
        <v>20</v>
      </c>
      <c r="I907">
        <v>236</v>
      </c>
      <c r="J907" s="5">
        <f t="shared" si="57"/>
        <v>54.894067796610166</v>
      </c>
      <c r="K907" s="4" t="s">
        <v>21</v>
      </c>
      <c r="L907" s="4" t="s">
        <v>22</v>
      </c>
      <c r="M907">
        <v>1379566800</v>
      </c>
      <c r="N907">
        <v>1379826000</v>
      </c>
      <c r="O907" s="11">
        <f t="shared" si="58"/>
        <v>41536.208333333336</v>
      </c>
      <c r="P907" s="11">
        <f t="shared" si="59"/>
        <v>41539.208333333336</v>
      </c>
      <c r="Q907" t="b">
        <v>0</v>
      </c>
      <c r="R907" t="b">
        <v>0</v>
      </c>
      <c r="S907" t="s">
        <v>33</v>
      </c>
      <c r="T907" t="str" cm="1">
        <f t="array" ref="T907:U907">TRIM(_xlfn.TEXTSPLIT(S907,"/"))</f>
        <v>theater</v>
      </c>
      <c r="U907" t="str">
        <v>plays</v>
      </c>
      <c r="V907" s="5"/>
    </row>
    <row r="908" spans="1:22" ht="31.2" x14ac:dyDescent="0.3">
      <c r="A908">
        <v>906</v>
      </c>
      <c r="B908" t="s">
        <v>1844</v>
      </c>
      <c r="C908" s="3" t="s">
        <v>1845</v>
      </c>
      <c r="D908">
        <v>5500</v>
      </c>
      <c r="E908" t="str" cm="1">
        <f t="array" ref="E908">_xlfn.IFS(D908&lt;1000,"Less than 1000",D908&lt;=4999,"1000 to 4999",D908&lt;=9999,"5000 to 9999",D908&lt;=14999,"10000 to 14999",D908&lt;=19999,"15000 to 19999",D908&lt;=24999,"20000 to 24999",D908&lt;=29999,"25000 to 29999",D908&lt;=34999,"30000 to 34999",D908&lt;=39999,"35000 to 39999",D908&lt;=44999,"40000 to 44999",D908&lt;=49999,"45000 to 49999",TRUE,"Greater than or equal to 50000")</f>
        <v>5000 to 9999</v>
      </c>
      <c r="F908">
        <v>8964</v>
      </c>
      <c r="G908" s="7">
        <f t="shared" si="56"/>
        <v>162.98181818181817</v>
      </c>
      <c r="H908" t="s">
        <v>20</v>
      </c>
      <c r="I908">
        <v>191</v>
      </c>
      <c r="J908" s="5">
        <f t="shared" si="57"/>
        <v>46.931937172774866</v>
      </c>
      <c r="K908" s="4" t="s">
        <v>21</v>
      </c>
      <c r="L908" s="4" t="s">
        <v>22</v>
      </c>
      <c r="M908">
        <v>1494651600</v>
      </c>
      <c r="N908">
        <v>1497762000</v>
      </c>
      <c r="O908" s="11">
        <f t="shared" si="58"/>
        <v>42868.208333333328</v>
      </c>
      <c r="P908" s="11">
        <f t="shared" si="59"/>
        <v>42904.208333333328</v>
      </c>
      <c r="Q908" t="b">
        <v>1</v>
      </c>
      <c r="R908" t="b">
        <v>1</v>
      </c>
      <c r="S908" t="s">
        <v>42</v>
      </c>
      <c r="T908" t="str" cm="1">
        <f t="array" ref="T908:U908">TRIM(_xlfn.TEXTSPLIT(S908,"/"))</f>
        <v>film &amp; video</v>
      </c>
      <c r="U908" t="str">
        <v>documentary</v>
      </c>
      <c r="V908" s="5"/>
    </row>
    <row r="909" spans="1:22" x14ac:dyDescent="0.3">
      <c r="A909">
        <v>907</v>
      </c>
      <c r="B909" t="s">
        <v>1846</v>
      </c>
      <c r="C909" s="3" t="s">
        <v>1847</v>
      </c>
      <c r="D909">
        <v>9100</v>
      </c>
      <c r="E909" t="str" cm="1">
        <f t="array" ref="E909">_xlfn.IFS(D909&lt;1000,"Less than 1000",D909&lt;=4999,"1000 to 4999",D909&lt;=9999,"5000 to 9999",D909&lt;=14999,"10000 to 14999",D909&lt;=19999,"15000 to 19999",D909&lt;=24999,"20000 to 24999",D909&lt;=29999,"25000 to 29999",D909&lt;=34999,"30000 to 34999",D909&lt;=39999,"35000 to 39999",D909&lt;=44999,"40000 to 44999",D909&lt;=49999,"45000 to 49999",TRUE,"Greater than or equal to 50000")</f>
        <v>5000 to 9999</v>
      </c>
      <c r="F909">
        <v>1843</v>
      </c>
      <c r="G909" s="7">
        <f t="shared" si="56"/>
        <v>20.252747252747252</v>
      </c>
      <c r="H909" t="s">
        <v>14</v>
      </c>
      <c r="I909">
        <v>41</v>
      </c>
      <c r="J909" s="5">
        <f t="shared" si="57"/>
        <v>44.951219512195124</v>
      </c>
      <c r="K909" s="4" t="s">
        <v>21</v>
      </c>
      <c r="L909" s="4" t="s">
        <v>22</v>
      </c>
      <c r="M909">
        <v>1303880400</v>
      </c>
      <c r="N909">
        <v>1304485200</v>
      </c>
      <c r="O909" s="11">
        <f t="shared" si="58"/>
        <v>40660.208333333336</v>
      </c>
      <c r="P909" s="11">
        <f t="shared" si="59"/>
        <v>40667.208333333336</v>
      </c>
      <c r="Q909" t="b">
        <v>0</v>
      </c>
      <c r="R909" t="b">
        <v>0</v>
      </c>
      <c r="S909" t="s">
        <v>33</v>
      </c>
      <c r="T909" t="str" cm="1">
        <f t="array" ref="T909:U909">TRIM(_xlfn.TEXTSPLIT(S909,"/"))</f>
        <v>theater</v>
      </c>
      <c r="U909" t="str">
        <v>plays</v>
      </c>
      <c r="V909" s="5"/>
    </row>
    <row r="910" spans="1:22" x14ac:dyDescent="0.3">
      <c r="A910">
        <v>908</v>
      </c>
      <c r="B910" t="s">
        <v>1848</v>
      </c>
      <c r="C910" s="3" t="s">
        <v>1849</v>
      </c>
      <c r="D910">
        <v>38200</v>
      </c>
      <c r="E910" t="str" cm="1">
        <f t="array" ref="E910">_xlfn.IFS(D910&lt;1000,"Less than 1000",D910&lt;=4999,"1000 to 4999",D910&lt;=9999,"5000 to 9999",D910&lt;=14999,"10000 to 14999",D910&lt;=19999,"15000 to 19999",D910&lt;=24999,"20000 to 24999",D910&lt;=29999,"25000 to 29999",D910&lt;=34999,"30000 to 34999",D910&lt;=39999,"35000 to 39999",D910&lt;=44999,"40000 to 44999",D910&lt;=49999,"45000 to 49999",TRUE,"Greater than or equal to 50000")</f>
        <v>35000 to 39999</v>
      </c>
      <c r="F910">
        <v>121950</v>
      </c>
      <c r="G910" s="7">
        <f t="shared" si="56"/>
        <v>319.24083769633506</v>
      </c>
      <c r="H910" t="s">
        <v>20</v>
      </c>
      <c r="I910">
        <v>3934</v>
      </c>
      <c r="J910" s="5">
        <f t="shared" si="57"/>
        <v>30.99898322318251</v>
      </c>
      <c r="K910" s="4" t="s">
        <v>21</v>
      </c>
      <c r="L910" s="4" t="s">
        <v>22</v>
      </c>
      <c r="M910">
        <v>1335934800</v>
      </c>
      <c r="N910">
        <v>1336885200</v>
      </c>
      <c r="O910" s="11">
        <f t="shared" si="58"/>
        <v>41031.208333333336</v>
      </c>
      <c r="P910" s="11">
        <f t="shared" si="59"/>
        <v>41042.208333333336</v>
      </c>
      <c r="Q910" t="b">
        <v>0</v>
      </c>
      <c r="R910" t="b">
        <v>0</v>
      </c>
      <c r="S910" t="s">
        <v>89</v>
      </c>
      <c r="T910" t="str" cm="1">
        <f t="array" ref="T910:U910">TRIM(_xlfn.TEXTSPLIT(S910,"/"))</f>
        <v>games</v>
      </c>
      <c r="U910" t="str">
        <v>video games</v>
      </c>
      <c r="V910" s="5"/>
    </row>
    <row r="911" spans="1:22" x14ac:dyDescent="0.3">
      <c r="A911">
        <v>909</v>
      </c>
      <c r="B911" t="s">
        <v>1850</v>
      </c>
      <c r="C911" s="3" t="s">
        <v>1851</v>
      </c>
      <c r="D911">
        <v>1800</v>
      </c>
      <c r="E911" t="str" cm="1">
        <f t="array" ref="E911">_xlfn.IFS(D911&lt;1000,"Less than 1000",D911&lt;=4999,"1000 to 4999",D911&lt;=9999,"5000 to 9999",D911&lt;=14999,"10000 to 14999",D911&lt;=19999,"15000 to 19999",D911&lt;=24999,"20000 to 24999",D911&lt;=29999,"25000 to 29999",D911&lt;=34999,"30000 to 34999",D911&lt;=39999,"35000 to 39999",D911&lt;=44999,"40000 to 44999",D911&lt;=49999,"45000 to 49999",TRUE,"Greater than or equal to 50000")</f>
        <v>1000 to 4999</v>
      </c>
      <c r="F911">
        <v>8621</v>
      </c>
      <c r="G911" s="7">
        <f t="shared" si="56"/>
        <v>478.94444444444446</v>
      </c>
      <c r="H911" t="s">
        <v>20</v>
      </c>
      <c r="I911">
        <v>80</v>
      </c>
      <c r="J911" s="5">
        <f t="shared" si="57"/>
        <v>107.7625</v>
      </c>
      <c r="K911" s="4" t="s">
        <v>15</v>
      </c>
      <c r="L911" s="4" t="s">
        <v>16</v>
      </c>
      <c r="M911">
        <v>1528088400</v>
      </c>
      <c r="N911">
        <v>1530421200</v>
      </c>
      <c r="O911" s="11">
        <f t="shared" si="58"/>
        <v>43255.208333333328</v>
      </c>
      <c r="P911" s="11">
        <f t="shared" si="59"/>
        <v>43282.208333333328</v>
      </c>
      <c r="Q911" t="b">
        <v>0</v>
      </c>
      <c r="R911" t="b">
        <v>1</v>
      </c>
      <c r="S911" t="s">
        <v>33</v>
      </c>
      <c r="T911" t="str" cm="1">
        <f t="array" ref="T911:U911">TRIM(_xlfn.TEXTSPLIT(S911,"/"))</f>
        <v>theater</v>
      </c>
      <c r="U911" t="str">
        <v>plays</v>
      </c>
      <c r="V911" s="5"/>
    </row>
    <row r="912" spans="1:22" x14ac:dyDescent="0.3">
      <c r="A912">
        <v>910</v>
      </c>
      <c r="B912" t="s">
        <v>1852</v>
      </c>
      <c r="C912" s="3" t="s">
        <v>1853</v>
      </c>
      <c r="D912">
        <v>154500</v>
      </c>
      <c r="E912" t="str" cm="1">
        <f t="array" ref="E912">_xlfn.IFS(D912&lt;1000,"Less than 1000",D912&lt;=4999,"1000 to 4999",D912&lt;=9999,"5000 to 9999",D912&lt;=14999,"10000 to 14999",D912&lt;=19999,"15000 to 19999",D912&lt;=24999,"20000 to 24999",D912&lt;=29999,"25000 to 29999",D912&lt;=34999,"30000 to 34999",D912&lt;=39999,"35000 to 39999",D912&lt;=44999,"40000 to 44999",D912&lt;=49999,"45000 to 49999",TRUE,"Greater than or equal to 50000")</f>
        <v>Greater than or equal to 50000</v>
      </c>
      <c r="F912">
        <v>30215</v>
      </c>
      <c r="G912" s="7">
        <f t="shared" si="56"/>
        <v>19.556634304207122</v>
      </c>
      <c r="H912" t="s">
        <v>74</v>
      </c>
      <c r="I912">
        <v>296</v>
      </c>
      <c r="J912" s="5">
        <f t="shared" si="57"/>
        <v>102.07770270270271</v>
      </c>
      <c r="K912" s="4" t="s">
        <v>21</v>
      </c>
      <c r="L912" s="4" t="s">
        <v>22</v>
      </c>
      <c r="M912">
        <v>1421906400</v>
      </c>
      <c r="N912">
        <v>1421992800</v>
      </c>
      <c r="O912" s="11">
        <f t="shared" si="58"/>
        <v>42026.25</v>
      </c>
      <c r="P912" s="11">
        <f t="shared" si="59"/>
        <v>42027.25</v>
      </c>
      <c r="Q912" t="b">
        <v>0</v>
      </c>
      <c r="R912" t="b">
        <v>0</v>
      </c>
      <c r="S912" t="s">
        <v>33</v>
      </c>
      <c r="T912" t="str" cm="1">
        <f t="array" ref="T912:U912">TRIM(_xlfn.TEXTSPLIT(S912,"/"))</f>
        <v>theater</v>
      </c>
      <c r="U912" t="str">
        <v>plays</v>
      </c>
      <c r="V912" s="5"/>
    </row>
    <row r="913" spans="1:22" x14ac:dyDescent="0.3">
      <c r="A913">
        <v>911</v>
      </c>
      <c r="B913" t="s">
        <v>1854</v>
      </c>
      <c r="C913" s="3" t="s">
        <v>1855</v>
      </c>
      <c r="D913">
        <v>5800</v>
      </c>
      <c r="E913" t="str" cm="1">
        <f t="array" ref="E913">_xlfn.IFS(D913&lt;1000,"Less than 1000",D913&lt;=4999,"1000 to 4999",D913&lt;=9999,"5000 to 9999",D913&lt;=14999,"10000 to 14999",D913&lt;=19999,"15000 to 19999",D913&lt;=24999,"20000 to 24999",D913&lt;=29999,"25000 to 29999",D913&lt;=34999,"30000 to 34999",D913&lt;=39999,"35000 to 39999",D913&lt;=44999,"40000 to 44999",D913&lt;=49999,"45000 to 49999",TRUE,"Greater than or equal to 50000")</f>
        <v>5000 to 9999</v>
      </c>
      <c r="F913">
        <v>11539</v>
      </c>
      <c r="G913" s="7">
        <f t="shared" si="56"/>
        <v>198.94827586206895</v>
      </c>
      <c r="H913" t="s">
        <v>20</v>
      </c>
      <c r="I913">
        <v>462</v>
      </c>
      <c r="J913" s="5">
        <f t="shared" si="57"/>
        <v>24.976190476190474</v>
      </c>
      <c r="K913" s="4" t="s">
        <v>21</v>
      </c>
      <c r="L913" s="4" t="s">
        <v>22</v>
      </c>
      <c r="M913">
        <v>1568005200</v>
      </c>
      <c r="N913">
        <v>1568178000</v>
      </c>
      <c r="O913" s="11">
        <f t="shared" si="58"/>
        <v>43717.208333333328</v>
      </c>
      <c r="P913" s="11">
        <f t="shared" si="59"/>
        <v>43719.208333333328</v>
      </c>
      <c r="Q913" t="b">
        <v>1</v>
      </c>
      <c r="R913" t="b">
        <v>0</v>
      </c>
      <c r="S913" t="s">
        <v>28</v>
      </c>
      <c r="T913" t="str" cm="1">
        <f t="array" ref="T913:U913">TRIM(_xlfn.TEXTSPLIT(S913,"/"))</f>
        <v>technology</v>
      </c>
      <c r="U913" t="str">
        <v>web</v>
      </c>
      <c r="V913" s="5"/>
    </row>
    <row r="914" spans="1:22" x14ac:dyDescent="0.3">
      <c r="A914">
        <v>912</v>
      </c>
      <c r="B914" t="s">
        <v>1856</v>
      </c>
      <c r="C914" s="3" t="s">
        <v>1857</v>
      </c>
      <c r="D914">
        <v>1800</v>
      </c>
      <c r="E914" t="str" cm="1">
        <f t="array" ref="E914">_xlfn.IFS(D914&lt;1000,"Less than 1000",D914&lt;=4999,"1000 to 4999",D914&lt;=9999,"5000 to 9999",D914&lt;=14999,"10000 to 14999",D914&lt;=19999,"15000 to 19999",D914&lt;=24999,"20000 to 24999",D914&lt;=29999,"25000 to 29999",D914&lt;=34999,"30000 to 34999",D914&lt;=39999,"35000 to 39999",D914&lt;=44999,"40000 to 44999",D914&lt;=49999,"45000 to 49999",TRUE,"Greater than or equal to 50000")</f>
        <v>1000 to 4999</v>
      </c>
      <c r="F914">
        <v>14310</v>
      </c>
      <c r="G914" s="7">
        <f t="shared" si="56"/>
        <v>795</v>
      </c>
      <c r="H914" t="s">
        <v>20</v>
      </c>
      <c r="I914">
        <v>179</v>
      </c>
      <c r="J914" s="5">
        <f t="shared" si="57"/>
        <v>79.944134078212286</v>
      </c>
      <c r="K914" s="4" t="s">
        <v>21</v>
      </c>
      <c r="L914" s="4" t="s">
        <v>22</v>
      </c>
      <c r="M914">
        <v>1346821200</v>
      </c>
      <c r="N914">
        <v>1347944400</v>
      </c>
      <c r="O914" s="11">
        <f t="shared" si="58"/>
        <v>41157.208333333336</v>
      </c>
      <c r="P914" s="11">
        <f t="shared" si="59"/>
        <v>41170.208333333336</v>
      </c>
      <c r="Q914" t="b">
        <v>1</v>
      </c>
      <c r="R914" t="b">
        <v>0</v>
      </c>
      <c r="S914" t="s">
        <v>53</v>
      </c>
      <c r="T914" t="str" cm="1">
        <f t="array" ref="T914:U914">TRIM(_xlfn.TEXTSPLIT(S914,"/"))</f>
        <v>film &amp; video</v>
      </c>
      <c r="U914" t="str">
        <v>drama</v>
      </c>
      <c r="V914" s="5"/>
    </row>
    <row r="915" spans="1:22" x14ac:dyDescent="0.3">
      <c r="A915">
        <v>913</v>
      </c>
      <c r="B915" t="s">
        <v>1858</v>
      </c>
      <c r="C915" s="3" t="s">
        <v>1859</v>
      </c>
      <c r="D915">
        <v>70200</v>
      </c>
      <c r="E915" t="str" cm="1">
        <f t="array" ref="E915">_xlfn.IFS(D915&lt;1000,"Less than 1000",D915&lt;=4999,"1000 to 4999",D915&lt;=9999,"5000 to 9999",D915&lt;=14999,"10000 to 14999",D915&lt;=19999,"15000 to 19999",D915&lt;=24999,"20000 to 24999",D915&lt;=29999,"25000 to 29999",D915&lt;=34999,"30000 to 34999",D915&lt;=39999,"35000 to 39999",D915&lt;=44999,"40000 to 44999",D915&lt;=49999,"45000 to 49999",TRUE,"Greater than or equal to 50000")</f>
        <v>Greater than or equal to 50000</v>
      </c>
      <c r="F915">
        <v>35536</v>
      </c>
      <c r="G915" s="7">
        <f t="shared" si="56"/>
        <v>50.621082621082621</v>
      </c>
      <c r="H915" t="s">
        <v>14</v>
      </c>
      <c r="I915">
        <v>523</v>
      </c>
      <c r="J915" s="5">
        <f t="shared" si="57"/>
        <v>67.946462715105156</v>
      </c>
      <c r="K915" s="4" t="s">
        <v>26</v>
      </c>
      <c r="L915" s="4" t="s">
        <v>27</v>
      </c>
      <c r="M915">
        <v>1557637200</v>
      </c>
      <c r="N915">
        <v>1558760400</v>
      </c>
      <c r="O915" s="11">
        <f t="shared" si="58"/>
        <v>43597.208333333328</v>
      </c>
      <c r="P915" s="11">
        <f t="shared" si="59"/>
        <v>43610.208333333328</v>
      </c>
      <c r="Q915" t="b">
        <v>0</v>
      </c>
      <c r="R915" t="b">
        <v>0</v>
      </c>
      <c r="S915" t="s">
        <v>53</v>
      </c>
      <c r="T915" t="str" cm="1">
        <f t="array" ref="T915:U915">TRIM(_xlfn.TEXTSPLIT(S915,"/"))</f>
        <v>film &amp; video</v>
      </c>
      <c r="U915" t="str">
        <v>drama</v>
      </c>
      <c r="V915" s="5"/>
    </row>
    <row r="916" spans="1:22" x14ac:dyDescent="0.3">
      <c r="A916">
        <v>914</v>
      </c>
      <c r="B916" t="s">
        <v>1860</v>
      </c>
      <c r="C916" s="3" t="s">
        <v>1861</v>
      </c>
      <c r="D916">
        <v>6400</v>
      </c>
      <c r="E916" t="str" cm="1">
        <f t="array" ref="E916">_xlfn.IFS(D916&lt;1000,"Less than 1000",D916&lt;=4999,"1000 to 4999",D916&lt;=9999,"5000 to 9999",D916&lt;=14999,"10000 to 14999",D916&lt;=19999,"15000 to 19999",D916&lt;=24999,"20000 to 24999",D916&lt;=29999,"25000 to 29999",D916&lt;=34999,"30000 to 34999",D916&lt;=39999,"35000 to 39999",D916&lt;=44999,"40000 to 44999",D916&lt;=49999,"45000 to 49999",TRUE,"Greater than or equal to 50000")</f>
        <v>5000 to 9999</v>
      </c>
      <c r="F916">
        <v>3676</v>
      </c>
      <c r="G916" s="7">
        <f t="shared" si="56"/>
        <v>57.4375</v>
      </c>
      <c r="H916" t="s">
        <v>14</v>
      </c>
      <c r="I916">
        <v>141</v>
      </c>
      <c r="J916" s="5">
        <f t="shared" si="57"/>
        <v>26.070921985815602</v>
      </c>
      <c r="K916" s="4" t="s">
        <v>40</v>
      </c>
      <c r="L916" s="4" t="s">
        <v>41</v>
      </c>
      <c r="M916">
        <v>1375592400</v>
      </c>
      <c r="N916">
        <v>1376629200</v>
      </c>
      <c r="O916" s="11">
        <f t="shared" si="58"/>
        <v>41490.208333333336</v>
      </c>
      <c r="P916" s="11">
        <f t="shared" si="59"/>
        <v>41502.208333333336</v>
      </c>
      <c r="Q916" t="b">
        <v>0</v>
      </c>
      <c r="R916" t="b">
        <v>0</v>
      </c>
      <c r="S916" t="s">
        <v>33</v>
      </c>
      <c r="T916" t="str" cm="1">
        <f t="array" ref="T916:U916">TRIM(_xlfn.TEXTSPLIT(S916,"/"))</f>
        <v>theater</v>
      </c>
      <c r="U916" t="str">
        <v>plays</v>
      </c>
      <c r="V916" s="5"/>
    </row>
    <row r="917" spans="1:22" ht="31.2" x14ac:dyDescent="0.3">
      <c r="A917">
        <v>915</v>
      </c>
      <c r="B917" t="s">
        <v>1862</v>
      </c>
      <c r="C917" s="3" t="s">
        <v>1863</v>
      </c>
      <c r="D917">
        <v>125900</v>
      </c>
      <c r="E917" t="str" cm="1">
        <f t="array" ref="E917">_xlfn.IFS(D917&lt;1000,"Less than 1000",D917&lt;=4999,"1000 to 4999",D917&lt;=9999,"5000 to 9999",D917&lt;=14999,"10000 to 14999",D917&lt;=19999,"15000 to 19999",D917&lt;=24999,"20000 to 24999",D917&lt;=29999,"25000 to 29999",D917&lt;=34999,"30000 to 34999",D917&lt;=39999,"35000 to 39999",D917&lt;=44999,"40000 to 44999",D917&lt;=49999,"45000 to 49999",TRUE,"Greater than or equal to 50000")</f>
        <v>Greater than or equal to 50000</v>
      </c>
      <c r="F917">
        <v>195936</v>
      </c>
      <c r="G917" s="7">
        <f t="shared" si="56"/>
        <v>155.62827640984909</v>
      </c>
      <c r="H917" t="s">
        <v>20</v>
      </c>
      <c r="I917">
        <v>1866</v>
      </c>
      <c r="J917" s="5">
        <f t="shared" si="57"/>
        <v>105.0032154340836</v>
      </c>
      <c r="K917" s="4" t="s">
        <v>40</v>
      </c>
      <c r="L917" s="4" t="s">
        <v>41</v>
      </c>
      <c r="M917">
        <v>1503982800</v>
      </c>
      <c r="N917">
        <v>1504760400</v>
      </c>
      <c r="O917" s="11">
        <f t="shared" si="58"/>
        <v>42976.208333333328</v>
      </c>
      <c r="P917" s="11">
        <f t="shared" si="59"/>
        <v>42985.208333333328</v>
      </c>
      <c r="Q917" t="b">
        <v>0</v>
      </c>
      <c r="R917" t="b">
        <v>0</v>
      </c>
      <c r="S917" t="s">
        <v>269</v>
      </c>
      <c r="T917" t="str" cm="1">
        <f t="array" ref="T917:U917">TRIM(_xlfn.TEXTSPLIT(S917,"/"))</f>
        <v>film &amp; video</v>
      </c>
      <c r="U917" t="str">
        <v>television</v>
      </c>
      <c r="V917" s="5"/>
    </row>
    <row r="918" spans="1:22" ht="31.2" x14ac:dyDescent="0.3">
      <c r="A918">
        <v>916</v>
      </c>
      <c r="B918" t="s">
        <v>1864</v>
      </c>
      <c r="C918" s="3" t="s">
        <v>1865</v>
      </c>
      <c r="D918">
        <v>3700</v>
      </c>
      <c r="E918" t="str" cm="1">
        <f t="array" ref="E918">_xlfn.IFS(D918&lt;1000,"Less than 1000",D918&lt;=4999,"1000 to 4999",D918&lt;=9999,"5000 to 9999",D918&lt;=14999,"10000 to 14999",D918&lt;=19999,"15000 to 19999",D918&lt;=24999,"20000 to 24999",D918&lt;=29999,"25000 to 29999",D918&lt;=34999,"30000 to 34999",D918&lt;=39999,"35000 to 39999",D918&lt;=44999,"40000 to 44999",D918&lt;=49999,"45000 to 49999",TRUE,"Greater than or equal to 50000")</f>
        <v>1000 to 4999</v>
      </c>
      <c r="F918">
        <v>1343</v>
      </c>
      <c r="G918" s="7">
        <f t="shared" si="56"/>
        <v>36.297297297297298</v>
      </c>
      <c r="H918" t="s">
        <v>14</v>
      </c>
      <c r="I918">
        <v>52</v>
      </c>
      <c r="J918" s="5">
        <f t="shared" si="57"/>
        <v>25.826923076923077</v>
      </c>
      <c r="K918" s="4" t="s">
        <v>21</v>
      </c>
      <c r="L918" s="4" t="s">
        <v>22</v>
      </c>
      <c r="M918">
        <v>1418882400</v>
      </c>
      <c r="N918">
        <v>1419660000</v>
      </c>
      <c r="O918" s="11">
        <f t="shared" si="58"/>
        <v>41991.25</v>
      </c>
      <c r="P918" s="11">
        <f t="shared" si="59"/>
        <v>42000.25</v>
      </c>
      <c r="Q918" t="b">
        <v>0</v>
      </c>
      <c r="R918" t="b">
        <v>0</v>
      </c>
      <c r="S918" t="s">
        <v>122</v>
      </c>
      <c r="T918" t="str" cm="1">
        <f t="array" ref="T918:U918">TRIM(_xlfn.TEXTSPLIT(S918,"/"))</f>
        <v>photography</v>
      </c>
      <c r="U918" t="str">
        <v>photography books</v>
      </c>
      <c r="V918" s="5"/>
    </row>
    <row r="919" spans="1:22" x14ac:dyDescent="0.3">
      <c r="A919">
        <v>917</v>
      </c>
      <c r="B919" t="s">
        <v>1866</v>
      </c>
      <c r="C919" s="3" t="s">
        <v>1867</v>
      </c>
      <c r="D919">
        <v>3600</v>
      </c>
      <c r="E919" t="str" cm="1">
        <f t="array" ref="E919">_xlfn.IFS(D919&lt;1000,"Less than 1000",D919&lt;=4999,"1000 to 4999",D919&lt;=9999,"5000 to 9999",D919&lt;=14999,"10000 to 14999",D919&lt;=19999,"15000 to 19999",D919&lt;=24999,"20000 to 24999",D919&lt;=29999,"25000 to 29999",D919&lt;=34999,"30000 to 34999",D919&lt;=39999,"35000 to 39999",D919&lt;=44999,"40000 to 44999",D919&lt;=49999,"45000 to 49999",TRUE,"Greater than or equal to 50000")</f>
        <v>1000 to 4999</v>
      </c>
      <c r="F919">
        <v>2097</v>
      </c>
      <c r="G919" s="7">
        <f t="shared" si="56"/>
        <v>58.25</v>
      </c>
      <c r="H919" t="s">
        <v>47</v>
      </c>
      <c r="I919">
        <v>27</v>
      </c>
      <c r="J919" s="5">
        <f t="shared" si="57"/>
        <v>77.666666666666671</v>
      </c>
      <c r="K919" s="4" t="s">
        <v>40</v>
      </c>
      <c r="L919" s="4" t="s">
        <v>41</v>
      </c>
      <c r="M919">
        <v>1309237200</v>
      </c>
      <c r="N919">
        <v>1311310800</v>
      </c>
      <c r="O919" s="11">
        <f t="shared" si="58"/>
        <v>40722.208333333336</v>
      </c>
      <c r="P919" s="11">
        <f t="shared" si="59"/>
        <v>40746.208333333336</v>
      </c>
      <c r="Q919" t="b">
        <v>0</v>
      </c>
      <c r="R919" t="b">
        <v>1</v>
      </c>
      <c r="S919" t="s">
        <v>100</v>
      </c>
      <c r="T919" t="str" cm="1">
        <f t="array" ref="T919:U919">TRIM(_xlfn.TEXTSPLIT(S919,"/"))</f>
        <v>film &amp; video</v>
      </c>
      <c r="U919" t="str">
        <v>shorts</v>
      </c>
      <c r="V919" s="5"/>
    </row>
    <row r="920" spans="1:22" x14ac:dyDescent="0.3">
      <c r="A920">
        <v>918</v>
      </c>
      <c r="B920" t="s">
        <v>1868</v>
      </c>
      <c r="C920" s="3" t="s">
        <v>1869</v>
      </c>
      <c r="D920">
        <v>3800</v>
      </c>
      <c r="E920" t="str" cm="1">
        <f t="array" ref="E920">_xlfn.IFS(D920&lt;1000,"Less than 1000",D920&lt;=4999,"1000 to 4999",D920&lt;=9999,"5000 to 9999",D920&lt;=14999,"10000 to 14999",D920&lt;=19999,"15000 to 19999",D920&lt;=24999,"20000 to 24999",D920&lt;=29999,"25000 to 29999",D920&lt;=34999,"30000 to 34999",D920&lt;=39999,"35000 to 39999",D920&lt;=44999,"40000 to 44999",D920&lt;=49999,"45000 to 49999",TRUE,"Greater than or equal to 50000")</f>
        <v>1000 to 4999</v>
      </c>
      <c r="F920">
        <v>9021</v>
      </c>
      <c r="G920" s="7">
        <f t="shared" si="56"/>
        <v>237.39473684210526</v>
      </c>
      <c r="H920" t="s">
        <v>20</v>
      </c>
      <c r="I920">
        <v>156</v>
      </c>
      <c r="J920" s="5">
        <f t="shared" si="57"/>
        <v>57.82692307692308</v>
      </c>
      <c r="K920" s="4" t="s">
        <v>98</v>
      </c>
      <c r="L920" s="4" t="s">
        <v>99</v>
      </c>
      <c r="M920">
        <v>1343365200</v>
      </c>
      <c r="N920">
        <v>1344315600</v>
      </c>
      <c r="O920" s="11">
        <f t="shared" si="58"/>
        <v>41117.208333333336</v>
      </c>
      <c r="P920" s="11">
        <f t="shared" si="59"/>
        <v>41128.208333333336</v>
      </c>
      <c r="Q920" t="b">
        <v>0</v>
      </c>
      <c r="R920" t="b">
        <v>0</v>
      </c>
      <c r="S920" t="s">
        <v>133</v>
      </c>
      <c r="T920" t="str" cm="1">
        <f t="array" ref="T920:U920">TRIM(_xlfn.TEXTSPLIT(S920,"/"))</f>
        <v>publishing</v>
      </c>
      <c r="U920" t="str">
        <v>radio &amp; podcasts</v>
      </c>
      <c r="V920" s="5"/>
    </row>
    <row r="921" spans="1:22" x14ac:dyDescent="0.3">
      <c r="A921">
        <v>919</v>
      </c>
      <c r="B921" t="s">
        <v>1870</v>
      </c>
      <c r="C921" s="3" t="s">
        <v>1871</v>
      </c>
      <c r="D921">
        <v>35600</v>
      </c>
      <c r="E921" t="str" cm="1">
        <f t="array" ref="E921">_xlfn.IFS(D921&lt;1000,"Less than 1000",D921&lt;=4999,"1000 to 4999",D921&lt;=9999,"5000 to 9999",D921&lt;=14999,"10000 to 14999",D921&lt;=19999,"15000 to 19999",D921&lt;=24999,"20000 to 24999",D921&lt;=29999,"25000 to 29999",D921&lt;=34999,"30000 to 34999",D921&lt;=39999,"35000 to 39999",D921&lt;=44999,"40000 to 44999",D921&lt;=49999,"45000 to 49999",TRUE,"Greater than or equal to 50000")</f>
        <v>35000 to 39999</v>
      </c>
      <c r="F921">
        <v>20915</v>
      </c>
      <c r="G921" s="7">
        <f t="shared" si="56"/>
        <v>58.75</v>
      </c>
      <c r="H921" t="s">
        <v>14</v>
      </c>
      <c r="I921">
        <v>225</v>
      </c>
      <c r="J921" s="5">
        <f t="shared" si="57"/>
        <v>92.955555555555549</v>
      </c>
      <c r="K921" s="4" t="s">
        <v>26</v>
      </c>
      <c r="L921" s="4" t="s">
        <v>27</v>
      </c>
      <c r="M921">
        <v>1507957200</v>
      </c>
      <c r="N921">
        <v>1510725600</v>
      </c>
      <c r="O921" s="11">
        <f t="shared" si="58"/>
        <v>43022.208333333328</v>
      </c>
      <c r="P921" s="11">
        <f t="shared" si="59"/>
        <v>43054.25</v>
      </c>
      <c r="Q921" t="b">
        <v>0</v>
      </c>
      <c r="R921" t="b">
        <v>1</v>
      </c>
      <c r="S921" t="s">
        <v>33</v>
      </c>
      <c r="T921" t="str" cm="1">
        <f t="array" ref="T921:U921">TRIM(_xlfn.TEXTSPLIT(S921,"/"))</f>
        <v>theater</v>
      </c>
      <c r="U921" t="str">
        <v>plays</v>
      </c>
      <c r="V921" s="5"/>
    </row>
    <row r="922" spans="1:22" x14ac:dyDescent="0.3">
      <c r="A922">
        <v>920</v>
      </c>
      <c r="B922" t="s">
        <v>1872</v>
      </c>
      <c r="C922" s="3" t="s">
        <v>1873</v>
      </c>
      <c r="D922">
        <v>5300</v>
      </c>
      <c r="E922" t="str" cm="1">
        <f t="array" ref="E922">_xlfn.IFS(D922&lt;1000,"Less than 1000",D922&lt;=4999,"1000 to 4999",D922&lt;=9999,"5000 to 9999",D922&lt;=14999,"10000 to 14999",D922&lt;=19999,"15000 to 19999",D922&lt;=24999,"20000 to 24999",D922&lt;=29999,"25000 to 29999",D922&lt;=34999,"30000 to 34999",D922&lt;=39999,"35000 to 39999",D922&lt;=44999,"40000 to 44999",D922&lt;=49999,"45000 to 49999",TRUE,"Greater than or equal to 50000")</f>
        <v>5000 to 9999</v>
      </c>
      <c r="F922">
        <v>9676</v>
      </c>
      <c r="G922" s="7">
        <f t="shared" si="56"/>
        <v>182.56603773584905</v>
      </c>
      <c r="H922" t="s">
        <v>20</v>
      </c>
      <c r="I922">
        <v>255</v>
      </c>
      <c r="J922" s="5">
        <f t="shared" si="57"/>
        <v>37.945098039215686</v>
      </c>
      <c r="K922" s="4" t="s">
        <v>21</v>
      </c>
      <c r="L922" s="4" t="s">
        <v>22</v>
      </c>
      <c r="M922">
        <v>1549519200</v>
      </c>
      <c r="N922">
        <v>1551247200</v>
      </c>
      <c r="O922" s="11">
        <f t="shared" si="58"/>
        <v>43503.25</v>
      </c>
      <c r="P922" s="11">
        <f t="shared" si="59"/>
        <v>43523.25</v>
      </c>
      <c r="Q922" t="b">
        <v>1</v>
      </c>
      <c r="R922" t="b">
        <v>0</v>
      </c>
      <c r="S922" t="s">
        <v>71</v>
      </c>
      <c r="T922" t="str" cm="1">
        <f t="array" ref="T922:U922">TRIM(_xlfn.TEXTSPLIT(S922,"/"))</f>
        <v>film &amp; video</v>
      </c>
      <c r="U922" t="str">
        <v>animation</v>
      </c>
      <c r="V922" s="5"/>
    </row>
    <row r="923" spans="1:22" x14ac:dyDescent="0.3">
      <c r="A923">
        <v>921</v>
      </c>
      <c r="B923" t="s">
        <v>1874</v>
      </c>
      <c r="C923" s="3" t="s">
        <v>1875</v>
      </c>
      <c r="D923">
        <v>160400</v>
      </c>
      <c r="E923" t="str" cm="1">
        <f t="array" ref="E923">_xlfn.IFS(D923&lt;1000,"Less than 1000",D923&lt;=4999,"1000 to 4999",D923&lt;=9999,"5000 to 9999",D923&lt;=14999,"10000 to 14999",D923&lt;=19999,"15000 to 19999",D923&lt;=24999,"20000 to 24999",D923&lt;=29999,"25000 to 29999",D923&lt;=34999,"30000 to 34999",D923&lt;=39999,"35000 to 39999",D923&lt;=44999,"40000 to 44999",D923&lt;=49999,"45000 to 49999",TRUE,"Greater than or equal to 50000")</f>
        <v>Greater than or equal to 50000</v>
      </c>
      <c r="F923">
        <v>1210</v>
      </c>
      <c r="G923" s="7">
        <f t="shared" si="56"/>
        <v>0.75436408977556113</v>
      </c>
      <c r="H923" t="s">
        <v>14</v>
      </c>
      <c r="I923">
        <v>38</v>
      </c>
      <c r="J923" s="5">
        <f t="shared" si="57"/>
        <v>31.842105263157894</v>
      </c>
      <c r="K923" s="4" t="s">
        <v>21</v>
      </c>
      <c r="L923" s="4" t="s">
        <v>22</v>
      </c>
      <c r="M923">
        <v>1329026400</v>
      </c>
      <c r="N923">
        <v>1330236000</v>
      </c>
      <c r="O923" s="11">
        <f t="shared" si="58"/>
        <v>40951.25</v>
      </c>
      <c r="P923" s="11">
        <f t="shared" si="59"/>
        <v>40965.25</v>
      </c>
      <c r="Q923" t="b">
        <v>0</v>
      </c>
      <c r="R923" t="b">
        <v>0</v>
      </c>
      <c r="S923" t="s">
        <v>28</v>
      </c>
      <c r="T923" t="str" cm="1">
        <f t="array" ref="T923:U923">TRIM(_xlfn.TEXTSPLIT(S923,"/"))</f>
        <v>technology</v>
      </c>
      <c r="U923" t="str">
        <v>web</v>
      </c>
      <c r="V923" s="5"/>
    </row>
    <row r="924" spans="1:22" x14ac:dyDescent="0.3">
      <c r="A924">
        <v>922</v>
      </c>
      <c r="B924" t="s">
        <v>1876</v>
      </c>
      <c r="C924" s="3" t="s">
        <v>1877</v>
      </c>
      <c r="D924">
        <v>51400</v>
      </c>
      <c r="E924" t="str" cm="1">
        <f t="array" ref="E924">_xlfn.IFS(D924&lt;1000,"Less than 1000",D924&lt;=4999,"1000 to 4999",D924&lt;=9999,"5000 to 9999",D924&lt;=14999,"10000 to 14999",D924&lt;=19999,"15000 to 19999",D924&lt;=24999,"20000 to 24999",D924&lt;=29999,"25000 to 29999",D924&lt;=34999,"30000 to 34999",D924&lt;=39999,"35000 to 39999",D924&lt;=44999,"40000 to 44999",D924&lt;=49999,"45000 to 49999",TRUE,"Greater than or equal to 50000")</f>
        <v>Greater than or equal to 50000</v>
      </c>
      <c r="F924">
        <v>90440</v>
      </c>
      <c r="G924" s="7">
        <f t="shared" si="56"/>
        <v>175.95330739299609</v>
      </c>
      <c r="H924" t="s">
        <v>20</v>
      </c>
      <c r="I924">
        <v>2261</v>
      </c>
      <c r="J924" s="5">
        <f t="shared" si="57"/>
        <v>40</v>
      </c>
      <c r="K924" s="4" t="s">
        <v>21</v>
      </c>
      <c r="L924" s="4" t="s">
        <v>22</v>
      </c>
      <c r="M924">
        <v>1544335200</v>
      </c>
      <c r="N924">
        <v>1545112800</v>
      </c>
      <c r="O924" s="11">
        <f t="shared" si="58"/>
        <v>43443.25</v>
      </c>
      <c r="P924" s="11">
        <f t="shared" si="59"/>
        <v>43452.25</v>
      </c>
      <c r="Q924" t="b">
        <v>0</v>
      </c>
      <c r="R924" t="b">
        <v>1</v>
      </c>
      <c r="S924" t="s">
        <v>319</v>
      </c>
      <c r="T924" t="str" cm="1">
        <f t="array" ref="T924:U924">TRIM(_xlfn.TEXTSPLIT(S924,"/"))</f>
        <v>music</v>
      </c>
      <c r="U924" t="str">
        <v>world music</v>
      </c>
      <c r="V924" s="5"/>
    </row>
    <row r="925" spans="1:22" x14ac:dyDescent="0.3">
      <c r="A925">
        <v>923</v>
      </c>
      <c r="B925" t="s">
        <v>1878</v>
      </c>
      <c r="C925" s="3" t="s">
        <v>1879</v>
      </c>
      <c r="D925">
        <v>1700</v>
      </c>
      <c r="E925" t="str" cm="1">
        <f t="array" ref="E925">_xlfn.IFS(D925&lt;1000,"Less than 1000",D925&lt;=4999,"1000 to 4999",D925&lt;=9999,"5000 to 9999",D925&lt;=14999,"10000 to 14999",D925&lt;=19999,"15000 to 19999",D925&lt;=24999,"20000 to 24999",D925&lt;=29999,"25000 to 29999",D925&lt;=34999,"30000 to 34999",D925&lt;=39999,"35000 to 39999",D925&lt;=44999,"40000 to 44999",D925&lt;=49999,"45000 to 49999",TRUE,"Greater than or equal to 50000")</f>
        <v>1000 to 4999</v>
      </c>
      <c r="F925">
        <v>4044</v>
      </c>
      <c r="G925" s="7">
        <f t="shared" si="56"/>
        <v>237.88235294117646</v>
      </c>
      <c r="H925" t="s">
        <v>20</v>
      </c>
      <c r="I925">
        <v>40</v>
      </c>
      <c r="J925" s="5">
        <f t="shared" si="57"/>
        <v>101.1</v>
      </c>
      <c r="K925" s="4" t="s">
        <v>21</v>
      </c>
      <c r="L925" s="4" t="s">
        <v>22</v>
      </c>
      <c r="M925">
        <v>1279083600</v>
      </c>
      <c r="N925">
        <v>1279170000</v>
      </c>
      <c r="O925" s="11">
        <f t="shared" si="58"/>
        <v>40373.208333333336</v>
      </c>
      <c r="P925" s="11">
        <f t="shared" si="59"/>
        <v>40374.208333333336</v>
      </c>
      <c r="Q925" t="b">
        <v>0</v>
      </c>
      <c r="R925" t="b">
        <v>0</v>
      </c>
      <c r="S925" t="s">
        <v>33</v>
      </c>
      <c r="T925" t="str" cm="1">
        <f t="array" ref="T925:U925">TRIM(_xlfn.TEXTSPLIT(S925,"/"))</f>
        <v>theater</v>
      </c>
      <c r="U925" t="str">
        <v>plays</v>
      </c>
      <c r="V925" s="5"/>
    </row>
    <row r="926" spans="1:22" x14ac:dyDescent="0.3">
      <c r="A926">
        <v>924</v>
      </c>
      <c r="B926" t="s">
        <v>1880</v>
      </c>
      <c r="C926" s="3" t="s">
        <v>1881</v>
      </c>
      <c r="D926">
        <v>39400</v>
      </c>
      <c r="E926" t="str" cm="1">
        <f t="array" ref="E926">_xlfn.IFS(D926&lt;1000,"Less than 1000",D926&lt;=4999,"1000 to 4999",D926&lt;=9999,"5000 to 9999",D926&lt;=14999,"10000 to 14999",D926&lt;=19999,"15000 to 19999",D926&lt;=24999,"20000 to 24999",D926&lt;=29999,"25000 to 29999",D926&lt;=34999,"30000 to 34999",D926&lt;=39999,"35000 to 39999",D926&lt;=44999,"40000 to 44999",D926&lt;=49999,"45000 to 49999",TRUE,"Greater than or equal to 50000")</f>
        <v>35000 to 39999</v>
      </c>
      <c r="F926">
        <v>192292</v>
      </c>
      <c r="G926" s="7">
        <f t="shared" si="56"/>
        <v>488.05076142131981</v>
      </c>
      <c r="H926" t="s">
        <v>20</v>
      </c>
      <c r="I926">
        <v>2289</v>
      </c>
      <c r="J926" s="5">
        <f t="shared" si="57"/>
        <v>84.006989951944078</v>
      </c>
      <c r="K926" s="4" t="s">
        <v>107</v>
      </c>
      <c r="L926" s="4" t="s">
        <v>108</v>
      </c>
      <c r="M926">
        <v>1572498000</v>
      </c>
      <c r="N926">
        <v>1573452000</v>
      </c>
      <c r="O926" s="11">
        <f t="shared" si="58"/>
        <v>43769.208333333328</v>
      </c>
      <c r="P926" s="11">
        <f t="shared" si="59"/>
        <v>43780.25</v>
      </c>
      <c r="Q926" t="b">
        <v>0</v>
      </c>
      <c r="R926" t="b">
        <v>0</v>
      </c>
      <c r="S926" t="s">
        <v>33</v>
      </c>
      <c r="T926" t="str" cm="1">
        <f t="array" ref="T926:U926">TRIM(_xlfn.TEXTSPLIT(S926,"/"))</f>
        <v>theater</v>
      </c>
      <c r="U926" t="str">
        <v>plays</v>
      </c>
      <c r="V926" s="5"/>
    </row>
    <row r="927" spans="1:22" ht="31.2" x14ac:dyDescent="0.3">
      <c r="A927">
        <v>925</v>
      </c>
      <c r="B927" t="s">
        <v>1882</v>
      </c>
      <c r="C927" s="3" t="s">
        <v>1883</v>
      </c>
      <c r="D927">
        <v>3000</v>
      </c>
      <c r="E927" t="str" cm="1">
        <f t="array" ref="E927">_xlfn.IFS(D927&lt;1000,"Less than 1000",D927&lt;=4999,"1000 to 4999",D927&lt;=9999,"5000 to 9999",D927&lt;=14999,"10000 to 14999",D927&lt;=19999,"15000 to 19999",D927&lt;=24999,"20000 to 24999",D927&lt;=29999,"25000 to 29999",D927&lt;=34999,"30000 to 34999",D927&lt;=39999,"35000 to 39999",D927&lt;=44999,"40000 to 44999",D927&lt;=49999,"45000 to 49999",TRUE,"Greater than or equal to 50000")</f>
        <v>1000 to 4999</v>
      </c>
      <c r="F927">
        <v>6722</v>
      </c>
      <c r="G927" s="7">
        <f t="shared" si="56"/>
        <v>224.06666666666669</v>
      </c>
      <c r="H927" t="s">
        <v>20</v>
      </c>
      <c r="I927">
        <v>65</v>
      </c>
      <c r="J927" s="5">
        <f t="shared" si="57"/>
        <v>103.41538461538461</v>
      </c>
      <c r="K927" s="4" t="s">
        <v>21</v>
      </c>
      <c r="L927" s="4" t="s">
        <v>22</v>
      </c>
      <c r="M927">
        <v>1506056400</v>
      </c>
      <c r="N927">
        <v>1507093200</v>
      </c>
      <c r="O927" s="11">
        <f t="shared" si="58"/>
        <v>43000.208333333328</v>
      </c>
      <c r="P927" s="11">
        <f t="shared" si="59"/>
        <v>43012.208333333328</v>
      </c>
      <c r="Q927" t="b">
        <v>0</v>
      </c>
      <c r="R927" t="b">
        <v>0</v>
      </c>
      <c r="S927" t="s">
        <v>33</v>
      </c>
      <c r="T927" t="str" cm="1">
        <f t="array" ref="T927:U927">TRIM(_xlfn.TEXTSPLIT(S927,"/"))</f>
        <v>theater</v>
      </c>
      <c r="U927" t="str">
        <v>plays</v>
      </c>
      <c r="V927" s="5"/>
    </row>
    <row r="928" spans="1:22" x14ac:dyDescent="0.3">
      <c r="A928">
        <v>926</v>
      </c>
      <c r="B928" t="s">
        <v>1884</v>
      </c>
      <c r="C928" s="3" t="s">
        <v>1885</v>
      </c>
      <c r="D928">
        <v>8700</v>
      </c>
      <c r="E928" t="str" cm="1">
        <f t="array" ref="E928">_xlfn.IFS(D928&lt;1000,"Less than 1000",D928&lt;=4999,"1000 to 4999",D928&lt;=9999,"5000 to 9999",D928&lt;=14999,"10000 to 14999",D928&lt;=19999,"15000 to 19999",D928&lt;=24999,"20000 to 24999",D928&lt;=29999,"25000 to 29999",D928&lt;=34999,"30000 to 34999",D928&lt;=39999,"35000 to 39999",D928&lt;=44999,"40000 to 44999",D928&lt;=49999,"45000 to 49999",TRUE,"Greater than or equal to 50000")</f>
        <v>5000 to 9999</v>
      </c>
      <c r="F928">
        <v>1577</v>
      </c>
      <c r="G928" s="7">
        <f t="shared" si="56"/>
        <v>18.126436781609197</v>
      </c>
      <c r="H928" t="s">
        <v>14</v>
      </c>
      <c r="I928">
        <v>15</v>
      </c>
      <c r="J928" s="5">
        <f t="shared" si="57"/>
        <v>105.13333333333334</v>
      </c>
      <c r="K928" s="4" t="s">
        <v>21</v>
      </c>
      <c r="L928" s="4" t="s">
        <v>22</v>
      </c>
      <c r="M928">
        <v>1463029200</v>
      </c>
      <c r="N928">
        <v>1463374800</v>
      </c>
      <c r="O928" s="11">
        <f t="shared" si="58"/>
        <v>42502.208333333328</v>
      </c>
      <c r="P928" s="11">
        <f t="shared" si="59"/>
        <v>42506.208333333328</v>
      </c>
      <c r="Q928" t="b">
        <v>0</v>
      </c>
      <c r="R928" t="b">
        <v>0</v>
      </c>
      <c r="S928" t="s">
        <v>17</v>
      </c>
      <c r="T928" t="str" cm="1">
        <f t="array" ref="T928:U928">TRIM(_xlfn.TEXTSPLIT(S928,"/"))</f>
        <v>food</v>
      </c>
      <c r="U928" t="str">
        <v>food trucks</v>
      </c>
      <c r="V928" s="5"/>
    </row>
    <row r="929" spans="1:22" x14ac:dyDescent="0.3">
      <c r="A929">
        <v>927</v>
      </c>
      <c r="B929" t="s">
        <v>1886</v>
      </c>
      <c r="C929" s="3" t="s">
        <v>1887</v>
      </c>
      <c r="D929">
        <v>7200</v>
      </c>
      <c r="E929" t="str" cm="1">
        <f t="array" ref="E929">_xlfn.IFS(D929&lt;1000,"Less than 1000",D929&lt;=4999,"1000 to 4999",D929&lt;=9999,"5000 to 9999",D929&lt;=14999,"10000 to 14999",D929&lt;=19999,"15000 to 19999",D929&lt;=24999,"20000 to 24999",D929&lt;=29999,"25000 to 29999",D929&lt;=34999,"30000 to 34999",D929&lt;=39999,"35000 to 39999",D929&lt;=44999,"40000 to 44999",D929&lt;=49999,"45000 to 49999",TRUE,"Greater than or equal to 50000")</f>
        <v>5000 to 9999</v>
      </c>
      <c r="F929">
        <v>3301</v>
      </c>
      <c r="G929" s="7">
        <f t="shared" si="56"/>
        <v>45.847222222222221</v>
      </c>
      <c r="H929" t="s">
        <v>14</v>
      </c>
      <c r="I929">
        <v>37</v>
      </c>
      <c r="J929" s="5">
        <f t="shared" si="57"/>
        <v>89.21621621621621</v>
      </c>
      <c r="K929" s="4" t="s">
        <v>21</v>
      </c>
      <c r="L929" s="4" t="s">
        <v>22</v>
      </c>
      <c r="M929">
        <v>1342069200</v>
      </c>
      <c r="N929">
        <v>1344574800</v>
      </c>
      <c r="O929" s="11">
        <f t="shared" si="58"/>
        <v>41102.208333333336</v>
      </c>
      <c r="P929" s="11">
        <f t="shared" si="59"/>
        <v>41131.208333333336</v>
      </c>
      <c r="Q929" t="b">
        <v>0</v>
      </c>
      <c r="R929" t="b">
        <v>0</v>
      </c>
      <c r="S929" t="s">
        <v>33</v>
      </c>
      <c r="T929" t="str" cm="1">
        <f t="array" ref="T929:U929">TRIM(_xlfn.TEXTSPLIT(S929,"/"))</f>
        <v>theater</v>
      </c>
      <c r="U929" t="str">
        <v>plays</v>
      </c>
      <c r="V929" s="5"/>
    </row>
    <row r="930" spans="1:22" x14ac:dyDescent="0.3">
      <c r="A930">
        <v>928</v>
      </c>
      <c r="B930" t="s">
        <v>1888</v>
      </c>
      <c r="C930" s="3" t="s">
        <v>1889</v>
      </c>
      <c r="D930">
        <v>167400</v>
      </c>
      <c r="E930" t="str" cm="1">
        <f t="array" ref="E930">_xlfn.IFS(D930&lt;1000,"Less than 1000",D930&lt;=4999,"1000 to 4999",D930&lt;=9999,"5000 to 9999",D930&lt;=14999,"10000 to 14999",D930&lt;=19999,"15000 to 19999",D930&lt;=24999,"20000 to 24999",D930&lt;=29999,"25000 to 29999",D930&lt;=34999,"30000 to 34999",D930&lt;=39999,"35000 to 39999",D930&lt;=44999,"40000 to 44999",D930&lt;=49999,"45000 to 49999",TRUE,"Greater than or equal to 50000")</f>
        <v>Greater than or equal to 50000</v>
      </c>
      <c r="F930">
        <v>196386</v>
      </c>
      <c r="G930" s="7">
        <f t="shared" si="56"/>
        <v>117.31541218637993</v>
      </c>
      <c r="H930" t="s">
        <v>20</v>
      </c>
      <c r="I930">
        <v>3777</v>
      </c>
      <c r="J930" s="5">
        <f t="shared" si="57"/>
        <v>51.995234312946785</v>
      </c>
      <c r="K930" s="4" t="s">
        <v>107</v>
      </c>
      <c r="L930" s="4" t="s">
        <v>108</v>
      </c>
      <c r="M930">
        <v>1388296800</v>
      </c>
      <c r="N930">
        <v>1389074400</v>
      </c>
      <c r="O930" s="11">
        <f t="shared" si="58"/>
        <v>41637.25</v>
      </c>
      <c r="P930" s="11">
        <f t="shared" si="59"/>
        <v>41646.25</v>
      </c>
      <c r="Q930" t="b">
        <v>0</v>
      </c>
      <c r="R930" t="b">
        <v>0</v>
      </c>
      <c r="S930" t="s">
        <v>28</v>
      </c>
      <c r="T930" t="str" cm="1">
        <f t="array" ref="T930:U930">TRIM(_xlfn.TEXTSPLIT(S930,"/"))</f>
        <v>technology</v>
      </c>
      <c r="U930" t="str">
        <v>web</v>
      </c>
      <c r="V930" s="5"/>
    </row>
    <row r="931" spans="1:22" x14ac:dyDescent="0.3">
      <c r="A931">
        <v>929</v>
      </c>
      <c r="B931" t="s">
        <v>1890</v>
      </c>
      <c r="C931" s="3" t="s">
        <v>1891</v>
      </c>
      <c r="D931">
        <v>5500</v>
      </c>
      <c r="E931" t="str" cm="1">
        <f t="array" ref="E931">_xlfn.IFS(D931&lt;1000,"Less than 1000",D931&lt;=4999,"1000 to 4999",D931&lt;=9999,"5000 to 9999",D931&lt;=14999,"10000 to 14999",D931&lt;=19999,"15000 to 19999",D931&lt;=24999,"20000 to 24999",D931&lt;=29999,"25000 to 29999",D931&lt;=34999,"30000 to 34999",D931&lt;=39999,"35000 to 39999",D931&lt;=44999,"40000 to 44999",D931&lt;=49999,"45000 to 49999",TRUE,"Greater than or equal to 50000")</f>
        <v>5000 to 9999</v>
      </c>
      <c r="F931">
        <v>11952</v>
      </c>
      <c r="G931" s="7">
        <f t="shared" si="56"/>
        <v>217.30909090909088</v>
      </c>
      <c r="H931" t="s">
        <v>20</v>
      </c>
      <c r="I931">
        <v>184</v>
      </c>
      <c r="J931" s="5">
        <f t="shared" si="57"/>
        <v>64.956521739130437</v>
      </c>
      <c r="K931" s="4" t="s">
        <v>40</v>
      </c>
      <c r="L931" s="4" t="s">
        <v>41</v>
      </c>
      <c r="M931">
        <v>1493787600</v>
      </c>
      <c r="N931">
        <v>1494997200</v>
      </c>
      <c r="O931" s="11">
        <f t="shared" si="58"/>
        <v>42858.208333333328</v>
      </c>
      <c r="P931" s="11">
        <f t="shared" si="59"/>
        <v>42872.208333333328</v>
      </c>
      <c r="Q931" t="b">
        <v>0</v>
      </c>
      <c r="R931" t="b">
        <v>0</v>
      </c>
      <c r="S931" t="s">
        <v>33</v>
      </c>
      <c r="T931" t="str" cm="1">
        <f t="array" ref="T931:U931">TRIM(_xlfn.TEXTSPLIT(S931,"/"))</f>
        <v>theater</v>
      </c>
      <c r="U931" t="str">
        <v>plays</v>
      </c>
      <c r="V931" s="5"/>
    </row>
    <row r="932" spans="1:22" x14ac:dyDescent="0.3">
      <c r="A932">
        <v>930</v>
      </c>
      <c r="B932" t="s">
        <v>1892</v>
      </c>
      <c r="C932" s="3" t="s">
        <v>1893</v>
      </c>
      <c r="D932">
        <v>3500</v>
      </c>
      <c r="E932" t="str" cm="1">
        <f t="array" ref="E932">_xlfn.IFS(D932&lt;1000,"Less than 1000",D932&lt;=4999,"1000 to 4999",D932&lt;=9999,"5000 to 9999",D932&lt;=14999,"10000 to 14999",D932&lt;=19999,"15000 to 19999",D932&lt;=24999,"20000 to 24999",D932&lt;=29999,"25000 to 29999",D932&lt;=34999,"30000 to 34999",D932&lt;=39999,"35000 to 39999",D932&lt;=44999,"40000 to 44999",D932&lt;=49999,"45000 to 49999",TRUE,"Greater than or equal to 50000")</f>
        <v>1000 to 4999</v>
      </c>
      <c r="F932">
        <v>3930</v>
      </c>
      <c r="G932" s="7">
        <f t="shared" si="56"/>
        <v>112.28571428571428</v>
      </c>
      <c r="H932" t="s">
        <v>20</v>
      </c>
      <c r="I932">
        <v>85</v>
      </c>
      <c r="J932" s="5">
        <f t="shared" si="57"/>
        <v>46.235294117647058</v>
      </c>
      <c r="K932" s="4" t="s">
        <v>21</v>
      </c>
      <c r="L932" s="4" t="s">
        <v>22</v>
      </c>
      <c r="M932">
        <v>1424844000</v>
      </c>
      <c r="N932">
        <v>1425448800</v>
      </c>
      <c r="O932" s="11">
        <f t="shared" si="58"/>
        <v>42060.25</v>
      </c>
      <c r="P932" s="11">
        <f t="shared" si="59"/>
        <v>42067.25</v>
      </c>
      <c r="Q932" t="b">
        <v>0</v>
      </c>
      <c r="R932" t="b">
        <v>1</v>
      </c>
      <c r="S932" t="s">
        <v>33</v>
      </c>
      <c r="T932" t="str" cm="1">
        <f t="array" ref="T932:U932">TRIM(_xlfn.TEXTSPLIT(S932,"/"))</f>
        <v>theater</v>
      </c>
      <c r="U932" t="str">
        <v>plays</v>
      </c>
      <c r="V932" s="5"/>
    </row>
    <row r="933" spans="1:22" x14ac:dyDescent="0.3">
      <c r="A933">
        <v>931</v>
      </c>
      <c r="B933" t="s">
        <v>1894</v>
      </c>
      <c r="C933" s="3" t="s">
        <v>1895</v>
      </c>
      <c r="D933">
        <v>7900</v>
      </c>
      <c r="E933" t="str" cm="1">
        <f t="array" ref="E933">_xlfn.IFS(D933&lt;1000,"Less than 1000",D933&lt;=4999,"1000 to 4999",D933&lt;=9999,"5000 to 9999",D933&lt;=14999,"10000 to 14999",D933&lt;=19999,"15000 to 19999",D933&lt;=24999,"20000 to 24999",D933&lt;=29999,"25000 to 29999",D933&lt;=34999,"30000 to 34999",D933&lt;=39999,"35000 to 39999",D933&lt;=44999,"40000 to 44999",D933&lt;=49999,"45000 to 49999",TRUE,"Greater than or equal to 50000")</f>
        <v>5000 to 9999</v>
      </c>
      <c r="F933">
        <v>5729</v>
      </c>
      <c r="G933" s="7">
        <f t="shared" si="56"/>
        <v>72.51898734177216</v>
      </c>
      <c r="H933" t="s">
        <v>14</v>
      </c>
      <c r="I933">
        <v>112</v>
      </c>
      <c r="J933" s="5">
        <f t="shared" si="57"/>
        <v>51.151785714285715</v>
      </c>
      <c r="K933" s="4" t="s">
        <v>21</v>
      </c>
      <c r="L933" s="4" t="s">
        <v>22</v>
      </c>
      <c r="M933">
        <v>1403931600</v>
      </c>
      <c r="N933">
        <v>1404104400</v>
      </c>
      <c r="O933" s="11">
        <f t="shared" si="58"/>
        <v>41818.208333333336</v>
      </c>
      <c r="P933" s="11">
        <f t="shared" si="59"/>
        <v>41820.208333333336</v>
      </c>
      <c r="Q933" t="b">
        <v>0</v>
      </c>
      <c r="R933" t="b">
        <v>1</v>
      </c>
      <c r="S933" t="s">
        <v>33</v>
      </c>
      <c r="T933" t="str" cm="1">
        <f t="array" ref="T933:U933">TRIM(_xlfn.TEXTSPLIT(S933,"/"))</f>
        <v>theater</v>
      </c>
      <c r="U933" t="str">
        <v>plays</v>
      </c>
      <c r="V933" s="5"/>
    </row>
    <row r="934" spans="1:22" x14ac:dyDescent="0.3">
      <c r="A934">
        <v>932</v>
      </c>
      <c r="B934" t="s">
        <v>1896</v>
      </c>
      <c r="C934" s="3" t="s">
        <v>1897</v>
      </c>
      <c r="D934">
        <v>2300</v>
      </c>
      <c r="E934" t="str" cm="1">
        <f t="array" ref="E934">_xlfn.IFS(D934&lt;1000,"Less than 1000",D934&lt;=4999,"1000 to 4999",D934&lt;=9999,"5000 to 9999",D934&lt;=14999,"10000 to 14999",D934&lt;=19999,"15000 to 19999",D934&lt;=24999,"20000 to 24999",D934&lt;=29999,"25000 to 29999",D934&lt;=34999,"30000 to 34999",D934&lt;=39999,"35000 to 39999",D934&lt;=44999,"40000 to 44999",D934&lt;=49999,"45000 to 49999",TRUE,"Greater than or equal to 50000")</f>
        <v>1000 to 4999</v>
      </c>
      <c r="F934">
        <v>4883</v>
      </c>
      <c r="G934" s="7">
        <f t="shared" si="56"/>
        <v>212.30434782608697</v>
      </c>
      <c r="H934" t="s">
        <v>20</v>
      </c>
      <c r="I934">
        <v>144</v>
      </c>
      <c r="J934" s="5">
        <f t="shared" si="57"/>
        <v>33.909722222222221</v>
      </c>
      <c r="K934" s="4" t="s">
        <v>21</v>
      </c>
      <c r="L934" s="4" t="s">
        <v>22</v>
      </c>
      <c r="M934">
        <v>1394514000</v>
      </c>
      <c r="N934">
        <v>1394773200</v>
      </c>
      <c r="O934" s="11">
        <f t="shared" si="58"/>
        <v>41709.208333333336</v>
      </c>
      <c r="P934" s="11">
        <f t="shared" si="59"/>
        <v>41712.208333333336</v>
      </c>
      <c r="Q934" t="b">
        <v>0</v>
      </c>
      <c r="R934" t="b">
        <v>0</v>
      </c>
      <c r="S934" t="s">
        <v>23</v>
      </c>
      <c r="T934" t="str" cm="1">
        <f t="array" ref="T934:U934">TRIM(_xlfn.TEXTSPLIT(S934,"/"))</f>
        <v>music</v>
      </c>
      <c r="U934" t="str">
        <v>rock</v>
      </c>
      <c r="V934" s="5"/>
    </row>
    <row r="935" spans="1:22" x14ac:dyDescent="0.3">
      <c r="A935">
        <v>933</v>
      </c>
      <c r="B935" t="s">
        <v>1898</v>
      </c>
      <c r="C935" s="3" t="s">
        <v>1899</v>
      </c>
      <c r="D935">
        <v>73000</v>
      </c>
      <c r="E935" t="str" cm="1">
        <f t="array" ref="E935">_xlfn.IFS(D935&lt;1000,"Less than 1000",D935&lt;=4999,"1000 to 4999",D935&lt;=9999,"5000 to 9999",D935&lt;=14999,"10000 to 14999",D935&lt;=19999,"15000 to 19999",D935&lt;=24999,"20000 to 24999",D935&lt;=29999,"25000 to 29999",D935&lt;=34999,"30000 to 34999",D935&lt;=39999,"35000 to 39999",D935&lt;=44999,"40000 to 44999",D935&lt;=49999,"45000 to 49999",TRUE,"Greater than or equal to 50000")</f>
        <v>Greater than or equal to 50000</v>
      </c>
      <c r="F935">
        <v>175015</v>
      </c>
      <c r="G935" s="7">
        <f t="shared" si="56"/>
        <v>239.74657534246577</v>
      </c>
      <c r="H935" t="s">
        <v>20</v>
      </c>
      <c r="I935">
        <v>1902</v>
      </c>
      <c r="J935" s="5">
        <f t="shared" si="57"/>
        <v>92.016298633017882</v>
      </c>
      <c r="K935" s="4" t="s">
        <v>21</v>
      </c>
      <c r="L935" s="4" t="s">
        <v>22</v>
      </c>
      <c r="M935">
        <v>1365397200</v>
      </c>
      <c r="N935">
        <v>1366520400</v>
      </c>
      <c r="O935" s="11">
        <f t="shared" si="58"/>
        <v>41372.208333333336</v>
      </c>
      <c r="P935" s="11">
        <f t="shared" si="59"/>
        <v>41385.208333333336</v>
      </c>
      <c r="Q935" t="b">
        <v>0</v>
      </c>
      <c r="R935" t="b">
        <v>0</v>
      </c>
      <c r="S935" t="s">
        <v>33</v>
      </c>
      <c r="T935" t="str" cm="1">
        <f t="array" ref="T935:U935">TRIM(_xlfn.TEXTSPLIT(S935,"/"))</f>
        <v>theater</v>
      </c>
      <c r="U935" t="str">
        <v>plays</v>
      </c>
      <c r="V935" s="5"/>
    </row>
    <row r="936" spans="1:22" x14ac:dyDescent="0.3">
      <c r="A936">
        <v>934</v>
      </c>
      <c r="B936" t="s">
        <v>1900</v>
      </c>
      <c r="C936" s="3" t="s">
        <v>1901</v>
      </c>
      <c r="D936">
        <v>6200</v>
      </c>
      <c r="E936" t="str" cm="1">
        <f t="array" ref="E936">_xlfn.IFS(D936&lt;1000,"Less than 1000",D936&lt;=4999,"1000 to 4999",D936&lt;=9999,"5000 to 9999",D936&lt;=14999,"10000 to 14999",D936&lt;=19999,"15000 to 19999",D936&lt;=24999,"20000 to 24999",D936&lt;=29999,"25000 to 29999",D936&lt;=34999,"30000 to 34999",D936&lt;=39999,"35000 to 39999",D936&lt;=44999,"40000 to 44999",D936&lt;=49999,"45000 to 49999",TRUE,"Greater than or equal to 50000")</f>
        <v>5000 to 9999</v>
      </c>
      <c r="F936">
        <v>11280</v>
      </c>
      <c r="G936" s="7">
        <f t="shared" si="56"/>
        <v>181.93548387096774</v>
      </c>
      <c r="H936" t="s">
        <v>20</v>
      </c>
      <c r="I936">
        <v>105</v>
      </c>
      <c r="J936" s="5">
        <f t="shared" si="57"/>
        <v>107.42857142857143</v>
      </c>
      <c r="K936" s="4" t="s">
        <v>21</v>
      </c>
      <c r="L936" s="4" t="s">
        <v>22</v>
      </c>
      <c r="M936">
        <v>1456120800</v>
      </c>
      <c r="N936">
        <v>1456639200</v>
      </c>
      <c r="O936" s="11">
        <f t="shared" si="58"/>
        <v>42422.25</v>
      </c>
      <c r="P936" s="11">
        <f t="shared" si="59"/>
        <v>42428.25</v>
      </c>
      <c r="Q936" t="b">
        <v>0</v>
      </c>
      <c r="R936" t="b">
        <v>0</v>
      </c>
      <c r="S936" t="s">
        <v>33</v>
      </c>
      <c r="T936" t="str" cm="1">
        <f t="array" ref="T936:U936">TRIM(_xlfn.TEXTSPLIT(S936,"/"))</f>
        <v>theater</v>
      </c>
      <c r="U936" t="str">
        <v>plays</v>
      </c>
      <c r="V936" s="5"/>
    </row>
    <row r="937" spans="1:22" ht="31.2" x14ac:dyDescent="0.3">
      <c r="A937">
        <v>935</v>
      </c>
      <c r="B937" t="s">
        <v>1902</v>
      </c>
      <c r="C937" s="3" t="s">
        <v>1903</v>
      </c>
      <c r="D937">
        <v>6100</v>
      </c>
      <c r="E937" t="str" cm="1">
        <f t="array" ref="E937">_xlfn.IFS(D937&lt;1000,"Less than 1000",D937&lt;=4999,"1000 to 4999",D937&lt;=9999,"5000 to 9999",D937&lt;=14999,"10000 to 14999",D937&lt;=19999,"15000 to 19999",D937&lt;=24999,"20000 to 24999",D937&lt;=29999,"25000 to 29999",D937&lt;=34999,"30000 to 34999",D937&lt;=39999,"35000 to 39999",D937&lt;=44999,"40000 to 44999",D937&lt;=49999,"45000 to 49999",TRUE,"Greater than or equal to 50000")</f>
        <v>5000 to 9999</v>
      </c>
      <c r="F937">
        <v>10012</v>
      </c>
      <c r="G937" s="7">
        <f t="shared" si="56"/>
        <v>164.13114754098362</v>
      </c>
      <c r="H937" t="s">
        <v>20</v>
      </c>
      <c r="I937">
        <v>132</v>
      </c>
      <c r="J937" s="5">
        <f t="shared" si="57"/>
        <v>75.848484848484844</v>
      </c>
      <c r="K937" s="4" t="s">
        <v>21</v>
      </c>
      <c r="L937" s="4" t="s">
        <v>22</v>
      </c>
      <c r="M937">
        <v>1437714000</v>
      </c>
      <c r="N937">
        <v>1438318800</v>
      </c>
      <c r="O937" s="11">
        <f t="shared" si="58"/>
        <v>42209.208333333328</v>
      </c>
      <c r="P937" s="11">
        <f t="shared" si="59"/>
        <v>42216.208333333328</v>
      </c>
      <c r="Q937" t="b">
        <v>0</v>
      </c>
      <c r="R937" t="b">
        <v>0</v>
      </c>
      <c r="S937" t="s">
        <v>33</v>
      </c>
      <c r="T937" t="str" cm="1">
        <f t="array" ref="T937:U937">TRIM(_xlfn.TEXTSPLIT(S937,"/"))</f>
        <v>theater</v>
      </c>
      <c r="U937" t="str">
        <v>plays</v>
      </c>
      <c r="V937" s="5"/>
    </row>
    <row r="938" spans="1:22" x14ac:dyDescent="0.3">
      <c r="A938">
        <v>936</v>
      </c>
      <c r="B938" t="s">
        <v>1246</v>
      </c>
      <c r="C938" s="3" t="s">
        <v>1904</v>
      </c>
      <c r="D938">
        <v>103200</v>
      </c>
      <c r="E938" t="str" cm="1">
        <f t="array" ref="E938">_xlfn.IFS(D938&lt;1000,"Less than 1000",D938&lt;=4999,"1000 to 4999",D938&lt;=9999,"5000 to 9999",D938&lt;=14999,"10000 to 14999",D938&lt;=19999,"15000 to 19999",D938&lt;=24999,"20000 to 24999",D938&lt;=29999,"25000 to 29999",D938&lt;=34999,"30000 to 34999",D938&lt;=39999,"35000 to 39999",D938&lt;=44999,"40000 to 44999",D938&lt;=49999,"45000 to 49999",TRUE,"Greater than or equal to 50000")</f>
        <v>Greater than or equal to 50000</v>
      </c>
      <c r="F938">
        <v>1690</v>
      </c>
      <c r="G938" s="7">
        <f t="shared" si="56"/>
        <v>1.6375968992248062</v>
      </c>
      <c r="H938" t="s">
        <v>14</v>
      </c>
      <c r="I938">
        <v>21</v>
      </c>
      <c r="J938" s="5">
        <f t="shared" si="57"/>
        <v>80.476190476190482</v>
      </c>
      <c r="K938" s="4" t="s">
        <v>21</v>
      </c>
      <c r="L938" s="4" t="s">
        <v>22</v>
      </c>
      <c r="M938">
        <v>1563771600</v>
      </c>
      <c r="N938">
        <v>1564030800</v>
      </c>
      <c r="O938" s="11">
        <f t="shared" si="58"/>
        <v>43668.208333333328</v>
      </c>
      <c r="P938" s="11">
        <f t="shared" si="59"/>
        <v>43671.208333333328</v>
      </c>
      <c r="Q938" t="b">
        <v>1</v>
      </c>
      <c r="R938" t="b">
        <v>0</v>
      </c>
      <c r="S938" t="s">
        <v>33</v>
      </c>
      <c r="T938" t="str" cm="1">
        <f t="array" ref="T938:U938">TRIM(_xlfn.TEXTSPLIT(S938,"/"))</f>
        <v>theater</v>
      </c>
      <c r="U938" t="str">
        <v>plays</v>
      </c>
      <c r="V938" s="5"/>
    </row>
    <row r="939" spans="1:22" x14ac:dyDescent="0.3">
      <c r="A939">
        <v>937</v>
      </c>
      <c r="B939" t="s">
        <v>1905</v>
      </c>
      <c r="C939" s="3" t="s">
        <v>1906</v>
      </c>
      <c r="D939">
        <v>171000</v>
      </c>
      <c r="E939" t="str" cm="1">
        <f t="array" ref="E939">_xlfn.IFS(D939&lt;1000,"Less than 1000",D939&lt;=4999,"1000 to 4999",D939&lt;=9999,"5000 to 9999",D939&lt;=14999,"10000 to 14999",D939&lt;=19999,"15000 to 19999",D939&lt;=24999,"20000 to 24999",D939&lt;=29999,"25000 to 29999",D939&lt;=34999,"30000 to 34999",D939&lt;=39999,"35000 to 39999",D939&lt;=44999,"40000 to 44999",D939&lt;=49999,"45000 to 49999",TRUE,"Greater than or equal to 50000")</f>
        <v>Greater than or equal to 50000</v>
      </c>
      <c r="F939">
        <v>84891</v>
      </c>
      <c r="G939" s="7">
        <f t="shared" si="56"/>
        <v>49.64385964912281</v>
      </c>
      <c r="H939" t="s">
        <v>74</v>
      </c>
      <c r="I939">
        <v>976</v>
      </c>
      <c r="J939" s="5">
        <f t="shared" si="57"/>
        <v>86.978483606557376</v>
      </c>
      <c r="K939" s="4" t="s">
        <v>21</v>
      </c>
      <c r="L939" s="4" t="s">
        <v>22</v>
      </c>
      <c r="M939">
        <v>1448517600</v>
      </c>
      <c r="N939">
        <v>1449295200</v>
      </c>
      <c r="O939" s="11">
        <f t="shared" si="58"/>
        <v>42334.25</v>
      </c>
      <c r="P939" s="11">
        <f t="shared" si="59"/>
        <v>42343.25</v>
      </c>
      <c r="Q939" t="b">
        <v>0</v>
      </c>
      <c r="R939" t="b">
        <v>0</v>
      </c>
      <c r="S939" t="s">
        <v>42</v>
      </c>
      <c r="T939" t="str" cm="1">
        <f t="array" ref="T939:U939">TRIM(_xlfn.TEXTSPLIT(S939,"/"))</f>
        <v>film &amp; video</v>
      </c>
      <c r="U939" t="str">
        <v>documentary</v>
      </c>
      <c r="V939" s="5"/>
    </row>
    <row r="940" spans="1:22" x14ac:dyDescent="0.3">
      <c r="A940">
        <v>938</v>
      </c>
      <c r="B940" t="s">
        <v>1907</v>
      </c>
      <c r="C940" s="3" t="s">
        <v>1908</v>
      </c>
      <c r="D940">
        <v>9200</v>
      </c>
      <c r="E940" t="str" cm="1">
        <f t="array" ref="E940">_xlfn.IFS(D940&lt;1000,"Less than 1000",D940&lt;=4999,"1000 to 4999",D940&lt;=9999,"5000 to 9999",D940&lt;=14999,"10000 to 14999",D940&lt;=19999,"15000 to 19999",D940&lt;=24999,"20000 to 24999",D940&lt;=29999,"25000 to 29999",D940&lt;=34999,"30000 to 34999",D940&lt;=39999,"35000 to 39999",D940&lt;=44999,"40000 to 44999",D940&lt;=49999,"45000 to 49999",TRUE,"Greater than or equal to 50000")</f>
        <v>5000 to 9999</v>
      </c>
      <c r="F940">
        <v>10093</v>
      </c>
      <c r="G940" s="7">
        <f t="shared" si="56"/>
        <v>109.70652173913042</v>
      </c>
      <c r="H940" t="s">
        <v>20</v>
      </c>
      <c r="I940">
        <v>96</v>
      </c>
      <c r="J940" s="5">
        <f t="shared" si="57"/>
        <v>105.13541666666667</v>
      </c>
      <c r="K940" s="4" t="s">
        <v>21</v>
      </c>
      <c r="L940" s="4" t="s">
        <v>22</v>
      </c>
      <c r="M940">
        <v>1528779600</v>
      </c>
      <c r="N940">
        <v>1531890000</v>
      </c>
      <c r="O940" s="11">
        <f t="shared" si="58"/>
        <v>43263.208333333328</v>
      </c>
      <c r="P940" s="11">
        <f t="shared" si="59"/>
        <v>43299.208333333328</v>
      </c>
      <c r="Q940" t="b">
        <v>0</v>
      </c>
      <c r="R940" t="b">
        <v>1</v>
      </c>
      <c r="S940" t="s">
        <v>119</v>
      </c>
      <c r="T940" t="str" cm="1">
        <f t="array" ref="T940:U940">TRIM(_xlfn.TEXTSPLIT(S940,"/"))</f>
        <v>publishing</v>
      </c>
      <c r="U940" t="str">
        <v>fiction</v>
      </c>
      <c r="V940" s="5"/>
    </row>
    <row r="941" spans="1:22" ht="31.2" x14ac:dyDescent="0.3">
      <c r="A941">
        <v>939</v>
      </c>
      <c r="B941" t="s">
        <v>1909</v>
      </c>
      <c r="C941" s="3" t="s">
        <v>1910</v>
      </c>
      <c r="D941">
        <v>7800</v>
      </c>
      <c r="E941" t="str" cm="1">
        <f t="array" ref="E941">_xlfn.IFS(D941&lt;1000,"Less than 1000",D941&lt;=4999,"1000 to 4999",D941&lt;=9999,"5000 to 9999",D941&lt;=14999,"10000 to 14999",D941&lt;=19999,"15000 to 19999",D941&lt;=24999,"20000 to 24999",D941&lt;=29999,"25000 to 29999",D941&lt;=34999,"30000 to 34999",D941&lt;=39999,"35000 to 39999",D941&lt;=44999,"40000 to 44999",D941&lt;=49999,"45000 to 49999",TRUE,"Greater than or equal to 50000")</f>
        <v>5000 to 9999</v>
      </c>
      <c r="F941">
        <v>3839</v>
      </c>
      <c r="G941" s="7">
        <f t="shared" si="56"/>
        <v>49.217948717948715</v>
      </c>
      <c r="H941" t="s">
        <v>14</v>
      </c>
      <c r="I941">
        <v>67</v>
      </c>
      <c r="J941" s="5">
        <f t="shared" si="57"/>
        <v>57.298507462686565</v>
      </c>
      <c r="K941" s="4" t="s">
        <v>21</v>
      </c>
      <c r="L941" s="4" t="s">
        <v>22</v>
      </c>
      <c r="M941">
        <v>1304744400</v>
      </c>
      <c r="N941">
        <v>1306213200</v>
      </c>
      <c r="O941" s="11">
        <f t="shared" si="58"/>
        <v>40670.208333333336</v>
      </c>
      <c r="P941" s="11">
        <f t="shared" si="59"/>
        <v>40687.208333333336</v>
      </c>
      <c r="Q941" t="b">
        <v>0</v>
      </c>
      <c r="R941" t="b">
        <v>1</v>
      </c>
      <c r="S941" t="s">
        <v>89</v>
      </c>
      <c r="T941" t="str" cm="1">
        <f t="array" ref="T941:U941">TRIM(_xlfn.TEXTSPLIT(S941,"/"))</f>
        <v>games</v>
      </c>
      <c r="U941" t="str">
        <v>video games</v>
      </c>
      <c r="V941" s="5"/>
    </row>
    <row r="942" spans="1:22" x14ac:dyDescent="0.3">
      <c r="A942">
        <v>940</v>
      </c>
      <c r="B942" t="s">
        <v>1911</v>
      </c>
      <c r="C942" s="3" t="s">
        <v>1912</v>
      </c>
      <c r="D942">
        <v>9900</v>
      </c>
      <c r="E942" t="str" cm="1">
        <f t="array" ref="E942">_xlfn.IFS(D942&lt;1000,"Less than 1000",D942&lt;=4999,"1000 to 4999",D942&lt;=9999,"5000 to 9999",D942&lt;=14999,"10000 to 14999",D942&lt;=19999,"15000 to 19999",D942&lt;=24999,"20000 to 24999",D942&lt;=29999,"25000 to 29999",D942&lt;=34999,"30000 to 34999",D942&lt;=39999,"35000 to 39999",D942&lt;=44999,"40000 to 44999",D942&lt;=49999,"45000 to 49999",TRUE,"Greater than or equal to 50000")</f>
        <v>5000 to 9999</v>
      </c>
      <c r="F942">
        <v>6161</v>
      </c>
      <c r="G942" s="7">
        <f t="shared" si="56"/>
        <v>62.232323232323225</v>
      </c>
      <c r="H942" t="s">
        <v>47</v>
      </c>
      <c r="I942">
        <v>66</v>
      </c>
      <c r="J942" s="5">
        <f t="shared" si="57"/>
        <v>93.348484848484844</v>
      </c>
      <c r="K942" s="4" t="s">
        <v>15</v>
      </c>
      <c r="L942" s="4" t="s">
        <v>16</v>
      </c>
      <c r="M942">
        <v>1354341600</v>
      </c>
      <c r="N942">
        <v>1356242400</v>
      </c>
      <c r="O942" s="11">
        <f t="shared" si="58"/>
        <v>41244.25</v>
      </c>
      <c r="P942" s="11">
        <f t="shared" si="59"/>
        <v>41266.25</v>
      </c>
      <c r="Q942" t="b">
        <v>0</v>
      </c>
      <c r="R942" t="b">
        <v>0</v>
      </c>
      <c r="S942" t="s">
        <v>28</v>
      </c>
      <c r="T942" t="str" cm="1">
        <f t="array" ref="T942:U942">TRIM(_xlfn.TEXTSPLIT(S942,"/"))</f>
        <v>technology</v>
      </c>
      <c r="U942" t="str">
        <v>web</v>
      </c>
      <c r="V942" s="5"/>
    </row>
    <row r="943" spans="1:22" x14ac:dyDescent="0.3">
      <c r="A943">
        <v>941</v>
      </c>
      <c r="B943" t="s">
        <v>1913</v>
      </c>
      <c r="C943" s="3" t="s">
        <v>1914</v>
      </c>
      <c r="D943">
        <v>43000</v>
      </c>
      <c r="E943" t="str" cm="1">
        <f t="array" ref="E943">_xlfn.IFS(D943&lt;1000,"Less than 1000",D943&lt;=4999,"1000 to 4999",D943&lt;=9999,"5000 to 9999",D943&lt;=14999,"10000 to 14999",D943&lt;=19999,"15000 to 19999",D943&lt;=24999,"20000 to 24999",D943&lt;=29999,"25000 to 29999",D943&lt;=34999,"30000 to 34999",D943&lt;=39999,"35000 to 39999",D943&lt;=44999,"40000 to 44999",D943&lt;=49999,"45000 to 49999",TRUE,"Greater than or equal to 50000")</f>
        <v>40000 to 44999</v>
      </c>
      <c r="F943">
        <v>5615</v>
      </c>
      <c r="G943" s="7">
        <f t="shared" si="56"/>
        <v>13.05813953488372</v>
      </c>
      <c r="H943" t="s">
        <v>14</v>
      </c>
      <c r="I943">
        <v>78</v>
      </c>
      <c r="J943" s="5">
        <f t="shared" si="57"/>
        <v>71.987179487179489</v>
      </c>
      <c r="K943" s="4" t="s">
        <v>21</v>
      </c>
      <c r="L943" s="4" t="s">
        <v>22</v>
      </c>
      <c r="M943">
        <v>1294552800</v>
      </c>
      <c r="N943">
        <v>1297576800</v>
      </c>
      <c r="O943" s="11">
        <f t="shared" si="58"/>
        <v>40552.25</v>
      </c>
      <c r="P943" s="11">
        <f t="shared" si="59"/>
        <v>40587.25</v>
      </c>
      <c r="Q943" t="b">
        <v>1</v>
      </c>
      <c r="R943" t="b">
        <v>0</v>
      </c>
      <c r="S943" t="s">
        <v>33</v>
      </c>
      <c r="T943" t="str" cm="1">
        <f t="array" ref="T943:U943">TRIM(_xlfn.TEXTSPLIT(S943,"/"))</f>
        <v>theater</v>
      </c>
      <c r="U943" t="str">
        <v>plays</v>
      </c>
      <c r="V943" s="5"/>
    </row>
    <row r="944" spans="1:22" x14ac:dyDescent="0.3">
      <c r="A944">
        <v>942</v>
      </c>
      <c r="B944" t="s">
        <v>1907</v>
      </c>
      <c r="C944" s="3" t="s">
        <v>1915</v>
      </c>
      <c r="D944">
        <v>9600</v>
      </c>
      <c r="E944" t="str" cm="1">
        <f t="array" ref="E944">_xlfn.IFS(D944&lt;1000,"Less than 1000",D944&lt;=4999,"1000 to 4999",D944&lt;=9999,"5000 to 9999",D944&lt;=14999,"10000 to 14999",D944&lt;=19999,"15000 to 19999",D944&lt;=24999,"20000 to 24999",D944&lt;=29999,"25000 to 29999",D944&lt;=34999,"30000 to 34999",D944&lt;=39999,"35000 to 39999",D944&lt;=44999,"40000 to 44999",D944&lt;=49999,"45000 to 49999",TRUE,"Greater than or equal to 50000")</f>
        <v>5000 to 9999</v>
      </c>
      <c r="F944">
        <v>6205</v>
      </c>
      <c r="G944" s="7">
        <f t="shared" si="56"/>
        <v>64.635416666666671</v>
      </c>
      <c r="H944" t="s">
        <v>14</v>
      </c>
      <c r="I944">
        <v>67</v>
      </c>
      <c r="J944" s="5">
        <f t="shared" si="57"/>
        <v>92.611940298507463</v>
      </c>
      <c r="K944" s="4" t="s">
        <v>26</v>
      </c>
      <c r="L944" s="4" t="s">
        <v>27</v>
      </c>
      <c r="M944">
        <v>1295935200</v>
      </c>
      <c r="N944">
        <v>1296194400</v>
      </c>
      <c r="O944" s="11">
        <f t="shared" si="58"/>
        <v>40568.25</v>
      </c>
      <c r="P944" s="11">
        <f t="shared" si="59"/>
        <v>40571.25</v>
      </c>
      <c r="Q944" t="b">
        <v>0</v>
      </c>
      <c r="R944" t="b">
        <v>0</v>
      </c>
      <c r="S944" t="s">
        <v>33</v>
      </c>
      <c r="T944" t="str" cm="1">
        <f t="array" ref="T944:U944">TRIM(_xlfn.TEXTSPLIT(S944,"/"))</f>
        <v>theater</v>
      </c>
      <c r="U944" t="str">
        <v>plays</v>
      </c>
      <c r="V944" s="5"/>
    </row>
    <row r="945" spans="1:22" x14ac:dyDescent="0.3">
      <c r="A945">
        <v>943</v>
      </c>
      <c r="B945" t="s">
        <v>1916</v>
      </c>
      <c r="C945" s="3" t="s">
        <v>1917</v>
      </c>
      <c r="D945">
        <v>7500</v>
      </c>
      <c r="E945" t="str" cm="1">
        <f t="array" ref="E945">_xlfn.IFS(D945&lt;1000,"Less than 1000",D945&lt;=4999,"1000 to 4999",D945&lt;=9999,"5000 to 9999",D945&lt;=14999,"10000 to 14999",D945&lt;=19999,"15000 to 19999",D945&lt;=24999,"20000 to 24999",D945&lt;=29999,"25000 to 29999",D945&lt;=34999,"30000 to 34999",D945&lt;=39999,"35000 to 39999",D945&lt;=44999,"40000 to 44999",D945&lt;=49999,"45000 to 49999",TRUE,"Greater than or equal to 50000")</f>
        <v>5000 to 9999</v>
      </c>
      <c r="F945">
        <v>11969</v>
      </c>
      <c r="G945" s="7">
        <f t="shared" si="56"/>
        <v>159.58666666666667</v>
      </c>
      <c r="H945" t="s">
        <v>20</v>
      </c>
      <c r="I945">
        <v>114</v>
      </c>
      <c r="J945" s="5">
        <f t="shared" si="57"/>
        <v>104.99122807017544</v>
      </c>
      <c r="K945" s="4" t="s">
        <v>21</v>
      </c>
      <c r="L945" s="4" t="s">
        <v>22</v>
      </c>
      <c r="M945">
        <v>1411534800</v>
      </c>
      <c r="N945">
        <v>1414558800</v>
      </c>
      <c r="O945" s="11">
        <f t="shared" si="58"/>
        <v>41906.208333333336</v>
      </c>
      <c r="P945" s="11">
        <f t="shared" si="59"/>
        <v>41941.208333333336</v>
      </c>
      <c r="Q945" t="b">
        <v>0</v>
      </c>
      <c r="R945" t="b">
        <v>0</v>
      </c>
      <c r="S945" t="s">
        <v>17</v>
      </c>
      <c r="T945" t="str" cm="1">
        <f t="array" ref="T945:U945">TRIM(_xlfn.TEXTSPLIT(S945,"/"))</f>
        <v>food</v>
      </c>
      <c r="U945" t="str">
        <v>food trucks</v>
      </c>
      <c r="V945" s="5"/>
    </row>
    <row r="946" spans="1:22" x14ac:dyDescent="0.3">
      <c r="A946">
        <v>944</v>
      </c>
      <c r="B946" t="s">
        <v>1918</v>
      </c>
      <c r="C946" s="3" t="s">
        <v>1919</v>
      </c>
      <c r="D946">
        <v>10000</v>
      </c>
      <c r="E946" t="str" cm="1">
        <f t="array" ref="E946">_xlfn.IFS(D946&lt;1000,"Less than 1000",D946&lt;=4999,"1000 to 4999",D946&lt;=9999,"5000 to 9999",D946&lt;=14999,"10000 to 14999",D946&lt;=19999,"15000 to 19999",D946&lt;=24999,"20000 to 24999",D946&lt;=29999,"25000 to 29999",D946&lt;=34999,"30000 to 34999",D946&lt;=39999,"35000 to 39999",D946&lt;=44999,"40000 to 44999",D946&lt;=49999,"45000 to 49999",TRUE,"Greater than or equal to 50000")</f>
        <v>10000 to 14999</v>
      </c>
      <c r="F946">
        <v>8142</v>
      </c>
      <c r="G946" s="7">
        <f t="shared" si="56"/>
        <v>81.42</v>
      </c>
      <c r="H946" t="s">
        <v>14</v>
      </c>
      <c r="I946">
        <v>263</v>
      </c>
      <c r="J946" s="5">
        <f t="shared" si="57"/>
        <v>30.958174904942965</v>
      </c>
      <c r="K946" s="4" t="s">
        <v>26</v>
      </c>
      <c r="L946" s="4" t="s">
        <v>27</v>
      </c>
      <c r="M946">
        <v>1486706400</v>
      </c>
      <c r="N946">
        <v>1488348000</v>
      </c>
      <c r="O946" s="11">
        <f t="shared" si="58"/>
        <v>42776.25</v>
      </c>
      <c r="P946" s="11">
        <f t="shared" si="59"/>
        <v>42795.25</v>
      </c>
      <c r="Q946" t="b">
        <v>0</v>
      </c>
      <c r="R946" t="b">
        <v>0</v>
      </c>
      <c r="S946" t="s">
        <v>122</v>
      </c>
      <c r="T946" t="str" cm="1">
        <f t="array" ref="T946:U946">TRIM(_xlfn.TEXTSPLIT(S946,"/"))</f>
        <v>photography</v>
      </c>
      <c r="U946" t="str">
        <v>photography books</v>
      </c>
      <c r="V946" s="5"/>
    </row>
    <row r="947" spans="1:22" x14ac:dyDescent="0.3">
      <c r="A947">
        <v>945</v>
      </c>
      <c r="B947" t="s">
        <v>1920</v>
      </c>
      <c r="C947" s="3" t="s">
        <v>1921</v>
      </c>
      <c r="D947">
        <v>172000</v>
      </c>
      <c r="E947" t="str" cm="1">
        <f t="array" ref="E947">_xlfn.IFS(D947&lt;1000,"Less than 1000",D947&lt;=4999,"1000 to 4999",D947&lt;=9999,"5000 to 9999",D947&lt;=14999,"10000 to 14999",D947&lt;=19999,"15000 to 19999",D947&lt;=24999,"20000 to 24999",D947&lt;=29999,"25000 to 29999",D947&lt;=34999,"30000 to 34999",D947&lt;=39999,"35000 to 39999",D947&lt;=44999,"40000 to 44999",D947&lt;=49999,"45000 to 49999",TRUE,"Greater than or equal to 50000")</f>
        <v>Greater than or equal to 50000</v>
      </c>
      <c r="F947">
        <v>55805</v>
      </c>
      <c r="G947" s="7">
        <f t="shared" si="56"/>
        <v>32.444767441860463</v>
      </c>
      <c r="H947" t="s">
        <v>14</v>
      </c>
      <c r="I947">
        <v>1691</v>
      </c>
      <c r="J947" s="5">
        <f t="shared" si="57"/>
        <v>33.001182732111175</v>
      </c>
      <c r="K947" s="4" t="s">
        <v>21</v>
      </c>
      <c r="L947" s="4" t="s">
        <v>22</v>
      </c>
      <c r="M947">
        <v>1333602000</v>
      </c>
      <c r="N947">
        <v>1334898000</v>
      </c>
      <c r="O947" s="11">
        <f t="shared" si="58"/>
        <v>41004.208333333336</v>
      </c>
      <c r="P947" s="11">
        <f t="shared" si="59"/>
        <v>41019.208333333336</v>
      </c>
      <c r="Q947" t="b">
        <v>1</v>
      </c>
      <c r="R947" t="b">
        <v>0</v>
      </c>
      <c r="S947" t="s">
        <v>122</v>
      </c>
      <c r="T947" t="str" cm="1">
        <f t="array" ref="T947:U947">TRIM(_xlfn.TEXTSPLIT(S947,"/"))</f>
        <v>photography</v>
      </c>
      <c r="U947" t="str">
        <v>photography books</v>
      </c>
      <c r="V947" s="5"/>
    </row>
    <row r="948" spans="1:22" ht="31.2" x14ac:dyDescent="0.3">
      <c r="A948">
        <v>946</v>
      </c>
      <c r="B948" t="s">
        <v>1922</v>
      </c>
      <c r="C948" s="3" t="s">
        <v>1923</v>
      </c>
      <c r="D948">
        <v>153700</v>
      </c>
      <c r="E948" t="str" cm="1">
        <f t="array" ref="E948">_xlfn.IFS(D948&lt;1000,"Less than 1000",D948&lt;=4999,"1000 to 4999",D948&lt;=9999,"5000 to 9999",D948&lt;=14999,"10000 to 14999",D948&lt;=19999,"15000 to 19999",D948&lt;=24999,"20000 to 24999",D948&lt;=29999,"25000 to 29999",D948&lt;=34999,"30000 to 34999",D948&lt;=39999,"35000 to 39999",D948&lt;=44999,"40000 to 44999",D948&lt;=49999,"45000 to 49999",TRUE,"Greater than or equal to 50000")</f>
        <v>Greater than or equal to 50000</v>
      </c>
      <c r="F948">
        <v>15238</v>
      </c>
      <c r="G948" s="7">
        <f t="shared" si="56"/>
        <v>9.9141184124918666</v>
      </c>
      <c r="H948" t="s">
        <v>14</v>
      </c>
      <c r="I948">
        <v>181</v>
      </c>
      <c r="J948" s="5">
        <f t="shared" si="57"/>
        <v>84.187845303867405</v>
      </c>
      <c r="K948" s="4" t="s">
        <v>21</v>
      </c>
      <c r="L948" s="4" t="s">
        <v>22</v>
      </c>
      <c r="M948">
        <v>1308200400</v>
      </c>
      <c r="N948">
        <v>1308373200</v>
      </c>
      <c r="O948" s="11">
        <f t="shared" si="58"/>
        <v>40710.208333333336</v>
      </c>
      <c r="P948" s="11">
        <f t="shared" si="59"/>
        <v>40712.208333333336</v>
      </c>
      <c r="Q948" t="b">
        <v>0</v>
      </c>
      <c r="R948" t="b">
        <v>0</v>
      </c>
      <c r="S948" t="s">
        <v>33</v>
      </c>
      <c r="T948" t="str" cm="1">
        <f t="array" ref="T948:U948">TRIM(_xlfn.TEXTSPLIT(S948,"/"))</f>
        <v>theater</v>
      </c>
      <c r="U948" t="str">
        <v>plays</v>
      </c>
      <c r="V948" s="5"/>
    </row>
    <row r="949" spans="1:22" x14ac:dyDescent="0.3">
      <c r="A949">
        <v>947</v>
      </c>
      <c r="B949" t="s">
        <v>1924</v>
      </c>
      <c r="C949" s="3" t="s">
        <v>1925</v>
      </c>
      <c r="D949">
        <v>3600</v>
      </c>
      <c r="E949" t="str" cm="1">
        <f t="array" ref="E949">_xlfn.IFS(D949&lt;1000,"Less than 1000",D949&lt;=4999,"1000 to 4999",D949&lt;=9999,"5000 to 9999",D949&lt;=14999,"10000 to 14999",D949&lt;=19999,"15000 to 19999",D949&lt;=24999,"20000 to 24999",D949&lt;=29999,"25000 to 29999",D949&lt;=34999,"30000 to 34999",D949&lt;=39999,"35000 to 39999",D949&lt;=44999,"40000 to 44999",D949&lt;=49999,"45000 to 49999",TRUE,"Greater than or equal to 50000")</f>
        <v>1000 to 4999</v>
      </c>
      <c r="F949">
        <v>961</v>
      </c>
      <c r="G949" s="7">
        <f t="shared" si="56"/>
        <v>26.694444444444443</v>
      </c>
      <c r="H949" t="s">
        <v>14</v>
      </c>
      <c r="I949">
        <v>13</v>
      </c>
      <c r="J949" s="5">
        <f t="shared" si="57"/>
        <v>73.92307692307692</v>
      </c>
      <c r="K949" s="4" t="s">
        <v>21</v>
      </c>
      <c r="L949" s="4" t="s">
        <v>22</v>
      </c>
      <c r="M949">
        <v>1411707600</v>
      </c>
      <c r="N949">
        <v>1412312400</v>
      </c>
      <c r="O949" s="11">
        <f t="shared" si="58"/>
        <v>41908.208333333336</v>
      </c>
      <c r="P949" s="11">
        <f t="shared" si="59"/>
        <v>41915.208333333336</v>
      </c>
      <c r="Q949" t="b">
        <v>0</v>
      </c>
      <c r="R949" t="b">
        <v>0</v>
      </c>
      <c r="S949" t="s">
        <v>33</v>
      </c>
      <c r="T949" t="str" cm="1">
        <f t="array" ref="T949:U949">TRIM(_xlfn.TEXTSPLIT(S949,"/"))</f>
        <v>theater</v>
      </c>
      <c r="U949" t="str">
        <v>plays</v>
      </c>
      <c r="V949" s="5"/>
    </row>
    <row r="950" spans="1:22" x14ac:dyDescent="0.3">
      <c r="A950">
        <v>948</v>
      </c>
      <c r="B950" t="s">
        <v>1926</v>
      </c>
      <c r="C950" s="3" t="s">
        <v>1927</v>
      </c>
      <c r="D950">
        <v>9400</v>
      </c>
      <c r="E950" t="str" cm="1">
        <f t="array" ref="E950">_xlfn.IFS(D950&lt;1000,"Less than 1000",D950&lt;=4999,"1000 to 4999",D950&lt;=9999,"5000 to 9999",D950&lt;=14999,"10000 to 14999",D950&lt;=19999,"15000 to 19999",D950&lt;=24999,"20000 to 24999",D950&lt;=29999,"25000 to 29999",D950&lt;=34999,"30000 to 34999",D950&lt;=39999,"35000 to 39999",D950&lt;=44999,"40000 to 44999",D950&lt;=49999,"45000 to 49999",TRUE,"Greater than or equal to 50000")</f>
        <v>5000 to 9999</v>
      </c>
      <c r="F950">
        <v>5918</v>
      </c>
      <c r="G950" s="7">
        <f t="shared" si="56"/>
        <v>62.957446808510639</v>
      </c>
      <c r="H950" t="s">
        <v>74</v>
      </c>
      <c r="I950">
        <v>160</v>
      </c>
      <c r="J950" s="5">
        <f t="shared" si="57"/>
        <v>36.987499999999997</v>
      </c>
      <c r="K950" s="4" t="s">
        <v>21</v>
      </c>
      <c r="L950" s="4" t="s">
        <v>22</v>
      </c>
      <c r="M950">
        <v>1418364000</v>
      </c>
      <c r="N950">
        <v>1419228000</v>
      </c>
      <c r="O950" s="11">
        <f t="shared" si="58"/>
        <v>41985.25</v>
      </c>
      <c r="P950" s="11">
        <f t="shared" si="59"/>
        <v>41995.25</v>
      </c>
      <c r="Q950" t="b">
        <v>1</v>
      </c>
      <c r="R950" t="b">
        <v>1</v>
      </c>
      <c r="S950" t="s">
        <v>42</v>
      </c>
      <c r="T950" t="str" cm="1">
        <f t="array" ref="T950:U950">TRIM(_xlfn.TEXTSPLIT(S950,"/"))</f>
        <v>film &amp; video</v>
      </c>
      <c r="U950" t="str">
        <v>documentary</v>
      </c>
      <c r="V950" s="5"/>
    </row>
    <row r="951" spans="1:22" ht="31.2" x14ac:dyDescent="0.3">
      <c r="A951">
        <v>949</v>
      </c>
      <c r="B951" t="s">
        <v>1928</v>
      </c>
      <c r="C951" s="3" t="s">
        <v>1929</v>
      </c>
      <c r="D951">
        <v>5900</v>
      </c>
      <c r="E951" t="str" cm="1">
        <f t="array" ref="E951">_xlfn.IFS(D951&lt;1000,"Less than 1000",D951&lt;=4999,"1000 to 4999",D951&lt;=9999,"5000 to 9999",D951&lt;=14999,"10000 to 14999",D951&lt;=19999,"15000 to 19999",D951&lt;=24999,"20000 to 24999",D951&lt;=29999,"25000 to 29999",D951&lt;=34999,"30000 to 34999",D951&lt;=39999,"35000 to 39999",D951&lt;=44999,"40000 to 44999",D951&lt;=49999,"45000 to 49999",TRUE,"Greater than or equal to 50000")</f>
        <v>5000 to 9999</v>
      </c>
      <c r="F951">
        <v>9520</v>
      </c>
      <c r="G951" s="7">
        <f t="shared" si="56"/>
        <v>161.35593220338984</v>
      </c>
      <c r="H951" t="s">
        <v>20</v>
      </c>
      <c r="I951">
        <v>203</v>
      </c>
      <c r="J951" s="5">
        <f t="shared" si="57"/>
        <v>46.896551724137929</v>
      </c>
      <c r="K951" s="4" t="s">
        <v>21</v>
      </c>
      <c r="L951" s="4" t="s">
        <v>22</v>
      </c>
      <c r="M951">
        <v>1429333200</v>
      </c>
      <c r="N951">
        <v>1430974800</v>
      </c>
      <c r="O951" s="11">
        <f t="shared" si="58"/>
        <v>42112.208333333328</v>
      </c>
      <c r="P951" s="11">
        <f t="shared" si="59"/>
        <v>42131.208333333328</v>
      </c>
      <c r="Q951" t="b">
        <v>0</v>
      </c>
      <c r="R951" t="b">
        <v>0</v>
      </c>
      <c r="S951" t="s">
        <v>28</v>
      </c>
      <c r="T951" t="str" cm="1">
        <f t="array" ref="T951:U951">TRIM(_xlfn.TEXTSPLIT(S951,"/"))</f>
        <v>technology</v>
      </c>
      <c r="U951" t="str">
        <v>web</v>
      </c>
      <c r="V951" s="5"/>
    </row>
    <row r="952" spans="1:22" ht="31.2" x14ac:dyDescent="0.3">
      <c r="A952">
        <v>950</v>
      </c>
      <c r="B952" t="s">
        <v>1930</v>
      </c>
      <c r="C952" s="3" t="s">
        <v>1931</v>
      </c>
      <c r="D952">
        <v>100</v>
      </c>
      <c r="E952" t="str" cm="1">
        <f t="array" ref="E952">_xlfn.IFS(D952&lt;1000,"Less than 1000",D952&lt;=4999,"1000 to 4999",D952&lt;=9999,"5000 to 9999",D952&lt;=14999,"10000 to 14999",D952&lt;=19999,"15000 to 19999",D952&lt;=24999,"20000 to 24999",D952&lt;=29999,"25000 to 29999",D952&lt;=34999,"30000 to 34999",D952&lt;=39999,"35000 to 39999",D952&lt;=44999,"40000 to 44999",D952&lt;=49999,"45000 to 49999",TRUE,"Greater than or equal to 50000")</f>
        <v>Less than 1000</v>
      </c>
      <c r="F952">
        <v>5</v>
      </c>
      <c r="G952" s="7">
        <f t="shared" si="56"/>
        <v>5</v>
      </c>
      <c r="H952" t="s">
        <v>14</v>
      </c>
      <c r="I952">
        <v>1</v>
      </c>
      <c r="J952" s="5">
        <f t="shared" si="57"/>
        <v>5</v>
      </c>
      <c r="K952" s="4" t="s">
        <v>21</v>
      </c>
      <c r="L952" s="4" t="s">
        <v>22</v>
      </c>
      <c r="M952">
        <v>1555390800</v>
      </c>
      <c r="N952">
        <v>1555822800</v>
      </c>
      <c r="O952" s="11">
        <f t="shared" si="58"/>
        <v>43571.208333333328</v>
      </c>
      <c r="P952" s="11">
        <f t="shared" si="59"/>
        <v>43576.208333333328</v>
      </c>
      <c r="Q952" t="b">
        <v>0</v>
      </c>
      <c r="R952" t="b">
        <v>1</v>
      </c>
      <c r="S952" t="s">
        <v>33</v>
      </c>
      <c r="T952" t="str" cm="1">
        <f t="array" ref="T952:U952">TRIM(_xlfn.TEXTSPLIT(S952,"/"))</f>
        <v>theater</v>
      </c>
      <c r="U952" t="str">
        <v>plays</v>
      </c>
      <c r="V952" s="5"/>
    </row>
    <row r="953" spans="1:22" x14ac:dyDescent="0.3">
      <c r="A953">
        <v>951</v>
      </c>
      <c r="B953" t="s">
        <v>1932</v>
      </c>
      <c r="C953" s="3" t="s">
        <v>1933</v>
      </c>
      <c r="D953">
        <v>14500</v>
      </c>
      <c r="E953" t="str" cm="1">
        <f t="array" ref="E953">_xlfn.IFS(D953&lt;1000,"Less than 1000",D953&lt;=4999,"1000 to 4999",D953&lt;=9999,"5000 to 9999",D953&lt;=14999,"10000 to 14999",D953&lt;=19999,"15000 to 19999",D953&lt;=24999,"20000 to 24999",D953&lt;=29999,"25000 to 29999",D953&lt;=34999,"30000 to 34999",D953&lt;=39999,"35000 to 39999",D953&lt;=44999,"40000 to 44999",D953&lt;=49999,"45000 to 49999",TRUE,"Greater than or equal to 50000")</f>
        <v>10000 to 14999</v>
      </c>
      <c r="F953">
        <v>159056</v>
      </c>
      <c r="G953" s="7">
        <f t="shared" si="56"/>
        <v>1096.9379310344827</v>
      </c>
      <c r="H953" t="s">
        <v>20</v>
      </c>
      <c r="I953">
        <v>1559</v>
      </c>
      <c r="J953" s="5">
        <f t="shared" si="57"/>
        <v>102.02437459910199</v>
      </c>
      <c r="K953" s="4" t="s">
        <v>21</v>
      </c>
      <c r="L953" s="4" t="s">
        <v>22</v>
      </c>
      <c r="M953">
        <v>1482732000</v>
      </c>
      <c r="N953">
        <v>1482818400</v>
      </c>
      <c r="O953" s="11">
        <f t="shared" si="58"/>
        <v>42730.25</v>
      </c>
      <c r="P953" s="11">
        <f t="shared" si="59"/>
        <v>42731.25</v>
      </c>
      <c r="Q953" t="b">
        <v>0</v>
      </c>
      <c r="R953" t="b">
        <v>1</v>
      </c>
      <c r="S953" t="s">
        <v>23</v>
      </c>
      <c r="T953" t="str" cm="1">
        <f t="array" ref="T953:U953">TRIM(_xlfn.TEXTSPLIT(S953,"/"))</f>
        <v>music</v>
      </c>
      <c r="U953" t="str">
        <v>rock</v>
      </c>
      <c r="V953" s="5"/>
    </row>
    <row r="954" spans="1:22" x14ac:dyDescent="0.3">
      <c r="A954">
        <v>952</v>
      </c>
      <c r="B954" t="s">
        <v>1934</v>
      </c>
      <c r="C954" s="3" t="s">
        <v>1935</v>
      </c>
      <c r="D954">
        <v>145500</v>
      </c>
      <c r="E954" t="str" cm="1">
        <f t="array" ref="E954">_xlfn.IFS(D954&lt;1000,"Less than 1000",D954&lt;=4999,"1000 to 4999",D954&lt;=9999,"5000 to 9999",D954&lt;=14999,"10000 to 14999",D954&lt;=19999,"15000 to 19999",D954&lt;=24999,"20000 to 24999",D954&lt;=29999,"25000 to 29999",D954&lt;=34999,"30000 to 34999",D954&lt;=39999,"35000 to 39999",D954&lt;=44999,"40000 to 44999",D954&lt;=49999,"45000 to 49999",TRUE,"Greater than or equal to 50000")</f>
        <v>Greater than or equal to 50000</v>
      </c>
      <c r="F954">
        <v>101987</v>
      </c>
      <c r="G954" s="7">
        <f t="shared" si="56"/>
        <v>70.094158075601371</v>
      </c>
      <c r="H954" t="s">
        <v>74</v>
      </c>
      <c r="I954">
        <v>2266</v>
      </c>
      <c r="J954" s="5">
        <f t="shared" si="57"/>
        <v>45.007502206531335</v>
      </c>
      <c r="K954" s="4" t="s">
        <v>21</v>
      </c>
      <c r="L954" s="4" t="s">
        <v>22</v>
      </c>
      <c r="M954">
        <v>1470718800</v>
      </c>
      <c r="N954">
        <v>1471928400</v>
      </c>
      <c r="O954" s="11">
        <f t="shared" si="58"/>
        <v>42591.208333333328</v>
      </c>
      <c r="P954" s="11">
        <f t="shared" si="59"/>
        <v>42605.208333333328</v>
      </c>
      <c r="Q954" t="b">
        <v>0</v>
      </c>
      <c r="R954" t="b">
        <v>0</v>
      </c>
      <c r="S954" t="s">
        <v>42</v>
      </c>
      <c r="T954" t="str" cm="1">
        <f t="array" ref="T954:U954">TRIM(_xlfn.TEXTSPLIT(S954,"/"))</f>
        <v>film &amp; video</v>
      </c>
      <c r="U954" t="str">
        <v>documentary</v>
      </c>
      <c r="V954" s="5"/>
    </row>
    <row r="955" spans="1:22" ht="31.2" x14ac:dyDescent="0.3">
      <c r="A955">
        <v>953</v>
      </c>
      <c r="B955" t="s">
        <v>1936</v>
      </c>
      <c r="C955" s="3" t="s">
        <v>1937</v>
      </c>
      <c r="D955">
        <v>3300</v>
      </c>
      <c r="E955" t="str" cm="1">
        <f t="array" ref="E955">_xlfn.IFS(D955&lt;1000,"Less than 1000",D955&lt;=4999,"1000 to 4999",D955&lt;=9999,"5000 to 9999",D955&lt;=14999,"10000 to 14999",D955&lt;=19999,"15000 to 19999",D955&lt;=24999,"20000 to 24999",D955&lt;=29999,"25000 to 29999",D955&lt;=34999,"30000 to 34999",D955&lt;=39999,"35000 to 39999",D955&lt;=44999,"40000 to 44999",D955&lt;=49999,"45000 to 49999",TRUE,"Greater than or equal to 50000")</f>
        <v>1000 to 4999</v>
      </c>
      <c r="F955">
        <v>1980</v>
      </c>
      <c r="G955" s="7">
        <f t="shared" si="56"/>
        <v>60</v>
      </c>
      <c r="H955" t="s">
        <v>14</v>
      </c>
      <c r="I955">
        <v>21</v>
      </c>
      <c r="J955" s="5">
        <f t="shared" si="57"/>
        <v>94.285714285714292</v>
      </c>
      <c r="K955" s="4" t="s">
        <v>21</v>
      </c>
      <c r="L955" s="4" t="s">
        <v>22</v>
      </c>
      <c r="M955">
        <v>1450591200</v>
      </c>
      <c r="N955">
        <v>1453701600</v>
      </c>
      <c r="O955" s="11">
        <f t="shared" si="58"/>
        <v>42358.25</v>
      </c>
      <c r="P955" s="11">
        <f t="shared" si="59"/>
        <v>42394.25</v>
      </c>
      <c r="Q955" t="b">
        <v>0</v>
      </c>
      <c r="R955" t="b">
        <v>1</v>
      </c>
      <c r="S955" t="s">
        <v>474</v>
      </c>
      <c r="T955" t="str" cm="1">
        <f t="array" ref="T955:U955">TRIM(_xlfn.TEXTSPLIT(S955,"/"))</f>
        <v>film &amp; video</v>
      </c>
      <c r="U955" t="str">
        <v>science fiction</v>
      </c>
      <c r="V955" s="5"/>
    </row>
    <row r="956" spans="1:22" x14ac:dyDescent="0.3">
      <c r="A956">
        <v>954</v>
      </c>
      <c r="B956" t="s">
        <v>1938</v>
      </c>
      <c r="C956" s="3" t="s">
        <v>1939</v>
      </c>
      <c r="D956">
        <v>42600</v>
      </c>
      <c r="E956" t="str" cm="1">
        <f t="array" ref="E956">_xlfn.IFS(D956&lt;1000,"Less than 1000",D956&lt;=4999,"1000 to 4999",D956&lt;=9999,"5000 to 9999",D956&lt;=14999,"10000 to 14999",D956&lt;=19999,"15000 to 19999",D956&lt;=24999,"20000 to 24999",D956&lt;=29999,"25000 to 29999",D956&lt;=34999,"30000 to 34999",D956&lt;=39999,"35000 to 39999",D956&lt;=44999,"40000 to 44999",D956&lt;=49999,"45000 to 49999",TRUE,"Greater than or equal to 50000")</f>
        <v>40000 to 44999</v>
      </c>
      <c r="F956">
        <v>156384</v>
      </c>
      <c r="G956" s="7">
        <f t="shared" si="56"/>
        <v>367.0985915492958</v>
      </c>
      <c r="H956" t="s">
        <v>20</v>
      </c>
      <c r="I956">
        <v>1548</v>
      </c>
      <c r="J956" s="5">
        <f t="shared" si="57"/>
        <v>101.02325581395348</v>
      </c>
      <c r="K956" s="4" t="s">
        <v>26</v>
      </c>
      <c r="L956" s="4" t="s">
        <v>27</v>
      </c>
      <c r="M956">
        <v>1348290000</v>
      </c>
      <c r="N956">
        <v>1350363600</v>
      </c>
      <c r="O956" s="11">
        <f t="shared" si="58"/>
        <v>41174.208333333336</v>
      </c>
      <c r="P956" s="11">
        <f t="shared" si="59"/>
        <v>41198.208333333336</v>
      </c>
      <c r="Q956" t="b">
        <v>0</v>
      </c>
      <c r="R956" t="b">
        <v>0</v>
      </c>
      <c r="S956" t="s">
        <v>28</v>
      </c>
      <c r="T956" t="str" cm="1">
        <f t="array" ref="T956:U956">TRIM(_xlfn.TEXTSPLIT(S956,"/"))</f>
        <v>technology</v>
      </c>
      <c r="U956" t="str">
        <v>web</v>
      </c>
      <c r="V956" s="5"/>
    </row>
    <row r="957" spans="1:22" ht="31.2" x14ac:dyDescent="0.3">
      <c r="A957">
        <v>955</v>
      </c>
      <c r="B957" t="s">
        <v>1940</v>
      </c>
      <c r="C957" s="3" t="s">
        <v>1941</v>
      </c>
      <c r="D957">
        <v>700</v>
      </c>
      <c r="E957" t="str" cm="1">
        <f t="array" ref="E957">_xlfn.IFS(D957&lt;1000,"Less than 1000",D957&lt;=4999,"1000 to 4999",D957&lt;=9999,"5000 to 9999",D957&lt;=14999,"10000 to 14999",D957&lt;=19999,"15000 to 19999",D957&lt;=24999,"20000 to 24999",D957&lt;=29999,"25000 to 29999",D957&lt;=34999,"30000 to 34999",D957&lt;=39999,"35000 to 39999",D957&lt;=44999,"40000 to 44999",D957&lt;=49999,"45000 to 49999",TRUE,"Greater than or equal to 50000")</f>
        <v>Less than 1000</v>
      </c>
      <c r="F957">
        <v>7763</v>
      </c>
      <c r="G957" s="7">
        <f t="shared" si="56"/>
        <v>1109</v>
      </c>
      <c r="H957" t="s">
        <v>20</v>
      </c>
      <c r="I957">
        <v>80</v>
      </c>
      <c r="J957" s="5">
        <f t="shared" si="57"/>
        <v>97.037499999999994</v>
      </c>
      <c r="K957" s="4" t="s">
        <v>21</v>
      </c>
      <c r="L957" s="4" t="s">
        <v>22</v>
      </c>
      <c r="M957">
        <v>1353823200</v>
      </c>
      <c r="N957">
        <v>1353996000</v>
      </c>
      <c r="O957" s="11">
        <f t="shared" si="58"/>
        <v>41238.25</v>
      </c>
      <c r="P957" s="11">
        <f t="shared" si="59"/>
        <v>41240.25</v>
      </c>
      <c r="Q957" t="b">
        <v>0</v>
      </c>
      <c r="R957" t="b">
        <v>0</v>
      </c>
      <c r="S957" t="s">
        <v>33</v>
      </c>
      <c r="T957" t="str" cm="1">
        <f t="array" ref="T957:U957">TRIM(_xlfn.TEXTSPLIT(S957,"/"))</f>
        <v>theater</v>
      </c>
      <c r="U957" t="str">
        <v>plays</v>
      </c>
      <c r="V957" s="5"/>
    </row>
    <row r="958" spans="1:22" x14ac:dyDescent="0.3">
      <c r="A958">
        <v>956</v>
      </c>
      <c r="B958" t="s">
        <v>1942</v>
      </c>
      <c r="C958" s="3" t="s">
        <v>1943</v>
      </c>
      <c r="D958">
        <v>187600</v>
      </c>
      <c r="E958" t="str" cm="1">
        <f t="array" ref="E958">_xlfn.IFS(D958&lt;1000,"Less than 1000",D958&lt;=4999,"1000 to 4999",D958&lt;=9999,"5000 to 9999",D958&lt;=14999,"10000 to 14999",D958&lt;=19999,"15000 to 19999",D958&lt;=24999,"20000 to 24999",D958&lt;=29999,"25000 to 29999",D958&lt;=34999,"30000 to 34999",D958&lt;=39999,"35000 to 39999",D958&lt;=44999,"40000 to 44999",D958&lt;=49999,"45000 to 49999",TRUE,"Greater than or equal to 50000")</f>
        <v>Greater than or equal to 50000</v>
      </c>
      <c r="F958">
        <v>35698</v>
      </c>
      <c r="G958" s="7">
        <f t="shared" si="56"/>
        <v>19.028784648187631</v>
      </c>
      <c r="H958" t="s">
        <v>14</v>
      </c>
      <c r="I958">
        <v>830</v>
      </c>
      <c r="J958" s="5">
        <f t="shared" si="57"/>
        <v>43.00963855421687</v>
      </c>
      <c r="K958" s="4" t="s">
        <v>21</v>
      </c>
      <c r="L958" s="4" t="s">
        <v>22</v>
      </c>
      <c r="M958">
        <v>1450764000</v>
      </c>
      <c r="N958">
        <v>1451109600</v>
      </c>
      <c r="O958" s="11">
        <f t="shared" si="58"/>
        <v>42360.25</v>
      </c>
      <c r="P958" s="11">
        <f t="shared" si="59"/>
        <v>42364.25</v>
      </c>
      <c r="Q958" t="b">
        <v>0</v>
      </c>
      <c r="R958" t="b">
        <v>0</v>
      </c>
      <c r="S958" t="s">
        <v>474</v>
      </c>
      <c r="T958" t="str" cm="1">
        <f t="array" ref="T958:U958">TRIM(_xlfn.TEXTSPLIT(S958,"/"))</f>
        <v>film &amp; video</v>
      </c>
      <c r="U958" t="str">
        <v>science fiction</v>
      </c>
      <c r="V958" s="5"/>
    </row>
    <row r="959" spans="1:22" x14ac:dyDescent="0.3">
      <c r="A959">
        <v>957</v>
      </c>
      <c r="B959" t="s">
        <v>1944</v>
      </c>
      <c r="C959" s="3" t="s">
        <v>1945</v>
      </c>
      <c r="D959">
        <v>9800</v>
      </c>
      <c r="E959" t="str" cm="1">
        <f t="array" ref="E959">_xlfn.IFS(D959&lt;1000,"Less than 1000",D959&lt;=4999,"1000 to 4999",D959&lt;=9999,"5000 to 9999",D959&lt;=14999,"10000 to 14999",D959&lt;=19999,"15000 to 19999",D959&lt;=24999,"20000 to 24999",D959&lt;=29999,"25000 to 29999",D959&lt;=34999,"30000 to 34999",D959&lt;=39999,"35000 to 39999",D959&lt;=44999,"40000 to 44999",D959&lt;=49999,"45000 to 49999",TRUE,"Greater than or equal to 50000")</f>
        <v>5000 to 9999</v>
      </c>
      <c r="F959">
        <v>12434</v>
      </c>
      <c r="G959" s="7">
        <f t="shared" si="56"/>
        <v>126.87755102040816</v>
      </c>
      <c r="H959" t="s">
        <v>20</v>
      </c>
      <c r="I959">
        <v>131</v>
      </c>
      <c r="J959" s="5">
        <f t="shared" si="57"/>
        <v>94.916030534351151</v>
      </c>
      <c r="K959" s="4" t="s">
        <v>21</v>
      </c>
      <c r="L959" s="4" t="s">
        <v>22</v>
      </c>
      <c r="M959">
        <v>1329372000</v>
      </c>
      <c r="N959">
        <v>1329631200</v>
      </c>
      <c r="O959" s="11">
        <f t="shared" si="58"/>
        <v>40955.25</v>
      </c>
      <c r="P959" s="11">
        <f t="shared" si="59"/>
        <v>40958.25</v>
      </c>
      <c r="Q959" t="b">
        <v>0</v>
      </c>
      <c r="R959" t="b">
        <v>0</v>
      </c>
      <c r="S959" t="s">
        <v>33</v>
      </c>
      <c r="T959" t="str" cm="1">
        <f t="array" ref="T959:U959">TRIM(_xlfn.TEXTSPLIT(S959,"/"))</f>
        <v>theater</v>
      </c>
      <c r="U959" t="str">
        <v>plays</v>
      </c>
      <c r="V959" s="5"/>
    </row>
    <row r="960" spans="1:22" ht="31.2" x14ac:dyDescent="0.3">
      <c r="A960">
        <v>958</v>
      </c>
      <c r="B960" t="s">
        <v>1946</v>
      </c>
      <c r="C960" s="3" t="s">
        <v>1947</v>
      </c>
      <c r="D960">
        <v>1100</v>
      </c>
      <c r="E960" t="str" cm="1">
        <f t="array" ref="E960">_xlfn.IFS(D960&lt;1000,"Less than 1000",D960&lt;=4999,"1000 to 4999",D960&lt;=9999,"5000 to 9999",D960&lt;=14999,"10000 to 14999",D960&lt;=19999,"15000 to 19999",D960&lt;=24999,"20000 to 24999",D960&lt;=29999,"25000 to 29999",D960&lt;=34999,"30000 to 34999",D960&lt;=39999,"35000 to 39999",D960&lt;=44999,"40000 to 44999",D960&lt;=49999,"45000 to 49999",TRUE,"Greater than or equal to 50000")</f>
        <v>1000 to 4999</v>
      </c>
      <c r="F960">
        <v>8081</v>
      </c>
      <c r="G960" s="7">
        <f t="shared" si="56"/>
        <v>734.63636363636363</v>
      </c>
      <c r="H960" t="s">
        <v>20</v>
      </c>
      <c r="I960">
        <v>112</v>
      </c>
      <c r="J960" s="5">
        <f t="shared" si="57"/>
        <v>72.151785714285708</v>
      </c>
      <c r="K960" s="4" t="s">
        <v>21</v>
      </c>
      <c r="L960" s="4" t="s">
        <v>22</v>
      </c>
      <c r="M960">
        <v>1277096400</v>
      </c>
      <c r="N960">
        <v>1278997200</v>
      </c>
      <c r="O960" s="11">
        <f t="shared" si="58"/>
        <v>40350.208333333336</v>
      </c>
      <c r="P960" s="11">
        <f t="shared" si="59"/>
        <v>40372.208333333336</v>
      </c>
      <c r="Q960" t="b">
        <v>0</v>
      </c>
      <c r="R960" t="b">
        <v>0</v>
      </c>
      <c r="S960" t="s">
        <v>71</v>
      </c>
      <c r="T960" t="str" cm="1">
        <f t="array" ref="T960:U960">TRIM(_xlfn.TEXTSPLIT(S960,"/"))</f>
        <v>film &amp; video</v>
      </c>
      <c r="U960" t="str">
        <v>animation</v>
      </c>
      <c r="V960" s="5"/>
    </row>
    <row r="961" spans="1:22" x14ac:dyDescent="0.3">
      <c r="A961">
        <v>959</v>
      </c>
      <c r="B961" t="s">
        <v>1948</v>
      </c>
      <c r="C961" s="3" t="s">
        <v>1949</v>
      </c>
      <c r="D961">
        <v>145000</v>
      </c>
      <c r="E961" t="str" cm="1">
        <f t="array" ref="E961">_xlfn.IFS(D961&lt;1000,"Less than 1000",D961&lt;=4999,"1000 to 4999",D961&lt;=9999,"5000 to 9999",D961&lt;=14999,"10000 to 14999",D961&lt;=19999,"15000 to 19999",D961&lt;=24999,"20000 to 24999",D961&lt;=29999,"25000 to 29999",D961&lt;=34999,"30000 to 34999",D961&lt;=39999,"35000 to 39999",D961&lt;=44999,"40000 to 44999",D961&lt;=49999,"45000 to 49999",TRUE,"Greater than or equal to 50000")</f>
        <v>Greater than or equal to 50000</v>
      </c>
      <c r="F961">
        <v>6631</v>
      </c>
      <c r="G961" s="7">
        <f t="shared" si="56"/>
        <v>4.5731034482758623</v>
      </c>
      <c r="H961" t="s">
        <v>14</v>
      </c>
      <c r="I961">
        <v>130</v>
      </c>
      <c r="J961" s="5">
        <f t="shared" si="57"/>
        <v>51.007692307692309</v>
      </c>
      <c r="K961" s="4" t="s">
        <v>21</v>
      </c>
      <c r="L961" s="4" t="s">
        <v>22</v>
      </c>
      <c r="M961">
        <v>1277701200</v>
      </c>
      <c r="N961">
        <v>1280120400</v>
      </c>
      <c r="O961" s="11">
        <f t="shared" si="58"/>
        <v>40357.208333333336</v>
      </c>
      <c r="P961" s="11">
        <f t="shared" si="59"/>
        <v>40385.208333333336</v>
      </c>
      <c r="Q961" t="b">
        <v>0</v>
      </c>
      <c r="R961" t="b">
        <v>0</v>
      </c>
      <c r="S961" t="s">
        <v>206</v>
      </c>
      <c r="T961" t="str" cm="1">
        <f t="array" ref="T961:U961">TRIM(_xlfn.TEXTSPLIT(S961,"/"))</f>
        <v>publishing</v>
      </c>
      <c r="U961" t="str">
        <v>translations</v>
      </c>
      <c r="V961" s="5"/>
    </row>
    <row r="962" spans="1:22" x14ac:dyDescent="0.3">
      <c r="A962">
        <v>960</v>
      </c>
      <c r="B962" t="s">
        <v>1950</v>
      </c>
      <c r="C962" s="3" t="s">
        <v>1951</v>
      </c>
      <c r="D962">
        <v>5500</v>
      </c>
      <c r="E962" t="str" cm="1">
        <f t="array" ref="E962">_xlfn.IFS(D962&lt;1000,"Less than 1000",D962&lt;=4999,"1000 to 4999",D962&lt;=9999,"5000 to 9999",D962&lt;=14999,"10000 to 14999",D962&lt;=19999,"15000 to 19999",D962&lt;=24999,"20000 to 24999",D962&lt;=29999,"25000 to 29999",D962&lt;=34999,"30000 to 34999",D962&lt;=39999,"35000 to 39999",D962&lt;=44999,"40000 to 44999",D962&lt;=49999,"45000 to 49999",TRUE,"Greater than or equal to 50000")</f>
        <v>5000 to 9999</v>
      </c>
      <c r="F962">
        <v>4678</v>
      </c>
      <c r="G962" s="7">
        <f t="shared" si="56"/>
        <v>85.054545454545448</v>
      </c>
      <c r="H962" t="s">
        <v>14</v>
      </c>
      <c r="I962">
        <v>55</v>
      </c>
      <c r="J962" s="5">
        <f t="shared" si="57"/>
        <v>85.054545454545448</v>
      </c>
      <c r="K962" s="4" t="s">
        <v>21</v>
      </c>
      <c r="L962" s="4" t="s">
        <v>22</v>
      </c>
      <c r="M962">
        <v>1454911200</v>
      </c>
      <c r="N962">
        <v>1458104400</v>
      </c>
      <c r="O962" s="11">
        <f t="shared" si="58"/>
        <v>42408.25</v>
      </c>
      <c r="P962" s="11">
        <f t="shared" si="59"/>
        <v>42445.208333333328</v>
      </c>
      <c r="Q962" t="b">
        <v>0</v>
      </c>
      <c r="R962" t="b">
        <v>0</v>
      </c>
      <c r="S962" t="s">
        <v>28</v>
      </c>
      <c r="T962" t="str" cm="1">
        <f t="array" ref="T962:U962">TRIM(_xlfn.TEXTSPLIT(S962,"/"))</f>
        <v>technology</v>
      </c>
      <c r="U962" t="str">
        <v>web</v>
      </c>
      <c r="V962" s="5"/>
    </row>
    <row r="963" spans="1:22" ht="31.2" x14ac:dyDescent="0.3">
      <c r="A963">
        <v>961</v>
      </c>
      <c r="B963" t="s">
        <v>1952</v>
      </c>
      <c r="C963" s="3" t="s">
        <v>1953</v>
      </c>
      <c r="D963">
        <v>5700</v>
      </c>
      <c r="E963" t="str" cm="1">
        <f t="array" ref="E963">_xlfn.IFS(D963&lt;1000,"Less than 1000",D963&lt;=4999,"1000 to 4999",D963&lt;=9999,"5000 to 9999",D963&lt;=14999,"10000 to 14999",D963&lt;=19999,"15000 to 19999",D963&lt;=24999,"20000 to 24999",D963&lt;=29999,"25000 to 29999",D963&lt;=34999,"30000 to 34999",D963&lt;=39999,"35000 to 39999",D963&lt;=44999,"40000 to 44999",D963&lt;=49999,"45000 to 49999",TRUE,"Greater than or equal to 50000")</f>
        <v>5000 to 9999</v>
      </c>
      <c r="F963">
        <v>6800</v>
      </c>
      <c r="G963" s="7">
        <f t="shared" ref="G963:G1001" si="60">(F963/D963)*100</f>
        <v>119.29824561403508</v>
      </c>
      <c r="H963" t="s">
        <v>20</v>
      </c>
      <c r="I963">
        <v>155</v>
      </c>
      <c r="J963" s="5">
        <f t="shared" ref="J963:J1001" si="61">F963/I963</f>
        <v>43.87096774193548</v>
      </c>
      <c r="K963" s="4" t="s">
        <v>21</v>
      </c>
      <c r="L963" s="4" t="s">
        <v>22</v>
      </c>
      <c r="M963">
        <v>1297922400</v>
      </c>
      <c r="N963">
        <v>1298268000</v>
      </c>
      <c r="O963" s="11">
        <f t="shared" ref="O963:O1001" si="62">(((M963/60)/60)/24)+DATE(1970,1,1)</f>
        <v>40591.25</v>
      </c>
      <c r="P963" s="11">
        <f t="shared" ref="P963:P1001" si="63">(((N963/60)/60)/24)+DATE(1970,1,1)</f>
        <v>40595.25</v>
      </c>
      <c r="Q963" t="b">
        <v>0</v>
      </c>
      <c r="R963" t="b">
        <v>0</v>
      </c>
      <c r="S963" t="s">
        <v>206</v>
      </c>
      <c r="T963" t="str" cm="1">
        <f t="array" ref="T963:U963">TRIM(_xlfn.TEXTSPLIT(S963,"/"))</f>
        <v>publishing</v>
      </c>
      <c r="U963" t="str">
        <v>translations</v>
      </c>
      <c r="V963" s="5"/>
    </row>
    <row r="964" spans="1:22" x14ac:dyDescent="0.3">
      <c r="A964">
        <v>962</v>
      </c>
      <c r="B964" t="s">
        <v>1954</v>
      </c>
      <c r="C964" s="3" t="s">
        <v>1955</v>
      </c>
      <c r="D964">
        <v>3600</v>
      </c>
      <c r="E964" t="str" cm="1">
        <f t="array" ref="E964">_xlfn.IFS(D964&lt;1000,"Less than 1000",D964&lt;=4999,"1000 to 4999",D964&lt;=9999,"5000 to 9999",D964&lt;=14999,"10000 to 14999",D964&lt;=19999,"15000 to 19999",D964&lt;=24999,"20000 to 24999",D964&lt;=29999,"25000 to 29999",D964&lt;=34999,"30000 to 34999",D964&lt;=39999,"35000 to 39999",D964&lt;=44999,"40000 to 44999",D964&lt;=49999,"45000 to 49999",TRUE,"Greater than or equal to 50000")</f>
        <v>1000 to 4999</v>
      </c>
      <c r="F964">
        <v>10657</v>
      </c>
      <c r="G964" s="7">
        <f t="shared" si="60"/>
        <v>296.02777777777777</v>
      </c>
      <c r="H964" t="s">
        <v>20</v>
      </c>
      <c r="I964">
        <v>266</v>
      </c>
      <c r="J964" s="5">
        <f t="shared" si="61"/>
        <v>40.063909774436091</v>
      </c>
      <c r="K964" s="4" t="s">
        <v>21</v>
      </c>
      <c r="L964" s="4" t="s">
        <v>22</v>
      </c>
      <c r="M964">
        <v>1384408800</v>
      </c>
      <c r="N964">
        <v>1386223200</v>
      </c>
      <c r="O964" s="11">
        <f t="shared" si="62"/>
        <v>41592.25</v>
      </c>
      <c r="P964" s="11">
        <f t="shared" si="63"/>
        <v>41613.25</v>
      </c>
      <c r="Q964" t="b">
        <v>0</v>
      </c>
      <c r="R964" t="b">
        <v>0</v>
      </c>
      <c r="S964" t="s">
        <v>17</v>
      </c>
      <c r="T964" t="str" cm="1">
        <f t="array" ref="T964:U964">TRIM(_xlfn.TEXTSPLIT(S964,"/"))</f>
        <v>food</v>
      </c>
      <c r="U964" t="str">
        <v>food trucks</v>
      </c>
      <c r="V964" s="5"/>
    </row>
    <row r="965" spans="1:22" x14ac:dyDescent="0.3">
      <c r="A965">
        <v>963</v>
      </c>
      <c r="B965" t="s">
        <v>1956</v>
      </c>
      <c r="C965" s="3" t="s">
        <v>1957</v>
      </c>
      <c r="D965">
        <v>5900</v>
      </c>
      <c r="E965" t="str" cm="1">
        <f t="array" ref="E965">_xlfn.IFS(D965&lt;1000,"Less than 1000",D965&lt;=4999,"1000 to 4999",D965&lt;=9999,"5000 to 9999",D965&lt;=14999,"10000 to 14999",D965&lt;=19999,"15000 to 19999",D965&lt;=24999,"20000 to 24999",D965&lt;=29999,"25000 to 29999",D965&lt;=34999,"30000 to 34999",D965&lt;=39999,"35000 to 39999",D965&lt;=44999,"40000 to 44999",D965&lt;=49999,"45000 to 49999",TRUE,"Greater than or equal to 50000")</f>
        <v>5000 to 9999</v>
      </c>
      <c r="F965">
        <v>4997</v>
      </c>
      <c r="G965" s="7">
        <f t="shared" si="60"/>
        <v>84.694915254237287</v>
      </c>
      <c r="H965" t="s">
        <v>14</v>
      </c>
      <c r="I965">
        <v>114</v>
      </c>
      <c r="J965" s="5">
        <f t="shared" si="61"/>
        <v>43.833333333333336</v>
      </c>
      <c r="K965" s="4" t="s">
        <v>107</v>
      </c>
      <c r="L965" s="4" t="s">
        <v>108</v>
      </c>
      <c r="M965">
        <v>1299304800</v>
      </c>
      <c r="N965">
        <v>1299823200</v>
      </c>
      <c r="O965" s="11">
        <f t="shared" si="62"/>
        <v>40607.25</v>
      </c>
      <c r="P965" s="11">
        <f t="shared" si="63"/>
        <v>40613.25</v>
      </c>
      <c r="Q965" t="b">
        <v>0</v>
      </c>
      <c r="R965" t="b">
        <v>1</v>
      </c>
      <c r="S965" t="s">
        <v>122</v>
      </c>
      <c r="T965" t="str" cm="1">
        <f t="array" ref="T965:U965">TRIM(_xlfn.TEXTSPLIT(S965,"/"))</f>
        <v>photography</v>
      </c>
      <c r="U965" t="str">
        <v>photography books</v>
      </c>
      <c r="V965" s="5"/>
    </row>
    <row r="966" spans="1:22" x14ac:dyDescent="0.3">
      <c r="A966">
        <v>964</v>
      </c>
      <c r="B966" t="s">
        <v>1958</v>
      </c>
      <c r="C966" s="3" t="s">
        <v>1959</v>
      </c>
      <c r="D966">
        <v>3700</v>
      </c>
      <c r="E966" t="str" cm="1">
        <f t="array" ref="E966">_xlfn.IFS(D966&lt;1000,"Less than 1000",D966&lt;=4999,"1000 to 4999",D966&lt;=9999,"5000 to 9999",D966&lt;=14999,"10000 to 14999",D966&lt;=19999,"15000 to 19999",D966&lt;=24999,"20000 to 24999",D966&lt;=29999,"25000 to 29999",D966&lt;=34999,"30000 to 34999",D966&lt;=39999,"35000 to 39999",D966&lt;=44999,"40000 to 44999",D966&lt;=49999,"45000 to 49999",TRUE,"Greater than or equal to 50000")</f>
        <v>1000 to 4999</v>
      </c>
      <c r="F966">
        <v>13164</v>
      </c>
      <c r="G966" s="7">
        <f t="shared" si="60"/>
        <v>355.7837837837838</v>
      </c>
      <c r="H966" t="s">
        <v>20</v>
      </c>
      <c r="I966">
        <v>155</v>
      </c>
      <c r="J966" s="5">
        <f t="shared" si="61"/>
        <v>84.92903225806451</v>
      </c>
      <c r="K966" s="4" t="s">
        <v>21</v>
      </c>
      <c r="L966" s="4" t="s">
        <v>22</v>
      </c>
      <c r="M966">
        <v>1431320400</v>
      </c>
      <c r="N966">
        <v>1431752400</v>
      </c>
      <c r="O966" s="11">
        <f t="shared" si="62"/>
        <v>42135.208333333328</v>
      </c>
      <c r="P966" s="11">
        <f t="shared" si="63"/>
        <v>42140.208333333328</v>
      </c>
      <c r="Q966" t="b">
        <v>0</v>
      </c>
      <c r="R966" t="b">
        <v>0</v>
      </c>
      <c r="S966" t="s">
        <v>33</v>
      </c>
      <c r="T966" t="str" cm="1">
        <f t="array" ref="T966:U966">TRIM(_xlfn.TEXTSPLIT(S966,"/"))</f>
        <v>theater</v>
      </c>
      <c r="U966" t="str">
        <v>plays</v>
      </c>
      <c r="V966" s="5"/>
    </row>
    <row r="967" spans="1:22" x14ac:dyDescent="0.3">
      <c r="A967">
        <v>965</v>
      </c>
      <c r="B967" t="s">
        <v>1960</v>
      </c>
      <c r="C967" s="3" t="s">
        <v>1961</v>
      </c>
      <c r="D967">
        <v>2200</v>
      </c>
      <c r="E967" t="str" cm="1">
        <f t="array" ref="E967">_xlfn.IFS(D967&lt;1000,"Less than 1000",D967&lt;=4999,"1000 to 4999",D967&lt;=9999,"5000 to 9999",D967&lt;=14999,"10000 to 14999",D967&lt;=19999,"15000 to 19999",D967&lt;=24999,"20000 to 24999",D967&lt;=29999,"25000 to 29999",D967&lt;=34999,"30000 to 34999",D967&lt;=39999,"35000 to 39999",D967&lt;=44999,"40000 to 44999",D967&lt;=49999,"45000 to 49999",TRUE,"Greater than or equal to 50000")</f>
        <v>1000 to 4999</v>
      </c>
      <c r="F967">
        <v>8501</v>
      </c>
      <c r="G967" s="7">
        <f t="shared" si="60"/>
        <v>386.40909090909093</v>
      </c>
      <c r="H967" t="s">
        <v>20</v>
      </c>
      <c r="I967">
        <v>207</v>
      </c>
      <c r="J967" s="5">
        <f t="shared" si="61"/>
        <v>41.067632850241544</v>
      </c>
      <c r="K967" s="4" t="s">
        <v>40</v>
      </c>
      <c r="L967" s="4" t="s">
        <v>41</v>
      </c>
      <c r="M967">
        <v>1264399200</v>
      </c>
      <c r="N967">
        <v>1267855200</v>
      </c>
      <c r="O967" s="11">
        <f t="shared" si="62"/>
        <v>40203.25</v>
      </c>
      <c r="P967" s="11">
        <f t="shared" si="63"/>
        <v>40243.25</v>
      </c>
      <c r="Q967" t="b">
        <v>0</v>
      </c>
      <c r="R967" t="b">
        <v>0</v>
      </c>
      <c r="S967" t="s">
        <v>23</v>
      </c>
      <c r="T967" t="str" cm="1">
        <f t="array" ref="T967:U967">TRIM(_xlfn.TEXTSPLIT(S967,"/"))</f>
        <v>music</v>
      </c>
      <c r="U967" t="str">
        <v>rock</v>
      </c>
      <c r="V967" s="5"/>
    </row>
    <row r="968" spans="1:22" x14ac:dyDescent="0.3">
      <c r="A968">
        <v>966</v>
      </c>
      <c r="B968" t="s">
        <v>878</v>
      </c>
      <c r="C968" s="3" t="s">
        <v>1962</v>
      </c>
      <c r="D968">
        <v>1700</v>
      </c>
      <c r="E968" t="str" cm="1">
        <f t="array" ref="E968">_xlfn.IFS(D968&lt;1000,"Less than 1000",D968&lt;=4999,"1000 to 4999",D968&lt;=9999,"5000 to 9999",D968&lt;=14999,"10000 to 14999",D968&lt;=19999,"15000 to 19999",D968&lt;=24999,"20000 to 24999",D968&lt;=29999,"25000 to 29999",D968&lt;=34999,"30000 to 34999",D968&lt;=39999,"35000 to 39999",D968&lt;=44999,"40000 to 44999",D968&lt;=49999,"45000 to 49999",TRUE,"Greater than or equal to 50000")</f>
        <v>1000 to 4999</v>
      </c>
      <c r="F968">
        <v>13468</v>
      </c>
      <c r="G968" s="7">
        <f t="shared" si="60"/>
        <v>792.23529411764707</v>
      </c>
      <c r="H968" t="s">
        <v>20</v>
      </c>
      <c r="I968">
        <v>245</v>
      </c>
      <c r="J968" s="5">
        <f t="shared" si="61"/>
        <v>54.971428571428568</v>
      </c>
      <c r="K968" s="4" t="s">
        <v>21</v>
      </c>
      <c r="L968" s="4" t="s">
        <v>22</v>
      </c>
      <c r="M968">
        <v>1497502800</v>
      </c>
      <c r="N968">
        <v>1497675600</v>
      </c>
      <c r="O968" s="11">
        <f t="shared" si="62"/>
        <v>42901.208333333328</v>
      </c>
      <c r="P968" s="11">
        <f t="shared" si="63"/>
        <v>42903.208333333328</v>
      </c>
      <c r="Q968" t="b">
        <v>0</v>
      </c>
      <c r="R968" t="b">
        <v>0</v>
      </c>
      <c r="S968" t="s">
        <v>33</v>
      </c>
      <c r="T968" t="str" cm="1">
        <f t="array" ref="T968:U968">TRIM(_xlfn.TEXTSPLIT(S968,"/"))</f>
        <v>theater</v>
      </c>
      <c r="U968" t="str">
        <v>plays</v>
      </c>
      <c r="V968" s="5"/>
    </row>
    <row r="969" spans="1:22" x14ac:dyDescent="0.3">
      <c r="A969">
        <v>967</v>
      </c>
      <c r="B969" t="s">
        <v>1963</v>
      </c>
      <c r="C969" s="3" t="s">
        <v>1964</v>
      </c>
      <c r="D969">
        <v>88400</v>
      </c>
      <c r="E969" t="str" cm="1">
        <f t="array" ref="E969">_xlfn.IFS(D969&lt;1000,"Less than 1000",D969&lt;=4999,"1000 to 4999",D969&lt;=9999,"5000 to 9999",D969&lt;=14999,"10000 to 14999",D969&lt;=19999,"15000 to 19999",D969&lt;=24999,"20000 to 24999",D969&lt;=29999,"25000 to 29999",D969&lt;=34999,"30000 to 34999",D969&lt;=39999,"35000 to 39999",D969&lt;=44999,"40000 to 44999",D969&lt;=49999,"45000 to 49999",TRUE,"Greater than or equal to 50000")</f>
        <v>Greater than or equal to 50000</v>
      </c>
      <c r="F969">
        <v>121138</v>
      </c>
      <c r="G969" s="7">
        <f t="shared" si="60"/>
        <v>137.03393665158373</v>
      </c>
      <c r="H969" t="s">
        <v>20</v>
      </c>
      <c r="I969">
        <v>1573</v>
      </c>
      <c r="J969" s="5">
        <f t="shared" si="61"/>
        <v>77.010807374443743</v>
      </c>
      <c r="K969" s="4" t="s">
        <v>21</v>
      </c>
      <c r="L969" s="4" t="s">
        <v>22</v>
      </c>
      <c r="M969">
        <v>1333688400</v>
      </c>
      <c r="N969">
        <v>1336885200</v>
      </c>
      <c r="O969" s="11">
        <f t="shared" si="62"/>
        <v>41005.208333333336</v>
      </c>
      <c r="P969" s="11">
        <f t="shared" si="63"/>
        <v>41042.208333333336</v>
      </c>
      <c r="Q969" t="b">
        <v>0</v>
      </c>
      <c r="R969" t="b">
        <v>0</v>
      </c>
      <c r="S969" t="s">
        <v>319</v>
      </c>
      <c r="T969" t="str" cm="1">
        <f t="array" ref="T969:U969">TRIM(_xlfn.TEXTSPLIT(S969,"/"))</f>
        <v>music</v>
      </c>
      <c r="U969" t="str">
        <v>world music</v>
      </c>
      <c r="V969" s="5"/>
    </row>
    <row r="970" spans="1:22" ht="31.2" x14ac:dyDescent="0.3">
      <c r="A970">
        <v>968</v>
      </c>
      <c r="B970" t="s">
        <v>1965</v>
      </c>
      <c r="C970" s="3" t="s">
        <v>1966</v>
      </c>
      <c r="D970">
        <v>2400</v>
      </c>
      <c r="E970" t="str" cm="1">
        <f t="array" ref="E970">_xlfn.IFS(D970&lt;1000,"Less than 1000",D970&lt;=4999,"1000 to 4999",D970&lt;=9999,"5000 to 9999",D970&lt;=14999,"10000 to 14999",D970&lt;=19999,"15000 to 19999",D970&lt;=24999,"20000 to 24999",D970&lt;=29999,"25000 to 29999",D970&lt;=34999,"30000 to 34999",D970&lt;=39999,"35000 to 39999",D970&lt;=44999,"40000 to 44999",D970&lt;=49999,"45000 to 49999",TRUE,"Greater than or equal to 50000")</f>
        <v>1000 to 4999</v>
      </c>
      <c r="F970">
        <v>8117</v>
      </c>
      <c r="G970" s="7">
        <f t="shared" si="60"/>
        <v>338.20833333333337</v>
      </c>
      <c r="H970" t="s">
        <v>20</v>
      </c>
      <c r="I970">
        <v>114</v>
      </c>
      <c r="J970" s="5">
        <f t="shared" si="61"/>
        <v>71.201754385964918</v>
      </c>
      <c r="K970" s="4" t="s">
        <v>21</v>
      </c>
      <c r="L970" s="4" t="s">
        <v>22</v>
      </c>
      <c r="M970">
        <v>1293861600</v>
      </c>
      <c r="N970">
        <v>1295157600</v>
      </c>
      <c r="O970" s="11">
        <f t="shared" si="62"/>
        <v>40544.25</v>
      </c>
      <c r="P970" s="11">
        <f t="shared" si="63"/>
        <v>40559.25</v>
      </c>
      <c r="Q970" t="b">
        <v>0</v>
      </c>
      <c r="R970" t="b">
        <v>0</v>
      </c>
      <c r="S970" t="s">
        <v>17</v>
      </c>
      <c r="T970" t="str" cm="1">
        <f t="array" ref="T970:U970">TRIM(_xlfn.TEXTSPLIT(S970,"/"))</f>
        <v>food</v>
      </c>
      <c r="U970" t="str">
        <v>food trucks</v>
      </c>
      <c r="V970" s="5"/>
    </row>
    <row r="971" spans="1:22" x14ac:dyDescent="0.3">
      <c r="A971">
        <v>969</v>
      </c>
      <c r="B971" t="s">
        <v>1967</v>
      </c>
      <c r="C971" s="3" t="s">
        <v>1968</v>
      </c>
      <c r="D971">
        <v>7900</v>
      </c>
      <c r="E971" t="str" cm="1">
        <f t="array" ref="E971">_xlfn.IFS(D971&lt;1000,"Less than 1000",D971&lt;=4999,"1000 to 4999",D971&lt;=9999,"5000 to 9999",D971&lt;=14999,"10000 to 14999",D971&lt;=19999,"15000 to 19999",D971&lt;=24999,"20000 to 24999",D971&lt;=29999,"25000 to 29999",D971&lt;=34999,"30000 to 34999",D971&lt;=39999,"35000 to 39999",D971&lt;=44999,"40000 to 44999",D971&lt;=49999,"45000 to 49999",TRUE,"Greater than or equal to 50000")</f>
        <v>5000 to 9999</v>
      </c>
      <c r="F971">
        <v>8550</v>
      </c>
      <c r="G971" s="7">
        <f t="shared" si="60"/>
        <v>108.22784810126582</v>
      </c>
      <c r="H971" t="s">
        <v>20</v>
      </c>
      <c r="I971">
        <v>93</v>
      </c>
      <c r="J971" s="5">
        <f t="shared" si="61"/>
        <v>91.935483870967744</v>
      </c>
      <c r="K971" s="4" t="s">
        <v>21</v>
      </c>
      <c r="L971" s="4" t="s">
        <v>22</v>
      </c>
      <c r="M971">
        <v>1576994400</v>
      </c>
      <c r="N971">
        <v>1577599200</v>
      </c>
      <c r="O971" s="11">
        <f t="shared" si="62"/>
        <v>43821.25</v>
      </c>
      <c r="P971" s="11">
        <f t="shared" si="63"/>
        <v>43828.25</v>
      </c>
      <c r="Q971" t="b">
        <v>0</v>
      </c>
      <c r="R971" t="b">
        <v>0</v>
      </c>
      <c r="S971" t="s">
        <v>33</v>
      </c>
      <c r="T971" t="str" cm="1">
        <f t="array" ref="T971:U971">TRIM(_xlfn.TEXTSPLIT(S971,"/"))</f>
        <v>theater</v>
      </c>
      <c r="U971" t="str">
        <v>plays</v>
      </c>
      <c r="V971" s="5"/>
    </row>
    <row r="972" spans="1:22" ht="31.2" x14ac:dyDescent="0.3">
      <c r="A972">
        <v>970</v>
      </c>
      <c r="B972" t="s">
        <v>1969</v>
      </c>
      <c r="C972" s="3" t="s">
        <v>1970</v>
      </c>
      <c r="D972">
        <v>94900</v>
      </c>
      <c r="E972" t="str" cm="1">
        <f t="array" ref="E972">_xlfn.IFS(D972&lt;1000,"Less than 1000",D972&lt;=4999,"1000 to 4999",D972&lt;=9999,"5000 to 9999",D972&lt;=14999,"10000 to 14999",D972&lt;=19999,"15000 to 19999",D972&lt;=24999,"20000 to 24999",D972&lt;=29999,"25000 to 29999",D972&lt;=34999,"30000 to 34999",D972&lt;=39999,"35000 to 39999",D972&lt;=44999,"40000 to 44999",D972&lt;=49999,"45000 to 49999",TRUE,"Greater than or equal to 50000")</f>
        <v>Greater than or equal to 50000</v>
      </c>
      <c r="F972">
        <v>57659</v>
      </c>
      <c r="G972" s="7">
        <f t="shared" si="60"/>
        <v>60.757639620653315</v>
      </c>
      <c r="H972" t="s">
        <v>14</v>
      </c>
      <c r="I972">
        <v>594</v>
      </c>
      <c r="J972" s="5">
        <f t="shared" si="61"/>
        <v>97.069023569023571</v>
      </c>
      <c r="K972" s="4" t="s">
        <v>21</v>
      </c>
      <c r="L972" s="4" t="s">
        <v>22</v>
      </c>
      <c r="M972">
        <v>1304917200</v>
      </c>
      <c r="N972">
        <v>1305003600</v>
      </c>
      <c r="O972" s="11">
        <f t="shared" si="62"/>
        <v>40672.208333333336</v>
      </c>
      <c r="P972" s="11">
        <f t="shared" si="63"/>
        <v>40673.208333333336</v>
      </c>
      <c r="Q972" t="b">
        <v>0</v>
      </c>
      <c r="R972" t="b">
        <v>0</v>
      </c>
      <c r="S972" t="s">
        <v>33</v>
      </c>
      <c r="T972" t="str" cm="1">
        <f t="array" ref="T972:U972">TRIM(_xlfn.TEXTSPLIT(S972,"/"))</f>
        <v>theater</v>
      </c>
      <c r="U972" t="str">
        <v>plays</v>
      </c>
      <c r="V972" s="5"/>
    </row>
    <row r="973" spans="1:22" x14ac:dyDescent="0.3">
      <c r="A973">
        <v>971</v>
      </c>
      <c r="B973" t="s">
        <v>1971</v>
      </c>
      <c r="C973" s="3" t="s">
        <v>1972</v>
      </c>
      <c r="D973">
        <v>5100</v>
      </c>
      <c r="E973" t="str" cm="1">
        <f t="array" ref="E973">_xlfn.IFS(D973&lt;1000,"Less than 1000",D973&lt;=4999,"1000 to 4999",D973&lt;=9999,"5000 to 9999",D973&lt;=14999,"10000 to 14999",D973&lt;=19999,"15000 to 19999",D973&lt;=24999,"20000 to 24999",D973&lt;=29999,"25000 to 29999",D973&lt;=34999,"30000 to 34999",D973&lt;=39999,"35000 to 39999",D973&lt;=44999,"40000 to 44999",D973&lt;=49999,"45000 to 49999",TRUE,"Greater than or equal to 50000")</f>
        <v>5000 to 9999</v>
      </c>
      <c r="F973">
        <v>1414</v>
      </c>
      <c r="G973" s="7">
        <f t="shared" si="60"/>
        <v>27.725490196078432</v>
      </c>
      <c r="H973" t="s">
        <v>14</v>
      </c>
      <c r="I973">
        <v>24</v>
      </c>
      <c r="J973" s="5">
        <f t="shared" si="61"/>
        <v>58.916666666666664</v>
      </c>
      <c r="K973" s="4" t="s">
        <v>21</v>
      </c>
      <c r="L973" s="4" t="s">
        <v>22</v>
      </c>
      <c r="M973">
        <v>1381208400</v>
      </c>
      <c r="N973">
        <v>1381726800</v>
      </c>
      <c r="O973" s="11">
        <f t="shared" si="62"/>
        <v>41555.208333333336</v>
      </c>
      <c r="P973" s="11">
        <f t="shared" si="63"/>
        <v>41561.208333333336</v>
      </c>
      <c r="Q973" t="b">
        <v>0</v>
      </c>
      <c r="R973" t="b">
        <v>0</v>
      </c>
      <c r="S973" t="s">
        <v>269</v>
      </c>
      <c r="T973" t="str" cm="1">
        <f t="array" ref="T973:U973">TRIM(_xlfn.TEXTSPLIT(S973,"/"))</f>
        <v>film &amp; video</v>
      </c>
      <c r="U973" t="str">
        <v>television</v>
      </c>
      <c r="V973" s="5"/>
    </row>
    <row r="974" spans="1:22" ht="31.2" x14ac:dyDescent="0.3">
      <c r="A974">
        <v>972</v>
      </c>
      <c r="B974" t="s">
        <v>1973</v>
      </c>
      <c r="C974" s="3" t="s">
        <v>1974</v>
      </c>
      <c r="D974">
        <v>42700</v>
      </c>
      <c r="E974" t="str" cm="1">
        <f t="array" ref="E974">_xlfn.IFS(D974&lt;1000,"Less than 1000",D974&lt;=4999,"1000 to 4999",D974&lt;=9999,"5000 to 9999",D974&lt;=14999,"10000 to 14999",D974&lt;=19999,"15000 to 19999",D974&lt;=24999,"20000 to 24999",D974&lt;=29999,"25000 to 29999",D974&lt;=34999,"30000 to 34999",D974&lt;=39999,"35000 to 39999",D974&lt;=44999,"40000 to 44999",D974&lt;=49999,"45000 to 49999",TRUE,"Greater than or equal to 50000")</f>
        <v>40000 to 44999</v>
      </c>
      <c r="F974">
        <v>97524</v>
      </c>
      <c r="G974" s="7">
        <f t="shared" si="60"/>
        <v>228.3934426229508</v>
      </c>
      <c r="H974" t="s">
        <v>20</v>
      </c>
      <c r="I974">
        <v>1681</v>
      </c>
      <c r="J974" s="5">
        <f t="shared" si="61"/>
        <v>58.015466983938133</v>
      </c>
      <c r="K974" s="4" t="s">
        <v>21</v>
      </c>
      <c r="L974" s="4" t="s">
        <v>22</v>
      </c>
      <c r="M974">
        <v>1401685200</v>
      </c>
      <c r="N974">
        <v>1402462800</v>
      </c>
      <c r="O974" s="11">
        <f t="shared" si="62"/>
        <v>41792.208333333336</v>
      </c>
      <c r="P974" s="11">
        <f t="shared" si="63"/>
        <v>41801.208333333336</v>
      </c>
      <c r="Q974" t="b">
        <v>0</v>
      </c>
      <c r="R974" t="b">
        <v>1</v>
      </c>
      <c r="S974" t="s">
        <v>28</v>
      </c>
      <c r="T974" t="str" cm="1">
        <f t="array" ref="T974:U974">TRIM(_xlfn.TEXTSPLIT(S974,"/"))</f>
        <v>technology</v>
      </c>
      <c r="U974" t="str">
        <v>web</v>
      </c>
      <c r="V974" s="5"/>
    </row>
    <row r="975" spans="1:22" x14ac:dyDescent="0.3">
      <c r="A975">
        <v>973</v>
      </c>
      <c r="B975" t="s">
        <v>1975</v>
      </c>
      <c r="C975" s="3" t="s">
        <v>1976</v>
      </c>
      <c r="D975">
        <v>121100</v>
      </c>
      <c r="E975" t="str" cm="1">
        <f t="array" ref="E975">_xlfn.IFS(D975&lt;1000,"Less than 1000",D975&lt;=4999,"1000 to 4999",D975&lt;=9999,"5000 to 9999",D975&lt;=14999,"10000 to 14999",D975&lt;=19999,"15000 to 19999",D975&lt;=24999,"20000 to 24999",D975&lt;=29999,"25000 to 29999",D975&lt;=34999,"30000 to 34999",D975&lt;=39999,"35000 to 39999",D975&lt;=44999,"40000 to 44999",D975&lt;=49999,"45000 to 49999",TRUE,"Greater than or equal to 50000")</f>
        <v>Greater than or equal to 50000</v>
      </c>
      <c r="F975">
        <v>26176</v>
      </c>
      <c r="G975" s="7">
        <f t="shared" si="60"/>
        <v>21.615194054500414</v>
      </c>
      <c r="H975" t="s">
        <v>14</v>
      </c>
      <c r="I975">
        <v>252</v>
      </c>
      <c r="J975" s="5">
        <f t="shared" si="61"/>
        <v>103.87301587301587</v>
      </c>
      <c r="K975" s="4" t="s">
        <v>21</v>
      </c>
      <c r="L975" s="4" t="s">
        <v>22</v>
      </c>
      <c r="M975">
        <v>1291960800</v>
      </c>
      <c r="N975">
        <v>1292133600</v>
      </c>
      <c r="O975" s="11">
        <f t="shared" si="62"/>
        <v>40522.25</v>
      </c>
      <c r="P975" s="11">
        <f t="shared" si="63"/>
        <v>40524.25</v>
      </c>
      <c r="Q975" t="b">
        <v>0</v>
      </c>
      <c r="R975" t="b">
        <v>1</v>
      </c>
      <c r="S975" t="s">
        <v>33</v>
      </c>
      <c r="T975" t="str" cm="1">
        <f t="array" ref="T975:U975">TRIM(_xlfn.TEXTSPLIT(S975,"/"))</f>
        <v>theater</v>
      </c>
      <c r="U975" t="str">
        <v>plays</v>
      </c>
      <c r="V975" s="5"/>
    </row>
    <row r="976" spans="1:22" x14ac:dyDescent="0.3">
      <c r="A976">
        <v>974</v>
      </c>
      <c r="B976" t="s">
        <v>1977</v>
      </c>
      <c r="C976" s="3" t="s">
        <v>1978</v>
      </c>
      <c r="D976">
        <v>800</v>
      </c>
      <c r="E976" t="str" cm="1">
        <f t="array" ref="E976">_xlfn.IFS(D976&lt;1000,"Less than 1000",D976&lt;=4999,"1000 to 4999",D976&lt;=9999,"5000 to 9999",D976&lt;=14999,"10000 to 14999",D976&lt;=19999,"15000 to 19999",D976&lt;=24999,"20000 to 24999",D976&lt;=29999,"25000 to 29999",D976&lt;=34999,"30000 to 34999",D976&lt;=39999,"35000 to 39999",D976&lt;=44999,"40000 to 44999",D976&lt;=49999,"45000 to 49999",TRUE,"Greater than or equal to 50000")</f>
        <v>Less than 1000</v>
      </c>
      <c r="F976">
        <v>2991</v>
      </c>
      <c r="G976" s="7">
        <f t="shared" si="60"/>
        <v>373.875</v>
      </c>
      <c r="H976" t="s">
        <v>20</v>
      </c>
      <c r="I976">
        <v>32</v>
      </c>
      <c r="J976" s="5">
        <f t="shared" si="61"/>
        <v>93.46875</v>
      </c>
      <c r="K976" s="4" t="s">
        <v>21</v>
      </c>
      <c r="L976" s="4" t="s">
        <v>22</v>
      </c>
      <c r="M976">
        <v>1368853200</v>
      </c>
      <c r="N976">
        <v>1368939600</v>
      </c>
      <c r="O976" s="11">
        <f t="shared" si="62"/>
        <v>41412.208333333336</v>
      </c>
      <c r="P976" s="11">
        <f t="shared" si="63"/>
        <v>41413.208333333336</v>
      </c>
      <c r="Q976" t="b">
        <v>0</v>
      </c>
      <c r="R976" t="b">
        <v>0</v>
      </c>
      <c r="S976" t="s">
        <v>60</v>
      </c>
      <c r="T976" t="str" cm="1">
        <f t="array" ref="T976:U976">TRIM(_xlfn.TEXTSPLIT(S976,"/"))</f>
        <v>music</v>
      </c>
      <c r="U976" t="str">
        <v>indie rock</v>
      </c>
      <c r="V976" s="5"/>
    </row>
    <row r="977" spans="1:22" x14ac:dyDescent="0.3">
      <c r="A977">
        <v>975</v>
      </c>
      <c r="B977" t="s">
        <v>1979</v>
      </c>
      <c r="C977" s="3" t="s">
        <v>1980</v>
      </c>
      <c r="D977">
        <v>5400</v>
      </c>
      <c r="E977" t="str" cm="1">
        <f t="array" ref="E977">_xlfn.IFS(D977&lt;1000,"Less than 1000",D977&lt;=4999,"1000 to 4999",D977&lt;=9999,"5000 to 9999",D977&lt;=14999,"10000 to 14999",D977&lt;=19999,"15000 to 19999",D977&lt;=24999,"20000 to 24999",D977&lt;=29999,"25000 to 29999",D977&lt;=34999,"30000 to 34999",D977&lt;=39999,"35000 to 39999",D977&lt;=44999,"40000 to 44999",D977&lt;=49999,"45000 to 49999",TRUE,"Greater than or equal to 50000")</f>
        <v>5000 to 9999</v>
      </c>
      <c r="F977">
        <v>8366</v>
      </c>
      <c r="G977" s="7">
        <f t="shared" si="60"/>
        <v>154.92592592592592</v>
      </c>
      <c r="H977" t="s">
        <v>20</v>
      </c>
      <c r="I977">
        <v>135</v>
      </c>
      <c r="J977" s="5">
        <f t="shared" si="61"/>
        <v>61.970370370370368</v>
      </c>
      <c r="K977" s="4" t="s">
        <v>21</v>
      </c>
      <c r="L977" s="4" t="s">
        <v>22</v>
      </c>
      <c r="M977">
        <v>1448776800</v>
      </c>
      <c r="N977">
        <v>1452146400</v>
      </c>
      <c r="O977" s="11">
        <f t="shared" si="62"/>
        <v>42337.25</v>
      </c>
      <c r="P977" s="11">
        <f t="shared" si="63"/>
        <v>42376.25</v>
      </c>
      <c r="Q977" t="b">
        <v>0</v>
      </c>
      <c r="R977" t="b">
        <v>1</v>
      </c>
      <c r="S977" t="s">
        <v>33</v>
      </c>
      <c r="T977" t="str" cm="1">
        <f t="array" ref="T977:U977">TRIM(_xlfn.TEXTSPLIT(S977,"/"))</f>
        <v>theater</v>
      </c>
      <c r="U977" t="str">
        <v>plays</v>
      </c>
      <c r="V977" s="5"/>
    </row>
    <row r="978" spans="1:22" ht="31.2" x14ac:dyDescent="0.3">
      <c r="A978">
        <v>976</v>
      </c>
      <c r="B978" t="s">
        <v>1981</v>
      </c>
      <c r="C978" s="3" t="s">
        <v>1982</v>
      </c>
      <c r="D978">
        <v>4000</v>
      </c>
      <c r="E978" t="str" cm="1">
        <f t="array" ref="E978">_xlfn.IFS(D978&lt;1000,"Less than 1000",D978&lt;=4999,"1000 to 4999",D978&lt;=9999,"5000 to 9999",D978&lt;=14999,"10000 to 14999",D978&lt;=19999,"15000 to 19999",D978&lt;=24999,"20000 to 24999",D978&lt;=29999,"25000 to 29999",D978&lt;=34999,"30000 to 34999",D978&lt;=39999,"35000 to 39999",D978&lt;=44999,"40000 to 44999",D978&lt;=49999,"45000 to 49999",TRUE,"Greater than or equal to 50000")</f>
        <v>1000 to 4999</v>
      </c>
      <c r="F978">
        <v>12886</v>
      </c>
      <c r="G978" s="7">
        <f t="shared" si="60"/>
        <v>322.14999999999998</v>
      </c>
      <c r="H978" t="s">
        <v>20</v>
      </c>
      <c r="I978">
        <v>140</v>
      </c>
      <c r="J978" s="5">
        <f t="shared" si="61"/>
        <v>92.042857142857144</v>
      </c>
      <c r="K978" s="4" t="s">
        <v>21</v>
      </c>
      <c r="L978" s="4" t="s">
        <v>22</v>
      </c>
      <c r="M978">
        <v>1296194400</v>
      </c>
      <c r="N978">
        <v>1296712800</v>
      </c>
      <c r="O978" s="11">
        <f t="shared" si="62"/>
        <v>40571.25</v>
      </c>
      <c r="P978" s="11">
        <f t="shared" si="63"/>
        <v>40577.25</v>
      </c>
      <c r="Q978" t="b">
        <v>0</v>
      </c>
      <c r="R978" t="b">
        <v>1</v>
      </c>
      <c r="S978" t="s">
        <v>33</v>
      </c>
      <c r="T978" t="str" cm="1">
        <f t="array" ref="T978:U978">TRIM(_xlfn.TEXTSPLIT(S978,"/"))</f>
        <v>theater</v>
      </c>
      <c r="U978" t="str">
        <v>plays</v>
      </c>
      <c r="V978" s="5"/>
    </row>
    <row r="979" spans="1:22" x14ac:dyDescent="0.3">
      <c r="A979">
        <v>977</v>
      </c>
      <c r="B979" t="s">
        <v>1258</v>
      </c>
      <c r="C979" s="3" t="s">
        <v>1983</v>
      </c>
      <c r="D979">
        <v>7000</v>
      </c>
      <c r="E979" t="str" cm="1">
        <f t="array" ref="E979">_xlfn.IFS(D979&lt;1000,"Less than 1000",D979&lt;=4999,"1000 to 4999",D979&lt;=9999,"5000 to 9999",D979&lt;=14999,"10000 to 14999",D979&lt;=19999,"15000 to 19999",D979&lt;=24999,"20000 to 24999",D979&lt;=29999,"25000 to 29999",D979&lt;=34999,"30000 to 34999",D979&lt;=39999,"35000 to 39999",D979&lt;=44999,"40000 to 44999",D979&lt;=49999,"45000 to 49999",TRUE,"Greater than or equal to 50000")</f>
        <v>5000 to 9999</v>
      </c>
      <c r="F979">
        <v>5177</v>
      </c>
      <c r="G979" s="7">
        <f t="shared" si="60"/>
        <v>73.957142857142856</v>
      </c>
      <c r="H979" t="s">
        <v>14</v>
      </c>
      <c r="I979">
        <v>67</v>
      </c>
      <c r="J979" s="5">
        <f t="shared" si="61"/>
        <v>77.268656716417908</v>
      </c>
      <c r="K979" s="4" t="s">
        <v>21</v>
      </c>
      <c r="L979" s="4" t="s">
        <v>22</v>
      </c>
      <c r="M979">
        <v>1517983200</v>
      </c>
      <c r="N979">
        <v>1520748000</v>
      </c>
      <c r="O979" s="11">
        <f t="shared" si="62"/>
        <v>43138.25</v>
      </c>
      <c r="P979" s="11">
        <f t="shared" si="63"/>
        <v>43170.25</v>
      </c>
      <c r="Q979" t="b">
        <v>0</v>
      </c>
      <c r="R979" t="b">
        <v>0</v>
      </c>
      <c r="S979" t="s">
        <v>17</v>
      </c>
      <c r="T979" t="str" cm="1">
        <f t="array" ref="T979:U979">TRIM(_xlfn.TEXTSPLIT(S979,"/"))</f>
        <v>food</v>
      </c>
      <c r="U979" t="str">
        <v>food trucks</v>
      </c>
      <c r="V979" s="5"/>
    </row>
    <row r="980" spans="1:22" x14ac:dyDescent="0.3">
      <c r="A980">
        <v>978</v>
      </c>
      <c r="B980" t="s">
        <v>1984</v>
      </c>
      <c r="C980" s="3" t="s">
        <v>1985</v>
      </c>
      <c r="D980">
        <v>1000</v>
      </c>
      <c r="E980" t="str" cm="1">
        <f t="array" ref="E980">_xlfn.IFS(D980&lt;1000,"Less than 1000",D980&lt;=4999,"1000 to 4999",D980&lt;=9999,"5000 to 9999",D980&lt;=14999,"10000 to 14999",D980&lt;=19999,"15000 to 19999",D980&lt;=24999,"20000 to 24999",D980&lt;=29999,"25000 to 29999",D980&lt;=34999,"30000 to 34999",D980&lt;=39999,"35000 to 39999",D980&lt;=44999,"40000 to 44999",D980&lt;=49999,"45000 to 49999",TRUE,"Greater than or equal to 50000")</f>
        <v>1000 to 4999</v>
      </c>
      <c r="F980">
        <v>8641</v>
      </c>
      <c r="G980" s="7">
        <f t="shared" si="60"/>
        <v>864.1</v>
      </c>
      <c r="H980" t="s">
        <v>20</v>
      </c>
      <c r="I980">
        <v>92</v>
      </c>
      <c r="J980" s="5">
        <f t="shared" si="61"/>
        <v>93.923913043478265</v>
      </c>
      <c r="K980" s="4" t="s">
        <v>21</v>
      </c>
      <c r="L980" s="4" t="s">
        <v>22</v>
      </c>
      <c r="M980">
        <v>1478930400</v>
      </c>
      <c r="N980">
        <v>1480831200</v>
      </c>
      <c r="O980" s="11">
        <f t="shared" si="62"/>
        <v>42686.25</v>
      </c>
      <c r="P980" s="11">
        <f t="shared" si="63"/>
        <v>42708.25</v>
      </c>
      <c r="Q980" t="b">
        <v>0</v>
      </c>
      <c r="R980" t="b">
        <v>0</v>
      </c>
      <c r="S980" t="s">
        <v>89</v>
      </c>
      <c r="T980" t="str" cm="1">
        <f t="array" ref="T980:U980">TRIM(_xlfn.TEXTSPLIT(S980,"/"))</f>
        <v>games</v>
      </c>
      <c r="U980" t="str">
        <v>video games</v>
      </c>
      <c r="V980" s="5"/>
    </row>
    <row r="981" spans="1:22" x14ac:dyDescent="0.3">
      <c r="A981">
        <v>979</v>
      </c>
      <c r="B981" t="s">
        <v>1986</v>
      </c>
      <c r="C981" s="3" t="s">
        <v>1987</v>
      </c>
      <c r="D981">
        <v>60200</v>
      </c>
      <c r="E981" t="str" cm="1">
        <f t="array" ref="E981">_xlfn.IFS(D981&lt;1000,"Less than 1000",D981&lt;=4999,"1000 to 4999",D981&lt;=9999,"5000 to 9999",D981&lt;=14999,"10000 to 14999",D981&lt;=19999,"15000 to 19999",D981&lt;=24999,"20000 to 24999",D981&lt;=29999,"25000 to 29999",D981&lt;=34999,"30000 to 34999",D981&lt;=39999,"35000 to 39999",D981&lt;=44999,"40000 to 44999",D981&lt;=49999,"45000 to 49999",TRUE,"Greater than or equal to 50000")</f>
        <v>Greater than or equal to 50000</v>
      </c>
      <c r="F981">
        <v>86244</v>
      </c>
      <c r="G981" s="7">
        <f t="shared" si="60"/>
        <v>143.26245847176079</v>
      </c>
      <c r="H981" t="s">
        <v>20</v>
      </c>
      <c r="I981">
        <v>1015</v>
      </c>
      <c r="J981" s="5">
        <f t="shared" si="61"/>
        <v>84.969458128078813</v>
      </c>
      <c r="K981" s="4" t="s">
        <v>40</v>
      </c>
      <c r="L981" s="4" t="s">
        <v>41</v>
      </c>
      <c r="M981">
        <v>1426395600</v>
      </c>
      <c r="N981">
        <v>1426914000</v>
      </c>
      <c r="O981" s="11">
        <f t="shared" si="62"/>
        <v>42078.208333333328</v>
      </c>
      <c r="P981" s="11">
        <f t="shared" si="63"/>
        <v>42084.208333333328</v>
      </c>
      <c r="Q981" t="b">
        <v>0</v>
      </c>
      <c r="R981" t="b">
        <v>0</v>
      </c>
      <c r="S981" t="s">
        <v>33</v>
      </c>
      <c r="T981" t="str" cm="1">
        <f t="array" ref="T981:U981">TRIM(_xlfn.TEXTSPLIT(S981,"/"))</f>
        <v>theater</v>
      </c>
      <c r="U981" t="str">
        <v>plays</v>
      </c>
      <c r="V981" s="5"/>
    </row>
    <row r="982" spans="1:22" x14ac:dyDescent="0.3">
      <c r="A982">
        <v>980</v>
      </c>
      <c r="B982" t="s">
        <v>1988</v>
      </c>
      <c r="C982" s="3" t="s">
        <v>1989</v>
      </c>
      <c r="D982">
        <v>195200</v>
      </c>
      <c r="E982" t="str" cm="1">
        <f t="array" ref="E982">_xlfn.IFS(D982&lt;1000,"Less than 1000",D982&lt;=4999,"1000 to 4999",D982&lt;=9999,"5000 to 9999",D982&lt;=14999,"10000 to 14999",D982&lt;=19999,"15000 to 19999",D982&lt;=24999,"20000 to 24999",D982&lt;=29999,"25000 to 29999",D982&lt;=34999,"30000 to 34999",D982&lt;=39999,"35000 to 39999",D982&lt;=44999,"40000 to 44999",D982&lt;=49999,"45000 to 49999",TRUE,"Greater than or equal to 50000")</f>
        <v>Greater than or equal to 50000</v>
      </c>
      <c r="F982">
        <v>78630</v>
      </c>
      <c r="G982" s="7">
        <f t="shared" si="60"/>
        <v>40.281762295081968</v>
      </c>
      <c r="H982" t="s">
        <v>14</v>
      </c>
      <c r="I982">
        <v>742</v>
      </c>
      <c r="J982" s="5">
        <f t="shared" si="61"/>
        <v>105.97035040431267</v>
      </c>
      <c r="K982" s="4" t="s">
        <v>21</v>
      </c>
      <c r="L982" s="4" t="s">
        <v>22</v>
      </c>
      <c r="M982">
        <v>1446181200</v>
      </c>
      <c r="N982">
        <v>1446616800</v>
      </c>
      <c r="O982" s="11">
        <f t="shared" si="62"/>
        <v>42307.208333333328</v>
      </c>
      <c r="P982" s="11">
        <f t="shared" si="63"/>
        <v>42312.25</v>
      </c>
      <c r="Q982" t="b">
        <v>1</v>
      </c>
      <c r="R982" t="b">
        <v>0</v>
      </c>
      <c r="S982" t="s">
        <v>68</v>
      </c>
      <c r="T982" t="str" cm="1">
        <f t="array" ref="T982:U982">TRIM(_xlfn.TEXTSPLIT(S982,"/"))</f>
        <v>publishing</v>
      </c>
      <c r="U982" t="str">
        <v>nonfiction</v>
      </c>
      <c r="V982" s="5"/>
    </row>
    <row r="983" spans="1:22" x14ac:dyDescent="0.3">
      <c r="A983">
        <v>981</v>
      </c>
      <c r="B983" t="s">
        <v>1990</v>
      </c>
      <c r="C983" s="3" t="s">
        <v>1991</v>
      </c>
      <c r="D983">
        <v>6700</v>
      </c>
      <c r="E983" t="str" cm="1">
        <f t="array" ref="E983">_xlfn.IFS(D983&lt;1000,"Less than 1000",D983&lt;=4999,"1000 to 4999",D983&lt;=9999,"5000 to 9999",D983&lt;=14999,"10000 to 14999",D983&lt;=19999,"15000 to 19999",D983&lt;=24999,"20000 to 24999",D983&lt;=29999,"25000 to 29999",D983&lt;=34999,"30000 to 34999",D983&lt;=39999,"35000 to 39999",D983&lt;=44999,"40000 to 44999",D983&lt;=49999,"45000 to 49999",TRUE,"Greater than or equal to 50000")</f>
        <v>5000 to 9999</v>
      </c>
      <c r="F983">
        <v>11941</v>
      </c>
      <c r="G983" s="7">
        <f t="shared" si="60"/>
        <v>178.22388059701493</v>
      </c>
      <c r="H983" t="s">
        <v>20</v>
      </c>
      <c r="I983">
        <v>323</v>
      </c>
      <c r="J983" s="5">
        <f t="shared" si="61"/>
        <v>36.969040247678016</v>
      </c>
      <c r="K983" s="4" t="s">
        <v>21</v>
      </c>
      <c r="L983" s="4" t="s">
        <v>22</v>
      </c>
      <c r="M983">
        <v>1514181600</v>
      </c>
      <c r="N983">
        <v>1517032800</v>
      </c>
      <c r="O983" s="11">
        <f t="shared" si="62"/>
        <v>43094.25</v>
      </c>
      <c r="P983" s="11">
        <f t="shared" si="63"/>
        <v>43127.25</v>
      </c>
      <c r="Q983" t="b">
        <v>0</v>
      </c>
      <c r="R983" t="b">
        <v>0</v>
      </c>
      <c r="S983" t="s">
        <v>28</v>
      </c>
      <c r="T983" t="str" cm="1">
        <f t="array" ref="T983:U983">TRIM(_xlfn.TEXTSPLIT(S983,"/"))</f>
        <v>technology</v>
      </c>
      <c r="U983" t="str">
        <v>web</v>
      </c>
      <c r="V983" s="5"/>
    </row>
    <row r="984" spans="1:22" x14ac:dyDescent="0.3">
      <c r="A984">
        <v>982</v>
      </c>
      <c r="B984" t="s">
        <v>1992</v>
      </c>
      <c r="C984" s="3" t="s">
        <v>1993</v>
      </c>
      <c r="D984">
        <v>7200</v>
      </c>
      <c r="E984" t="str" cm="1">
        <f t="array" ref="E984">_xlfn.IFS(D984&lt;1000,"Less than 1000",D984&lt;=4999,"1000 to 4999",D984&lt;=9999,"5000 to 9999",D984&lt;=14999,"10000 to 14999",D984&lt;=19999,"15000 to 19999",D984&lt;=24999,"20000 to 24999",D984&lt;=29999,"25000 to 29999",D984&lt;=34999,"30000 to 34999",D984&lt;=39999,"35000 to 39999",D984&lt;=44999,"40000 to 44999",D984&lt;=49999,"45000 to 49999",TRUE,"Greater than or equal to 50000")</f>
        <v>5000 to 9999</v>
      </c>
      <c r="F984">
        <v>6115</v>
      </c>
      <c r="G984" s="7">
        <f t="shared" si="60"/>
        <v>84.930555555555557</v>
      </c>
      <c r="H984" t="s">
        <v>14</v>
      </c>
      <c r="I984">
        <v>75</v>
      </c>
      <c r="J984" s="5">
        <f t="shared" si="61"/>
        <v>81.533333333333331</v>
      </c>
      <c r="K984" s="4" t="s">
        <v>21</v>
      </c>
      <c r="L984" s="4" t="s">
        <v>22</v>
      </c>
      <c r="M984">
        <v>1311051600</v>
      </c>
      <c r="N984">
        <v>1311224400</v>
      </c>
      <c r="O984" s="11">
        <f t="shared" si="62"/>
        <v>40743.208333333336</v>
      </c>
      <c r="P984" s="11">
        <f t="shared" si="63"/>
        <v>40745.208333333336</v>
      </c>
      <c r="Q984" t="b">
        <v>0</v>
      </c>
      <c r="R984" t="b">
        <v>1</v>
      </c>
      <c r="S984" t="s">
        <v>42</v>
      </c>
      <c r="T984" t="str" cm="1">
        <f t="array" ref="T984:U984">TRIM(_xlfn.TEXTSPLIT(S984,"/"))</f>
        <v>film &amp; video</v>
      </c>
      <c r="U984" t="str">
        <v>documentary</v>
      </c>
      <c r="V984" s="5"/>
    </row>
    <row r="985" spans="1:22" x14ac:dyDescent="0.3">
      <c r="A985">
        <v>983</v>
      </c>
      <c r="B985" t="s">
        <v>1994</v>
      </c>
      <c r="C985" s="3" t="s">
        <v>1995</v>
      </c>
      <c r="D985">
        <v>129100</v>
      </c>
      <c r="E985" t="str" cm="1">
        <f t="array" ref="E985">_xlfn.IFS(D985&lt;1000,"Less than 1000",D985&lt;=4999,"1000 to 4999",D985&lt;=9999,"5000 to 9999",D985&lt;=14999,"10000 to 14999",D985&lt;=19999,"15000 to 19999",D985&lt;=24999,"20000 to 24999",D985&lt;=29999,"25000 to 29999",D985&lt;=34999,"30000 to 34999",D985&lt;=39999,"35000 to 39999",D985&lt;=44999,"40000 to 44999",D985&lt;=49999,"45000 to 49999",TRUE,"Greater than or equal to 50000")</f>
        <v>Greater than or equal to 50000</v>
      </c>
      <c r="F985">
        <v>188404</v>
      </c>
      <c r="G985" s="7">
        <f t="shared" si="60"/>
        <v>145.93648334624322</v>
      </c>
      <c r="H985" t="s">
        <v>20</v>
      </c>
      <c r="I985">
        <v>2326</v>
      </c>
      <c r="J985" s="5">
        <f t="shared" si="61"/>
        <v>80.999140154772135</v>
      </c>
      <c r="K985" s="4" t="s">
        <v>21</v>
      </c>
      <c r="L985" s="4" t="s">
        <v>22</v>
      </c>
      <c r="M985">
        <v>1564894800</v>
      </c>
      <c r="N985">
        <v>1566190800</v>
      </c>
      <c r="O985" s="11">
        <f t="shared" si="62"/>
        <v>43681.208333333328</v>
      </c>
      <c r="P985" s="11">
        <f t="shared" si="63"/>
        <v>43696.208333333328</v>
      </c>
      <c r="Q985" t="b">
        <v>0</v>
      </c>
      <c r="R985" t="b">
        <v>0</v>
      </c>
      <c r="S985" t="s">
        <v>42</v>
      </c>
      <c r="T985" t="str" cm="1">
        <f t="array" ref="T985:U985">TRIM(_xlfn.TEXTSPLIT(S985,"/"))</f>
        <v>film &amp; video</v>
      </c>
      <c r="U985" t="str">
        <v>documentary</v>
      </c>
      <c r="V985" s="5"/>
    </row>
    <row r="986" spans="1:22" ht="31.2" x14ac:dyDescent="0.3">
      <c r="A986">
        <v>984</v>
      </c>
      <c r="B986" t="s">
        <v>1996</v>
      </c>
      <c r="C986" s="3" t="s">
        <v>1997</v>
      </c>
      <c r="D986">
        <v>6500</v>
      </c>
      <c r="E986" t="str" cm="1">
        <f t="array" ref="E986">_xlfn.IFS(D986&lt;1000,"Less than 1000",D986&lt;=4999,"1000 to 4999",D986&lt;=9999,"5000 to 9999",D986&lt;=14999,"10000 to 14999",D986&lt;=19999,"15000 to 19999",D986&lt;=24999,"20000 to 24999",D986&lt;=29999,"25000 to 29999",D986&lt;=34999,"30000 to 34999",D986&lt;=39999,"35000 to 39999",D986&lt;=44999,"40000 to 44999",D986&lt;=49999,"45000 to 49999",TRUE,"Greater than or equal to 50000")</f>
        <v>5000 to 9999</v>
      </c>
      <c r="F986">
        <v>9910</v>
      </c>
      <c r="G986" s="7">
        <f t="shared" si="60"/>
        <v>152.46153846153848</v>
      </c>
      <c r="H986" t="s">
        <v>20</v>
      </c>
      <c r="I986">
        <v>381</v>
      </c>
      <c r="J986" s="5">
        <f t="shared" si="61"/>
        <v>26.010498687664043</v>
      </c>
      <c r="K986" s="4" t="s">
        <v>21</v>
      </c>
      <c r="L986" s="4" t="s">
        <v>22</v>
      </c>
      <c r="M986">
        <v>1567918800</v>
      </c>
      <c r="N986">
        <v>1570165200</v>
      </c>
      <c r="O986" s="11">
        <f t="shared" si="62"/>
        <v>43716.208333333328</v>
      </c>
      <c r="P986" s="11">
        <f t="shared" si="63"/>
        <v>43742.208333333328</v>
      </c>
      <c r="Q986" t="b">
        <v>0</v>
      </c>
      <c r="R986" t="b">
        <v>0</v>
      </c>
      <c r="S986" t="s">
        <v>33</v>
      </c>
      <c r="T986" t="str" cm="1">
        <f t="array" ref="T986:U986">TRIM(_xlfn.TEXTSPLIT(S986,"/"))</f>
        <v>theater</v>
      </c>
      <c r="U986" t="str">
        <v>plays</v>
      </c>
      <c r="V986" s="5"/>
    </row>
    <row r="987" spans="1:22" x14ac:dyDescent="0.3">
      <c r="A987">
        <v>985</v>
      </c>
      <c r="B987" t="s">
        <v>1998</v>
      </c>
      <c r="C987" s="3" t="s">
        <v>1999</v>
      </c>
      <c r="D987">
        <v>170600</v>
      </c>
      <c r="E987" t="str" cm="1">
        <f t="array" ref="E987">_xlfn.IFS(D987&lt;1000,"Less than 1000",D987&lt;=4999,"1000 to 4999",D987&lt;=9999,"5000 to 9999",D987&lt;=14999,"10000 to 14999",D987&lt;=19999,"15000 to 19999",D987&lt;=24999,"20000 to 24999",D987&lt;=29999,"25000 to 29999",D987&lt;=34999,"30000 to 34999",D987&lt;=39999,"35000 to 39999",D987&lt;=44999,"40000 to 44999",D987&lt;=49999,"45000 to 49999",TRUE,"Greater than or equal to 50000")</f>
        <v>Greater than or equal to 50000</v>
      </c>
      <c r="F987">
        <v>114523</v>
      </c>
      <c r="G987" s="7">
        <f t="shared" si="60"/>
        <v>67.129542790152414</v>
      </c>
      <c r="H987" t="s">
        <v>14</v>
      </c>
      <c r="I987">
        <v>4405</v>
      </c>
      <c r="J987" s="5">
        <f t="shared" si="61"/>
        <v>25.998410896708286</v>
      </c>
      <c r="K987" s="4" t="s">
        <v>21</v>
      </c>
      <c r="L987" s="4" t="s">
        <v>22</v>
      </c>
      <c r="M987">
        <v>1386309600</v>
      </c>
      <c r="N987">
        <v>1388556000</v>
      </c>
      <c r="O987" s="11">
        <f t="shared" si="62"/>
        <v>41614.25</v>
      </c>
      <c r="P987" s="11">
        <f t="shared" si="63"/>
        <v>41640.25</v>
      </c>
      <c r="Q987" t="b">
        <v>0</v>
      </c>
      <c r="R987" t="b">
        <v>1</v>
      </c>
      <c r="S987" t="s">
        <v>23</v>
      </c>
      <c r="T987" t="str" cm="1">
        <f t="array" ref="T987:U987">TRIM(_xlfn.TEXTSPLIT(S987,"/"))</f>
        <v>music</v>
      </c>
      <c r="U987" t="str">
        <v>rock</v>
      </c>
      <c r="V987" s="5"/>
    </row>
    <row r="988" spans="1:22" ht="31.2" x14ac:dyDescent="0.3">
      <c r="A988">
        <v>986</v>
      </c>
      <c r="B988" t="s">
        <v>2000</v>
      </c>
      <c r="C988" s="3" t="s">
        <v>2001</v>
      </c>
      <c r="D988">
        <v>7800</v>
      </c>
      <c r="E988" t="str" cm="1">
        <f t="array" ref="E988">_xlfn.IFS(D988&lt;1000,"Less than 1000",D988&lt;=4999,"1000 to 4999",D988&lt;=9999,"5000 to 9999",D988&lt;=14999,"10000 to 14999",D988&lt;=19999,"15000 to 19999",D988&lt;=24999,"20000 to 24999",D988&lt;=29999,"25000 to 29999",D988&lt;=34999,"30000 to 34999",D988&lt;=39999,"35000 to 39999",D988&lt;=44999,"40000 to 44999",D988&lt;=49999,"45000 to 49999",TRUE,"Greater than or equal to 50000")</f>
        <v>5000 to 9999</v>
      </c>
      <c r="F988">
        <v>3144</v>
      </c>
      <c r="G988" s="7">
        <f t="shared" si="60"/>
        <v>40.307692307692307</v>
      </c>
      <c r="H988" t="s">
        <v>14</v>
      </c>
      <c r="I988">
        <v>92</v>
      </c>
      <c r="J988" s="5">
        <f t="shared" si="61"/>
        <v>34.173913043478258</v>
      </c>
      <c r="K988" s="4" t="s">
        <v>21</v>
      </c>
      <c r="L988" s="4" t="s">
        <v>22</v>
      </c>
      <c r="M988">
        <v>1301979600</v>
      </c>
      <c r="N988">
        <v>1303189200</v>
      </c>
      <c r="O988" s="11">
        <f t="shared" si="62"/>
        <v>40638.208333333336</v>
      </c>
      <c r="P988" s="11">
        <f t="shared" si="63"/>
        <v>40652.208333333336</v>
      </c>
      <c r="Q988" t="b">
        <v>0</v>
      </c>
      <c r="R988" t="b">
        <v>0</v>
      </c>
      <c r="S988" t="s">
        <v>23</v>
      </c>
      <c r="T988" t="str" cm="1">
        <f t="array" ref="T988:U988">TRIM(_xlfn.TEXTSPLIT(S988,"/"))</f>
        <v>music</v>
      </c>
      <c r="U988" t="str">
        <v>rock</v>
      </c>
      <c r="V988" s="5"/>
    </row>
    <row r="989" spans="1:22" x14ac:dyDescent="0.3">
      <c r="A989">
        <v>987</v>
      </c>
      <c r="B989" t="s">
        <v>2002</v>
      </c>
      <c r="C989" s="3" t="s">
        <v>2003</v>
      </c>
      <c r="D989">
        <v>6200</v>
      </c>
      <c r="E989" t="str" cm="1">
        <f t="array" ref="E989">_xlfn.IFS(D989&lt;1000,"Less than 1000",D989&lt;=4999,"1000 to 4999",D989&lt;=9999,"5000 to 9999",D989&lt;=14999,"10000 to 14999",D989&lt;=19999,"15000 to 19999",D989&lt;=24999,"20000 to 24999",D989&lt;=29999,"25000 to 29999",D989&lt;=34999,"30000 to 34999",D989&lt;=39999,"35000 to 39999",D989&lt;=44999,"40000 to 44999",D989&lt;=49999,"45000 to 49999",TRUE,"Greater than or equal to 50000")</f>
        <v>5000 to 9999</v>
      </c>
      <c r="F989">
        <v>13441</v>
      </c>
      <c r="G989" s="7">
        <f t="shared" si="60"/>
        <v>216.79032258064518</v>
      </c>
      <c r="H989" t="s">
        <v>20</v>
      </c>
      <c r="I989">
        <v>480</v>
      </c>
      <c r="J989" s="5">
        <f t="shared" si="61"/>
        <v>28.002083333333335</v>
      </c>
      <c r="K989" s="4" t="s">
        <v>21</v>
      </c>
      <c r="L989" s="4" t="s">
        <v>22</v>
      </c>
      <c r="M989">
        <v>1493269200</v>
      </c>
      <c r="N989">
        <v>1494478800</v>
      </c>
      <c r="O989" s="11">
        <f t="shared" si="62"/>
        <v>42852.208333333328</v>
      </c>
      <c r="P989" s="11">
        <f t="shared" si="63"/>
        <v>42866.208333333328</v>
      </c>
      <c r="Q989" t="b">
        <v>0</v>
      </c>
      <c r="R989" t="b">
        <v>0</v>
      </c>
      <c r="S989" t="s">
        <v>42</v>
      </c>
      <c r="T989" t="str" cm="1">
        <f t="array" ref="T989:U989">TRIM(_xlfn.TEXTSPLIT(S989,"/"))</f>
        <v>film &amp; video</v>
      </c>
      <c r="U989" t="str">
        <v>documentary</v>
      </c>
      <c r="V989" s="5"/>
    </row>
    <row r="990" spans="1:22" x14ac:dyDescent="0.3">
      <c r="A990">
        <v>988</v>
      </c>
      <c r="B990" t="s">
        <v>2004</v>
      </c>
      <c r="C990" s="3" t="s">
        <v>2005</v>
      </c>
      <c r="D990">
        <v>9400</v>
      </c>
      <c r="E990" t="str" cm="1">
        <f t="array" ref="E990">_xlfn.IFS(D990&lt;1000,"Less than 1000",D990&lt;=4999,"1000 to 4999",D990&lt;=9999,"5000 to 9999",D990&lt;=14999,"10000 to 14999",D990&lt;=19999,"15000 to 19999",D990&lt;=24999,"20000 to 24999",D990&lt;=29999,"25000 to 29999",D990&lt;=34999,"30000 to 34999",D990&lt;=39999,"35000 to 39999",D990&lt;=44999,"40000 to 44999",D990&lt;=49999,"45000 to 49999",TRUE,"Greater than or equal to 50000")</f>
        <v>5000 to 9999</v>
      </c>
      <c r="F990">
        <v>4899</v>
      </c>
      <c r="G990" s="7">
        <f t="shared" si="60"/>
        <v>52.117021276595743</v>
      </c>
      <c r="H990" t="s">
        <v>14</v>
      </c>
      <c r="I990">
        <v>64</v>
      </c>
      <c r="J990" s="5">
        <f t="shared" si="61"/>
        <v>76.546875</v>
      </c>
      <c r="K990" s="4" t="s">
        <v>21</v>
      </c>
      <c r="L990" s="4" t="s">
        <v>22</v>
      </c>
      <c r="M990">
        <v>1478930400</v>
      </c>
      <c r="N990">
        <v>1480744800</v>
      </c>
      <c r="O990" s="11">
        <f t="shared" si="62"/>
        <v>42686.25</v>
      </c>
      <c r="P990" s="11">
        <f t="shared" si="63"/>
        <v>42707.25</v>
      </c>
      <c r="Q990" t="b">
        <v>0</v>
      </c>
      <c r="R990" t="b">
        <v>0</v>
      </c>
      <c r="S990" t="s">
        <v>133</v>
      </c>
      <c r="T990" t="str" cm="1">
        <f t="array" ref="T990:U990">TRIM(_xlfn.TEXTSPLIT(S990,"/"))</f>
        <v>publishing</v>
      </c>
      <c r="U990" t="str">
        <v>radio &amp; podcasts</v>
      </c>
      <c r="V990" s="5"/>
    </row>
    <row r="991" spans="1:22" x14ac:dyDescent="0.3">
      <c r="A991">
        <v>989</v>
      </c>
      <c r="B991" t="s">
        <v>2006</v>
      </c>
      <c r="C991" s="3" t="s">
        <v>2007</v>
      </c>
      <c r="D991">
        <v>2400</v>
      </c>
      <c r="E991" t="str" cm="1">
        <f t="array" ref="E991">_xlfn.IFS(D991&lt;1000,"Less than 1000",D991&lt;=4999,"1000 to 4999",D991&lt;=9999,"5000 to 9999",D991&lt;=14999,"10000 to 14999",D991&lt;=19999,"15000 to 19999",D991&lt;=24999,"20000 to 24999",D991&lt;=29999,"25000 to 29999",D991&lt;=34999,"30000 to 34999",D991&lt;=39999,"35000 to 39999",D991&lt;=44999,"40000 to 44999",D991&lt;=49999,"45000 to 49999",TRUE,"Greater than or equal to 50000")</f>
        <v>1000 to 4999</v>
      </c>
      <c r="F991">
        <v>11990</v>
      </c>
      <c r="G991" s="7">
        <f t="shared" si="60"/>
        <v>499.58333333333337</v>
      </c>
      <c r="H991" t="s">
        <v>20</v>
      </c>
      <c r="I991">
        <v>226</v>
      </c>
      <c r="J991" s="5">
        <f t="shared" si="61"/>
        <v>53.053097345132741</v>
      </c>
      <c r="K991" s="4" t="s">
        <v>21</v>
      </c>
      <c r="L991" s="4" t="s">
        <v>22</v>
      </c>
      <c r="M991">
        <v>1555390800</v>
      </c>
      <c r="N991">
        <v>1555822800</v>
      </c>
      <c r="O991" s="11">
        <f t="shared" si="62"/>
        <v>43571.208333333328</v>
      </c>
      <c r="P991" s="11">
        <f t="shared" si="63"/>
        <v>43576.208333333328</v>
      </c>
      <c r="Q991" t="b">
        <v>0</v>
      </c>
      <c r="R991" t="b">
        <v>0</v>
      </c>
      <c r="S991" t="s">
        <v>206</v>
      </c>
      <c r="T991" t="str" cm="1">
        <f t="array" ref="T991:U991">TRIM(_xlfn.TEXTSPLIT(S991,"/"))</f>
        <v>publishing</v>
      </c>
      <c r="U991" t="str">
        <v>translations</v>
      </c>
      <c r="V991" s="5"/>
    </row>
    <row r="992" spans="1:22" x14ac:dyDescent="0.3">
      <c r="A992">
        <v>990</v>
      </c>
      <c r="B992" t="s">
        <v>2008</v>
      </c>
      <c r="C992" s="3" t="s">
        <v>2009</v>
      </c>
      <c r="D992">
        <v>7800</v>
      </c>
      <c r="E992" t="str" cm="1">
        <f t="array" ref="E992">_xlfn.IFS(D992&lt;1000,"Less than 1000",D992&lt;=4999,"1000 to 4999",D992&lt;=9999,"5000 to 9999",D992&lt;=14999,"10000 to 14999",D992&lt;=19999,"15000 to 19999",D992&lt;=24999,"20000 to 24999",D992&lt;=29999,"25000 to 29999",D992&lt;=34999,"30000 to 34999",D992&lt;=39999,"35000 to 39999",D992&lt;=44999,"40000 to 44999",D992&lt;=49999,"45000 to 49999",TRUE,"Greater than or equal to 50000")</f>
        <v>5000 to 9999</v>
      </c>
      <c r="F992">
        <v>6839</v>
      </c>
      <c r="G992" s="7">
        <f t="shared" si="60"/>
        <v>87.679487179487182</v>
      </c>
      <c r="H992" t="s">
        <v>14</v>
      </c>
      <c r="I992">
        <v>64</v>
      </c>
      <c r="J992" s="5">
        <f t="shared" si="61"/>
        <v>106.859375</v>
      </c>
      <c r="K992" s="4" t="s">
        <v>21</v>
      </c>
      <c r="L992" s="4" t="s">
        <v>22</v>
      </c>
      <c r="M992">
        <v>1456984800</v>
      </c>
      <c r="N992">
        <v>1458882000</v>
      </c>
      <c r="O992" s="11">
        <f t="shared" si="62"/>
        <v>42432.25</v>
      </c>
      <c r="P992" s="11">
        <f t="shared" si="63"/>
        <v>42454.208333333328</v>
      </c>
      <c r="Q992" t="b">
        <v>0</v>
      </c>
      <c r="R992" t="b">
        <v>1</v>
      </c>
      <c r="S992" t="s">
        <v>53</v>
      </c>
      <c r="T992" t="str" cm="1">
        <f t="array" ref="T992:U992">TRIM(_xlfn.TEXTSPLIT(S992,"/"))</f>
        <v>film &amp; video</v>
      </c>
      <c r="U992" t="str">
        <v>drama</v>
      </c>
      <c r="V992" s="5"/>
    </row>
    <row r="993" spans="1:22" x14ac:dyDescent="0.3">
      <c r="A993">
        <v>991</v>
      </c>
      <c r="B993" t="s">
        <v>1080</v>
      </c>
      <c r="C993" s="3" t="s">
        <v>2010</v>
      </c>
      <c r="D993">
        <v>9800</v>
      </c>
      <c r="E993" t="str" cm="1">
        <f t="array" ref="E993">_xlfn.IFS(D993&lt;1000,"Less than 1000",D993&lt;=4999,"1000 to 4999",D993&lt;=9999,"5000 to 9999",D993&lt;=14999,"10000 to 14999",D993&lt;=19999,"15000 to 19999",D993&lt;=24999,"20000 to 24999",D993&lt;=29999,"25000 to 29999",D993&lt;=34999,"30000 to 34999",D993&lt;=39999,"35000 to 39999",D993&lt;=44999,"40000 to 44999",D993&lt;=49999,"45000 to 49999",TRUE,"Greater than or equal to 50000")</f>
        <v>5000 to 9999</v>
      </c>
      <c r="F993">
        <v>11091</v>
      </c>
      <c r="G993" s="7">
        <f t="shared" si="60"/>
        <v>113.17346938775511</v>
      </c>
      <c r="H993" t="s">
        <v>20</v>
      </c>
      <c r="I993">
        <v>241</v>
      </c>
      <c r="J993" s="5">
        <f t="shared" si="61"/>
        <v>46.020746887966808</v>
      </c>
      <c r="K993" s="4" t="s">
        <v>21</v>
      </c>
      <c r="L993" s="4" t="s">
        <v>22</v>
      </c>
      <c r="M993">
        <v>1411621200</v>
      </c>
      <c r="N993">
        <v>1411966800</v>
      </c>
      <c r="O993" s="11">
        <f t="shared" si="62"/>
        <v>41907.208333333336</v>
      </c>
      <c r="P993" s="11">
        <f t="shared" si="63"/>
        <v>41911.208333333336</v>
      </c>
      <c r="Q993" t="b">
        <v>0</v>
      </c>
      <c r="R993" t="b">
        <v>1</v>
      </c>
      <c r="S993" t="s">
        <v>23</v>
      </c>
      <c r="T993" t="str" cm="1">
        <f t="array" ref="T993:U993">TRIM(_xlfn.TEXTSPLIT(S993,"/"))</f>
        <v>music</v>
      </c>
      <c r="U993" t="str">
        <v>rock</v>
      </c>
      <c r="V993" s="5"/>
    </row>
    <row r="994" spans="1:22" x14ac:dyDescent="0.3">
      <c r="A994">
        <v>992</v>
      </c>
      <c r="B994" t="s">
        <v>2011</v>
      </c>
      <c r="C994" s="3" t="s">
        <v>2012</v>
      </c>
      <c r="D994">
        <v>3100</v>
      </c>
      <c r="E994" t="str" cm="1">
        <f t="array" ref="E994">_xlfn.IFS(D994&lt;1000,"Less than 1000",D994&lt;=4999,"1000 to 4999",D994&lt;=9999,"5000 to 9999",D994&lt;=14999,"10000 to 14999",D994&lt;=19999,"15000 to 19999",D994&lt;=24999,"20000 to 24999",D994&lt;=29999,"25000 to 29999",D994&lt;=34999,"30000 to 34999",D994&lt;=39999,"35000 to 39999",D994&lt;=44999,"40000 to 44999",D994&lt;=49999,"45000 to 49999",TRUE,"Greater than or equal to 50000")</f>
        <v>1000 to 4999</v>
      </c>
      <c r="F994">
        <v>13223</v>
      </c>
      <c r="G994" s="7">
        <f t="shared" si="60"/>
        <v>426.54838709677421</v>
      </c>
      <c r="H994" t="s">
        <v>20</v>
      </c>
      <c r="I994">
        <v>132</v>
      </c>
      <c r="J994" s="5">
        <f t="shared" si="61"/>
        <v>100.17424242424242</v>
      </c>
      <c r="K994" s="4" t="s">
        <v>21</v>
      </c>
      <c r="L994" s="4" t="s">
        <v>22</v>
      </c>
      <c r="M994">
        <v>1525669200</v>
      </c>
      <c r="N994">
        <v>1526878800</v>
      </c>
      <c r="O994" s="11">
        <f t="shared" si="62"/>
        <v>43227.208333333328</v>
      </c>
      <c r="P994" s="11">
        <f t="shared" si="63"/>
        <v>43241.208333333328</v>
      </c>
      <c r="Q994" t="b">
        <v>0</v>
      </c>
      <c r="R994" t="b">
        <v>1</v>
      </c>
      <c r="S994" t="s">
        <v>53</v>
      </c>
      <c r="T994" t="str" cm="1">
        <f t="array" ref="T994:U994">TRIM(_xlfn.TEXTSPLIT(S994,"/"))</f>
        <v>film &amp; video</v>
      </c>
      <c r="U994" t="str">
        <v>drama</v>
      </c>
      <c r="V994" s="5"/>
    </row>
    <row r="995" spans="1:22" x14ac:dyDescent="0.3">
      <c r="A995">
        <v>993</v>
      </c>
      <c r="B995" t="s">
        <v>2013</v>
      </c>
      <c r="C995" s="3" t="s">
        <v>2014</v>
      </c>
      <c r="D995">
        <v>9800</v>
      </c>
      <c r="E995" t="str" cm="1">
        <f t="array" ref="E995">_xlfn.IFS(D995&lt;1000,"Less than 1000",D995&lt;=4999,"1000 to 4999",D995&lt;=9999,"5000 to 9999",D995&lt;=14999,"10000 to 14999",D995&lt;=19999,"15000 to 19999",D995&lt;=24999,"20000 to 24999",D995&lt;=29999,"25000 to 29999",D995&lt;=34999,"30000 to 34999",D995&lt;=39999,"35000 to 39999",D995&lt;=44999,"40000 to 44999",D995&lt;=49999,"45000 to 49999",TRUE,"Greater than or equal to 50000")</f>
        <v>5000 to 9999</v>
      </c>
      <c r="F995">
        <v>7608</v>
      </c>
      <c r="G995" s="7">
        <f t="shared" si="60"/>
        <v>77.632653061224488</v>
      </c>
      <c r="H995" t="s">
        <v>74</v>
      </c>
      <c r="I995">
        <v>75</v>
      </c>
      <c r="J995" s="5">
        <f t="shared" si="61"/>
        <v>101.44</v>
      </c>
      <c r="K995" s="4" t="s">
        <v>107</v>
      </c>
      <c r="L995" s="4" t="s">
        <v>108</v>
      </c>
      <c r="M995">
        <v>1450936800</v>
      </c>
      <c r="N995">
        <v>1452405600</v>
      </c>
      <c r="O995" s="11">
        <f t="shared" si="62"/>
        <v>42362.25</v>
      </c>
      <c r="P995" s="11">
        <f t="shared" si="63"/>
        <v>42379.25</v>
      </c>
      <c r="Q995" t="b">
        <v>0</v>
      </c>
      <c r="R995" t="b">
        <v>1</v>
      </c>
      <c r="S995" t="s">
        <v>122</v>
      </c>
      <c r="T995" t="str" cm="1">
        <f t="array" ref="T995:U995">TRIM(_xlfn.TEXTSPLIT(S995,"/"))</f>
        <v>photography</v>
      </c>
      <c r="U995" t="str">
        <v>photography books</v>
      </c>
      <c r="V995" s="5"/>
    </row>
    <row r="996" spans="1:22" x14ac:dyDescent="0.3">
      <c r="A996">
        <v>994</v>
      </c>
      <c r="B996" t="s">
        <v>2015</v>
      </c>
      <c r="C996" s="3" t="s">
        <v>2016</v>
      </c>
      <c r="D996">
        <v>141100</v>
      </c>
      <c r="E996" t="str" cm="1">
        <f t="array" ref="E996">_xlfn.IFS(D996&lt;1000,"Less than 1000",D996&lt;=4999,"1000 to 4999",D996&lt;=9999,"5000 to 9999",D996&lt;=14999,"10000 to 14999",D996&lt;=19999,"15000 to 19999",D996&lt;=24999,"20000 to 24999",D996&lt;=29999,"25000 to 29999",D996&lt;=34999,"30000 to 34999",D996&lt;=39999,"35000 to 39999",D996&lt;=44999,"40000 to 44999",D996&lt;=49999,"45000 to 49999",TRUE,"Greater than or equal to 50000")</f>
        <v>Greater than or equal to 50000</v>
      </c>
      <c r="F996">
        <v>74073</v>
      </c>
      <c r="G996" s="7">
        <f t="shared" si="60"/>
        <v>52.496810772501767</v>
      </c>
      <c r="H996" t="s">
        <v>14</v>
      </c>
      <c r="I996">
        <v>842</v>
      </c>
      <c r="J996" s="5">
        <f t="shared" si="61"/>
        <v>87.972684085510693</v>
      </c>
      <c r="K996" s="4" t="s">
        <v>21</v>
      </c>
      <c r="L996" s="4" t="s">
        <v>22</v>
      </c>
      <c r="M996">
        <v>1413522000</v>
      </c>
      <c r="N996">
        <v>1414040400</v>
      </c>
      <c r="O996" s="11">
        <f t="shared" si="62"/>
        <v>41929.208333333336</v>
      </c>
      <c r="P996" s="11">
        <f t="shared" si="63"/>
        <v>41935.208333333336</v>
      </c>
      <c r="Q996" t="b">
        <v>0</v>
      </c>
      <c r="R996" t="b">
        <v>1</v>
      </c>
      <c r="S996" t="s">
        <v>206</v>
      </c>
      <c r="T996" t="str" cm="1">
        <f t="array" ref="T996:U996">TRIM(_xlfn.TEXTSPLIT(S996,"/"))</f>
        <v>publishing</v>
      </c>
      <c r="U996" t="str">
        <v>translations</v>
      </c>
      <c r="V996" s="5"/>
    </row>
    <row r="997" spans="1:22" x14ac:dyDescent="0.3">
      <c r="A997">
        <v>995</v>
      </c>
      <c r="B997" t="s">
        <v>2017</v>
      </c>
      <c r="C997" s="3" t="s">
        <v>2018</v>
      </c>
      <c r="D997">
        <v>97300</v>
      </c>
      <c r="E997" t="str" cm="1">
        <f t="array" ref="E997">_xlfn.IFS(D997&lt;1000,"Less than 1000",D997&lt;=4999,"1000 to 4999",D997&lt;=9999,"5000 to 9999",D997&lt;=14999,"10000 to 14999",D997&lt;=19999,"15000 to 19999",D997&lt;=24999,"20000 to 24999",D997&lt;=29999,"25000 to 29999",D997&lt;=34999,"30000 to 34999",D997&lt;=39999,"35000 to 39999",D997&lt;=44999,"40000 to 44999",D997&lt;=49999,"45000 to 49999",TRUE,"Greater than or equal to 50000")</f>
        <v>Greater than or equal to 50000</v>
      </c>
      <c r="F997">
        <v>153216</v>
      </c>
      <c r="G997" s="7">
        <f t="shared" si="60"/>
        <v>157.46762589928059</v>
      </c>
      <c r="H997" t="s">
        <v>20</v>
      </c>
      <c r="I997">
        <v>2043</v>
      </c>
      <c r="J997" s="5">
        <f t="shared" si="61"/>
        <v>74.995594713656388</v>
      </c>
      <c r="K997" s="4" t="s">
        <v>21</v>
      </c>
      <c r="L997" s="4" t="s">
        <v>22</v>
      </c>
      <c r="M997">
        <v>1541307600</v>
      </c>
      <c r="N997">
        <v>1543816800</v>
      </c>
      <c r="O997" s="11">
        <f t="shared" si="62"/>
        <v>43408.208333333328</v>
      </c>
      <c r="P997" s="11">
        <f t="shared" si="63"/>
        <v>43437.25</v>
      </c>
      <c r="Q997" t="b">
        <v>0</v>
      </c>
      <c r="R997" t="b">
        <v>1</v>
      </c>
      <c r="S997" t="s">
        <v>17</v>
      </c>
      <c r="T997" t="str" cm="1">
        <f t="array" ref="T997:U997">TRIM(_xlfn.TEXTSPLIT(S997,"/"))</f>
        <v>food</v>
      </c>
      <c r="U997" t="str">
        <v>food trucks</v>
      </c>
      <c r="V997" s="5"/>
    </row>
    <row r="998" spans="1:22" ht="31.2" x14ac:dyDescent="0.3">
      <c r="A998">
        <v>996</v>
      </c>
      <c r="B998" t="s">
        <v>2019</v>
      </c>
      <c r="C998" s="3" t="s">
        <v>2020</v>
      </c>
      <c r="D998">
        <v>6600</v>
      </c>
      <c r="E998" t="str" cm="1">
        <f t="array" ref="E998">_xlfn.IFS(D998&lt;1000,"Less than 1000",D998&lt;=4999,"1000 to 4999",D998&lt;=9999,"5000 to 9999",D998&lt;=14999,"10000 to 14999",D998&lt;=19999,"15000 to 19999",D998&lt;=24999,"20000 to 24999",D998&lt;=29999,"25000 to 29999",D998&lt;=34999,"30000 to 34999",D998&lt;=39999,"35000 to 39999",D998&lt;=44999,"40000 to 44999",D998&lt;=49999,"45000 to 49999",TRUE,"Greater than or equal to 50000")</f>
        <v>5000 to 9999</v>
      </c>
      <c r="F998">
        <v>4814</v>
      </c>
      <c r="G998" s="7">
        <f t="shared" si="60"/>
        <v>72.939393939393938</v>
      </c>
      <c r="H998" t="s">
        <v>14</v>
      </c>
      <c r="I998">
        <v>112</v>
      </c>
      <c r="J998" s="5">
        <f t="shared" si="61"/>
        <v>42.982142857142854</v>
      </c>
      <c r="K998" s="4" t="s">
        <v>21</v>
      </c>
      <c r="L998" s="4" t="s">
        <v>22</v>
      </c>
      <c r="M998">
        <v>1357106400</v>
      </c>
      <c r="N998">
        <v>1359698400</v>
      </c>
      <c r="O998" s="11">
        <f t="shared" si="62"/>
        <v>41276.25</v>
      </c>
      <c r="P998" s="11">
        <f t="shared" si="63"/>
        <v>41306.25</v>
      </c>
      <c r="Q998" t="b">
        <v>0</v>
      </c>
      <c r="R998" t="b">
        <v>0</v>
      </c>
      <c r="S998" t="s">
        <v>33</v>
      </c>
      <c r="T998" t="str" cm="1">
        <f t="array" ref="T998:U998">TRIM(_xlfn.TEXTSPLIT(S998,"/"))</f>
        <v>theater</v>
      </c>
      <c r="U998" t="str">
        <v>plays</v>
      </c>
      <c r="V998" s="5"/>
    </row>
    <row r="999" spans="1:22" x14ac:dyDescent="0.3">
      <c r="A999">
        <v>997</v>
      </c>
      <c r="B999" t="s">
        <v>2021</v>
      </c>
      <c r="C999" s="3" t="s">
        <v>2022</v>
      </c>
      <c r="D999">
        <v>7600</v>
      </c>
      <c r="E999" t="str" cm="1">
        <f t="array" ref="E999">_xlfn.IFS(D999&lt;1000,"Less than 1000",D999&lt;=4999,"1000 to 4999",D999&lt;=9999,"5000 to 9999",D999&lt;=14999,"10000 to 14999",D999&lt;=19999,"15000 to 19999",D999&lt;=24999,"20000 to 24999",D999&lt;=29999,"25000 to 29999",D999&lt;=34999,"30000 to 34999",D999&lt;=39999,"35000 to 39999",D999&lt;=44999,"40000 to 44999",D999&lt;=49999,"45000 to 49999",TRUE,"Greater than or equal to 50000")</f>
        <v>5000 to 9999</v>
      </c>
      <c r="F999">
        <v>4603</v>
      </c>
      <c r="G999" s="7">
        <f t="shared" si="60"/>
        <v>60.565789473684205</v>
      </c>
      <c r="H999" t="s">
        <v>74</v>
      </c>
      <c r="I999">
        <v>139</v>
      </c>
      <c r="J999" s="5">
        <f t="shared" si="61"/>
        <v>33.115107913669064</v>
      </c>
      <c r="K999" s="4" t="s">
        <v>107</v>
      </c>
      <c r="L999" s="4" t="s">
        <v>108</v>
      </c>
      <c r="M999">
        <v>1390197600</v>
      </c>
      <c r="N999">
        <v>1390629600</v>
      </c>
      <c r="O999" s="11">
        <f t="shared" si="62"/>
        <v>41659.25</v>
      </c>
      <c r="P999" s="11">
        <f t="shared" si="63"/>
        <v>41664.25</v>
      </c>
      <c r="Q999" t="b">
        <v>0</v>
      </c>
      <c r="R999" t="b">
        <v>0</v>
      </c>
      <c r="S999" t="s">
        <v>33</v>
      </c>
      <c r="T999" t="str" cm="1">
        <f t="array" ref="T999:U999">TRIM(_xlfn.TEXTSPLIT(S999,"/"))</f>
        <v>theater</v>
      </c>
      <c r="U999" t="str">
        <v>plays</v>
      </c>
      <c r="V999" s="5"/>
    </row>
    <row r="1000" spans="1:22" x14ac:dyDescent="0.3">
      <c r="A1000">
        <v>998</v>
      </c>
      <c r="B1000" t="s">
        <v>2023</v>
      </c>
      <c r="C1000" s="3" t="s">
        <v>2024</v>
      </c>
      <c r="D1000">
        <v>66600</v>
      </c>
      <c r="E1000" t="str" cm="1">
        <f t="array" ref="E1000">_xlfn.IFS(D1000&lt;1000,"Less than 1000",D1000&lt;=4999,"1000 to 4999",D1000&lt;=9999,"5000 to 9999",D1000&lt;=14999,"10000 to 14999",D1000&lt;=19999,"15000 to 19999",D1000&lt;=24999,"20000 to 24999",D1000&lt;=29999,"25000 to 29999",D1000&lt;=34999,"30000 to 34999",D1000&lt;=39999,"35000 to 39999",D1000&lt;=44999,"40000 to 44999",D1000&lt;=49999,"45000 to 49999",TRUE,"Greater than or equal to 50000")</f>
        <v>Greater than or equal to 50000</v>
      </c>
      <c r="F1000">
        <v>37823</v>
      </c>
      <c r="G1000" s="7">
        <f t="shared" si="60"/>
        <v>56.791291291291287</v>
      </c>
      <c r="H1000" t="s">
        <v>14</v>
      </c>
      <c r="I1000">
        <v>374</v>
      </c>
      <c r="J1000" s="5">
        <f t="shared" si="61"/>
        <v>101.13101604278074</v>
      </c>
      <c r="K1000" s="4" t="s">
        <v>21</v>
      </c>
      <c r="L1000" s="4" t="s">
        <v>22</v>
      </c>
      <c r="M1000">
        <v>1265868000</v>
      </c>
      <c r="N1000">
        <v>1267077600</v>
      </c>
      <c r="O1000" s="11">
        <f t="shared" si="62"/>
        <v>40220.25</v>
      </c>
      <c r="P1000" s="11">
        <f t="shared" si="63"/>
        <v>40234.25</v>
      </c>
      <c r="Q1000" t="b">
        <v>0</v>
      </c>
      <c r="R1000" t="b">
        <v>1</v>
      </c>
      <c r="S1000" t="s">
        <v>60</v>
      </c>
      <c r="T1000" t="str" cm="1">
        <f t="array" ref="T1000:U1000">TRIM(_xlfn.TEXTSPLIT(S1000,"/"))</f>
        <v>music</v>
      </c>
      <c r="U1000" t="str">
        <v>indie rock</v>
      </c>
      <c r="V1000" s="5"/>
    </row>
    <row r="1001" spans="1:22" x14ac:dyDescent="0.3">
      <c r="A1001">
        <v>999</v>
      </c>
      <c r="B1001" t="s">
        <v>2025</v>
      </c>
      <c r="C1001" s="3" t="s">
        <v>2026</v>
      </c>
      <c r="D1001">
        <v>111100</v>
      </c>
      <c r="E1001" t="str" cm="1">
        <f t="array" ref="E1001">_xlfn.IFS(D1001&lt;1000,"Less than 1000",D1001&lt;=4999,"1000 to 4999",D1001&lt;=9999,"5000 to 9999",D1001&lt;=14999,"10000 to 14999",D1001&lt;=19999,"15000 to 19999",D1001&lt;=24999,"20000 to 24999",D1001&lt;=29999,"25000 to 29999",D1001&lt;=34999,"30000 to 34999",D1001&lt;=39999,"35000 to 39999",D1001&lt;=44999,"40000 to 44999",D1001&lt;=49999,"45000 to 49999",TRUE,"Greater than or equal to 50000")</f>
        <v>Greater than or equal to 50000</v>
      </c>
      <c r="F1001">
        <v>62819</v>
      </c>
      <c r="G1001" s="7">
        <f t="shared" si="60"/>
        <v>56.542754275427541</v>
      </c>
      <c r="H1001" t="s">
        <v>74</v>
      </c>
      <c r="I1001">
        <v>1122</v>
      </c>
      <c r="J1001" s="5">
        <f t="shared" si="61"/>
        <v>55.98841354723708</v>
      </c>
      <c r="K1001" s="4" t="s">
        <v>21</v>
      </c>
      <c r="L1001" s="4" t="s">
        <v>22</v>
      </c>
      <c r="M1001">
        <v>1467176400</v>
      </c>
      <c r="N1001">
        <v>1467781200</v>
      </c>
      <c r="O1001" s="11">
        <f t="shared" si="62"/>
        <v>42550.208333333328</v>
      </c>
      <c r="P1001" s="11">
        <f t="shared" si="63"/>
        <v>42557.208333333328</v>
      </c>
      <c r="Q1001" t="b">
        <v>0</v>
      </c>
      <c r="R1001" t="b">
        <v>0</v>
      </c>
      <c r="S1001" t="s">
        <v>17</v>
      </c>
      <c r="T1001" t="str" cm="1">
        <f t="array" ref="T1001:U1001">TRIM(_xlfn.TEXTSPLIT(S1001,"/"))</f>
        <v>food</v>
      </c>
      <c r="U1001" t="str">
        <v>food trucks</v>
      </c>
      <c r="V1001" s="5"/>
    </row>
  </sheetData>
  <autoFilter ref="A1:U1001" xr:uid="{6AAF885C-19D5-49D1-BBE0-7472EEC2CE6F}"/>
  <conditionalFormatting sqref="G1:G1048576">
    <cfRule type="colorScale" priority="1">
      <colorScale>
        <cfvo type="num" val="0"/>
        <cfvo type="num" val="100"/>
        <cfvo type="num" val="200"/>
        <color rgb="FFF8696B"/>
        <color rgb="FF44B05B"/>
        <color theme="4"/>
      </colorScale>
    </cfRule>
    <cfRule type="colorScale" priority="2">
      <colorScale>
        <cfvo type="num" val="0"/>
        <cfvo type="num" val="100"/>
        <cfvo type="num" val="200"/>
        <color rgb="FFF8696B"/>
        <color rgb="FF00B050"/>
        <color rgb="FF0070C0"/>
      </colorScale>
    </cfRule>
    <cfRule type="colorScale" priority="3">
      <colorScale>
        <cfvo type="min"/>
        <cfvo type="percentile" val="100"/>
        <cfvo type="max"/>
        <color rgb="FFF8696B"/>
        <color rgb="FF92D050"/>
        <color theme="4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" val="50"/>
        <cfvo type="max"/>
        <color rgb="FFF8696B"/>
        <color rgb="FF00B050"/>
        <color theme="4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100"/>
        <cfvo type="max"/>
        <color rgb="FFF8696B"/>
        <color theme="4"/>
        <color theme="9"/>
      </colorScale>
    </cfRule>
    <cfRule type="colorScale" priority="11">
      <colorScale>
        <cfvo type="min"/>
        <cfvo type="num" val="122"/>
        <cfvo type="max"/>
        <color rgb="FFF8696B"/>
        <color rgb="FF00B050"/>
        <color theme="4"/>
      </colorScale>
    </cfRule>
    <cfRule type="colorScale" priority="12">
      <colorScale>
        <cfvo type="min"/>
        <cfvo type="percentile" val="100"/>
        <cfvo type="max"/>
        <color rgb="FFF8696B"/>
        <color theme="9"/>
        <color theme="4"/>
      </colorScale>
    </cfRule>
    <cfRule type="colorScale" priority="13">
      <colorScale>
        <cfvo type="min"/>
        <cfvo type="percentile" val="50"/>
        <cfvo type="max"/>
        <color rgb="FFF8696B"/>
        <color theme="9"/>
        <color theme="4"/>
      </colorScale>
    </cfRule>
    <cfRule type="colorScale" priority="14">
      <colorScale>
        <cfvo type="min"/>
        <cfvo type="percentile" val="50"/>
        <cfvo type="max"/>
        <color rgb="FFFF0000"/>
        <color rgb="FF00B050"/>
        <color rgb="FF0070C0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ellIs" dxfId="7" priority="16" operator="equal">
      <formula>$H$10</formula>
    </cfRule>
    <cfRule type="cellIs" dxfId="6" priority="17" operator="equal">
      <formula>$H$20</formula>
    </cfRule>
    <cfRule type="cellIs" dxfId="5" priority="18" operator="equal">
      <formula>$H$3</formula>
    </cfRule>
    <cfRule type="cellIs" dxfId="4" priority="19" operator="equal">
      <formula>$H$2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343E-4C7D-41DC-A873-3B6093994749}">
  <dimension ref="A2:G15"/>
  <sheetViews>
    <sheetView workbookViewId="0">
      <selection activeCell="E28" sqref="E28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customWidth="1"/>
    <col min="6" max="7" width="11" bestFit="1" customWidth="1"/>
  </cols>
  <sheetData>
    <row r="2" spans="1:7" x14ac:dyDescent="0.3">
      <c r="A2" s="9" t="s">
        <v>6</v>
      </c>
      <c r="B2" t="s">
        <v>2046</v>
      </c>
    </row>
    <row r="4" spans="1:7" x14ac:dyDescent="0.3">
      <c r="A4" s="9" t="s">
        <v>2045</v>
      </c>
      <c r="B4" s="9" t="s">
        <v>2044</v>
      </c>
    </row>
    <row r="5" spans="1:7" x14ac:dyDescent="0.3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7" x14ac:dyDescent="0.3">
      <c r="A6" s="10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7" x14ac:dyDescent="0.3">
      <c r="A7" s="10" t="s">
        <v>2035</v>
      </c>
      <c r="B7">
        <v>4</v>
      </c>
      <c r="C7">
        <v>20</v>
      </c>
      <c r="E7">
        <v>22</v>
      </c>
      <c r="F7">
        <v>46</v>
      </c>
    </row>
    <row r="8" spans="1:7" x14ac:dyDescent="0.3">
      <c r="A8" s="10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7" x14ac:dyDescent="0.3">
      <c r="A9" s="10" t="s">
        <v>2037</v>
      </c>
      <c r="E9">
        <v>4</v>
      </c>
      <c r="F9">
        <v>4</v>
      </c>
    </row>
    <row r="10" spans="1:7" x14ac:dyDescent="0.3">
      <c r="A10" s="10" t="s">
        <v>2038</v>
      </c>
      <c r="B10">
        <v>10</v>
      </c>
      <c r="C10">
        <v>66</v>
      </c>
      <c r="E10">
        <v>99</v>
      </c>
      <c r="F10">
        <v>175</v>
      </c>
    </row>
    <row r="11" spans="1:7" x14ac:dyDescent="0.3">
      <c r="A11" s="10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7" x14ac:dyDescent="0.3">
      <c r="A12" s="10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7" x14ac:dyDescent="0.3">
      <c r="A13" s="10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7" x14ac:dyDescent="0.3">
      <c r="A14" s="10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  <c r="G14" s="23"/>
    </row>
    <row r="15" spans="1:7" x14ac:dyDescent="0.3">
      <c r="A15" s="10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conditionalFormatting sqref="A15">
    <cfRule type="cellIs" dxfId="3" priority="2" operator="equal">
      <formula>$A$15</formula>
    </cfRule>
  </conditionalFormatting>
  <conditionalFormatting sqref="F5">
    <cfRule type="cellIs" dxfId="2" priority="1" operator="equal">
      <formula>$F$5</formula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7C38-3F0D-4F99-B5D5-5FB76A20A22E}">
  <dimension ref="A2:G36"/>
  <sheetViews>
    <sheetView topLeftCell="A8" workbookViewId="0">
      <selection activeCell="G26" sqref="G26"/>
    </sheetView>
  </sheetViews>
  <sheetFormatPr defaultRowHeight="15.6" x14ac:dyDescent="0.3"/>
  <cols>
    <col min="1" max="1" width="20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2" spans="1:6" x14ac:dyDescent="0.3">
      <c r="A2" s="9" t="s">
        <v>6</v>
      </c>
      <c r="B2" t="s">
        <v>2046</v>
      </c>
    </row>
    <row r="3" spans="1:6" x14ac:dyDescent="0.3">
      <c r="A3" s="9" t="s">
        <v>2032</v>
      </c>
      <c r="B3" t="s">
        <v>2046</v>
      </c>
    </row>
    <row r="5" spans="1:6" x14ac:dyDescent="0.3">
      <c r="A5" s="9" t="s">
        <v>2071</v>
      </c>
      <c r="B5" s="9" t="s">
        <v>2044</v>
      </c>
    </row>
    <row r="6" spans="1:6" x14ac:dyDescent="0.3">
      <c r="A6" s="9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2043</v>
      </c>
    </row>
    <row r="7" spans="1:6" x14ac:dyDescent="0.3">
      <c r="A7" s="10" t="s">
        <v>2047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3">
      <c r="A8" s="10" t="s">
        <v>2048</v>
      </c>
      <c r="E8">
        <v>4</v>
      </c>
      <c r="F8">
        <v>4</v>
      </c>
    </row>
    <row r="9" spans="1:6" x14ac:dyDescent="0.3">
      <c r="A9" s="10" t="s">
        <v>2049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3">
      <c r="A10" s="10" t="s">
        <v>2050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3">
      <c r="A11" s="10" t="s">
        <v>2051</v>
      </c>
      <c r="C11">
        <v>8</v>
      </c>
      <c r="E11">
        <v>10</v>
      </c>
      <c r="F11">
        <v>18</v>
      </c>
    </row>
    <row r="12" spans="1:6" x14ac:dyDescent="0.3">
      <c r="A12" s="10" t="s">
        <v>2052</v>
      </c>
      <c r="B12">
        <v>1</v>
      </c>
      <c r="C12">
        <v>7</v>
      </c>
      <c r="E12">
        <v>9</v>
      </c>
      <c r="F12">
        <v>17</v>
      </c>
    </row>
    <row r="13" spans="1:6" x14ac:dyDescent="0.3">
      <c r="A13" s="10" t="s">
        <v>2053</v>
      </c>
      <c r="B13">
        <v>4</v>
      </c>
      <c r="C13">
        <v>20</v>
      </c>
      <c r="E13">
        <v>22</v>
      </c>
      <c r="F13">
        <v>46</v>
      </c>
    </row>
    <row r="14" spans="1:6" x14ac:dyDescent="0.3">
      <c r="A14" s="10" t="s">
        <v>2054</v>
      </c>
      <c r="B14">
        <v>3</v>
      </c>
      <c r="C14">
        <v>19</v>
      </c>
      <c r="E14">
        <v>23</v>
      </c>
      <c r="F14">
        <v>45</v>
      </c>
    </row>
    <row r="15" spans="1:6" x14ac:dyDescent="0.3">
      <c r="A15" s="10" t="s">
        <v>2055</v>
      </c>
      <c r="B15">
        <v>1</v>
      </c>
      <c r="C15">
        <v>6</v>
      </c>
      <c r="E15">
        <v>10</v>
      </c>
      <c r="F15">
        <v>17</v>
      </c>
    </row>
    <row r="16" spans="1:6" x14ac:dyDescent="0.3">
      <c r="A16" s="10" t="s">
        <v>2056</v>
      </c>
      <c r="C16">
        <v>3</v>
      </c>
      <c r="E16">
        <v>4</v>
      </c>
      <c r="F16">
        <v>7</v>
      </c>
    </row>
    <row r="17" spans="1:7" x14ac:dyDescent="0.3">
      <c r="A17" s="10" t="s">
        <v>2057</v>
      </c>
      <c r="C17">
        <v>8</v>
      </c>
      <c r="D17">
        <v>1</v>
      </c>
      <c r="E17">
        <v>4</v>
      </c>
      <c r="F17">
        <v>13</v>
      </c>
    </row>
    <row r="18" spans="1:7" x14ac:dyDescent="0.3">
      <c r="A18" s="10" t="s">
        <v>2058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7" x14ac:dyDescent="0.3">
      <c r="A19" s="10" t="s">
        <v>2059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7" x14ac:dyDescent="0.3">
      <c r="A20" s="10" t="s">
        <v>2060</v>
      </c>
      <c r="B20">
        <v>23</v>
      </c>
      <c r="C20">
        <v>132</v>
      </c>
      <c r="D20">
        <v>2</v>
      </c>
      <c r="E20">
        <v>187</v>
      </c>
      <c r="F20">
        <v>344</v>
      </c>
      <c r="G20" s="23"/>
    </row>
    <row r="21" spans="1:7" x14ac:dyDescent="0.3">
      <c r="A21" s="10" t="s">
        <v>2061</v>
      </c>
      <c r="C21">
        <v>4</v>
      </c>
      <c r="E21">
        <v>4</v>
      </c>
      <c r="F21">
        <v>8</v>
      </c>
    </row>
    <row r="22" spans="1:7" x14ac:dyDescent="0.3">
      <c r="A22" s="10" t="s">
        <v>2062</v>
      </c>
      <c r="B22">
        <v>6</v>
      </c>
      <c r="C22">
        <v>30</v>
      </c>
      <c r="E22">
        <v>49</v>
      </c>
      <c r="F22">
        <v>85</v>
      </c>
    </row>
    <row r="23" spans="1:7" x14ac:dyDescent="0.3">
      <c r="A23" s="10" t="s">
        <v>2063</v>
      </c>
      <c r="C23">
        <v>9</v>
      </c>
      <c r="E23">
        <v>5</v>
      </c>
      <c r="F23">
        <v>14</v>
      </c>
    </row>
    <row r="24" spans="1:7" x14ac:dyDescent="0.3">
      <c r="A24" s="10" t="s">
        <v>2064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7" x14ac:dyDescent="0.3">
      <c r="A25" s="10" t="s">
        <v>2065</v>
      </c>
      <c r="B25">
        <v>3</v>
      </c>
      <c r="C25">
        <v>3</v>
      </c>
      <c r="E25">
        <v>11</v>
      </c>
      <c r="F25">
        <v>17</v>
      </c>
    </row>
    <row r="26" spans="1:7" x14ac:dyDescent="0.3">
      <c r="A26" s="10" t="s">
        <v>2066</v>
      </c>
      <c r="C26">
        <v>7</v>
      </c>
      <c r="E26">
        <v>14</v>
      </c>
      <c r="F26">
        <v>21</v>
      </c>
    </row>
    <row r="27" spans="1:7" x14ac:dyDescent="0.3">
      <c r="A27" s="10" t="s">
        <v>2067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7" x14ac:dyDescent="0.3">
      <c r="A28" s="10" t="s">
        <v>2068</v>
      </c>
      <c r="C28">
        <v>16</v>
      </c>
      <c r="D28">
        <v>1</v>
      </c>
      <c r="E28">
        <v>28</v>
      </c>
      <c r="F28">
        <v>45</v>
      </c>
    </row>
    <row r="29" spans="1:7" x14ac:dyDescent="0.3">
      <c r="A29" s="10" t="s">
        <v>2069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7" x14ac:dyDescent="0.3">
      <c r="A30" s="10" t="s">
        <v>2070</v>
      </c>
      <c r="E30">
        <v>3</v>
      </c>
      <c r="F30">
        <v>3</v>
      </c>
    </row>
    <row r="31" spans="1:7" x14ac:dyDescent="0.3">
      <c r="A31" s="10" t="s">
        <v>2043</v>
      </c>
      <c r="B31">
        <v>57</v>
      </c>
      <c r="C31">
        <v>364</v>
      </c>
      <c r="D31">
        <v>14</v>
      </c>
      <c r="E31">
        <v>565</v>
      </c>
      <c r="F31">
        <v>1000</v>
      </c>
    </row>
    <row r="36" spans="2:2" x14ac:dyDescent="0.3">
      <c r="B36" s="23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F00-0667-4073-8C2F-8AA2E56F34E1}">
  <dimension ref="A1:E18"/>
  <sheetViews>
    <sheetView topLeftCell="A4" workbookViewId="0">
      <selection activeCell="B25" sqref="B25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</cols>
  <sheetData>
    <row r="1" spans="1:5" x14ac:dyDescent="0.3">
      <c r="A1" s="9" t="s">
        <v>2032</v>
      </c>
      <c r="B1" t="s" vm="1">
        <v>2086</v>
      </c>
    </row>
    <row r="2" spans="1:5" x14ac:dyDescent="0.3">
      <c r="A2" s="9" t="s">
        <v>2087</v>
      </c>
      <c r="B2" t="s" vm="2">
        <v>2086</v>
      </c>
    </row>
    <row r="4" spans="1:5" x14ac:dyDescent="0.3">
      <c r="A4" s="9" t="s">
        <v>2045</v>
      </c>
      <c r="B4" s="9" t="s">
        <v>2044</v>
      </c>
    </row>
    <row r="5" spans="1:5" x14ac:dyDescent="0.3">
      <c r="A5" s="9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10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0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0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0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0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0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0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0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0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0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0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0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0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529B-FD5F-467F-BEB1-1CFC74F3C1E5}">
  <dimension ref="B2:I14"/>
  <sheetViews>
    <sheetView topLeftCell="A19" workbookViewId="0">
      <selection activeCell="I28" sqref="I28"/>
    </sheetView>
  </sheetViews>
  <sheetFormatPr defaultRowHeight="15.6" x14ac:dyDescent="0.3"/>
  <cols>
    <col min="2" max="2" width="27.3984375" bestFit="1" customWidth="1"/>
    <col min="3" max="3" width="16.69921875" bestFit="1" customWidth="1"/>
    <col min="4" max="4" width="12.19921875" bestFit="1" customWidth="1"/>
    <col min="5" max="5" width="16.3984375" bestFit="1" customWidth="1"/>
    <col min="6" max="6" width="12.296875" bestFit="1" customWidth="1"/>
    <col min="7" max="7" width="19.19921875" style="5" bestFit="1" customWidth="1"/>
    <col min="8" max="8" width="15.69921875" bestFit="1" customWidth="1"/>
    <col min="9" max="9" width="18.8984375" bestFit="1" customWidth="1"/>
  </cols>
  <sheetData>
    <row r="2" spans="2:9" x14ac:dyDescent="0.3">
      <c r="B2" s="17" t="s">
        <v>2088</v>
      </c>
      <c r="C2" s="17" t="s">
        <v>2089</v>
      </c>
      <c r="D2" s="17" t="s">
        <v>2090</v>
      </c>
      <c r="E2" s="17" t="s">
        <v>2091</v>
      </c>
      <c r="F2" s="17" t="s">
        <v>2092</v>
      </c>
      <c r="G2" s="18" t="s">
        <v>2093</v>
      </c>
      <c r="H2" s="17" t="s">
        <v>2094</v>
      </c>
      <c r="I2" s="17" t="s">
        <v>2095</v>
      </c>
    </row>
    <row r="3" spans="2:9" x14ac:dyDescent="0.3">
      <c r="B3" s="14" t="s">
        <v>2096</v>
      </c>
      <c r="C3" s="14">
        <f>COUNTIFS('Crowdfunding data set'!$E:$E,Bonus!$B3,'Crowdfunding data set'!$H:$H,"successful")</f>
        <v>30</v>
      </c>
      <c r="D3" s="14">
        <f>COUNTIFS('Crowdfunding data set'!$E:$E,Bonus!$B3,'Crowdfunding data set'!$H:$H,"failed")</f>
        <v>20</v>
      </c>
      <c r="E3" s="14">
        <f>COUNTIFS('Crowdfunding data set'!$E:$E,Bonus!$B3,'Crowdfunding data set'!$H:$H,"canceled")</f>
        <v>1</v>
      </c>
      <c r="F3" s="14">
        <f>SUM(C3:E3)</f>
        <v>51</v>
      </c>
      <c r="G3" s="15">
        <f>(C3/F3)*100%</f>
        <v>0.58823529411764708</v>
      </c>
      <c r="H3" s="15">
        <f>(D3/F3)*100%</f>
        <v>0.39215686274509803</v>
      </c>
      <c r="I3" s="15">
        <f>(E3/F3)*100%</f>
        <v>1.9607843137254902E-2</v>
      </c>
    </row>
    <row r="4" spans="2:9" x14ac:dyDescent="0.3">
      <c r="B4" s="14" t="s">
        <v>2097</v>
      </c>
      <c r="C4" s="14">
        <f>COUNTIFS('Crowdfunding data set'!$E:$E,Bonus!$B4,'Crowdfunding data set'!$H:$H,"successful")</f>
        <v>191</v>
      </c>
      <c r="D4" s="14">
        <f>COUNTIFS('Crowdfunding data set'!$E:$E,Bonus!$B4,'Crowdfunding data set'!$H:$H,"failed")</f>
        <v>38</v>
      </c>
      <c r="E4" s="14">
        <f>COUNTIFS('Crowdfunding data set'!$E:$E,Bonus!$B4,'Crowdfunding data set'!$H:$H,"canceled")</f>
        <v>2</v>
      </c>
      <c r="F4" s="14">
        <f t="shared" ref="F4:F14" si="0">SUM(C4:E4)</f>
        <v>231</v>
      </c>
      <c r="G4" s="15">
        <f t="shared" ref="G4:G14" si="1">(C4/F4)*100%</f>
        <v>0.82683982683982682</v>
      </c>
      <c r="H4" s="15">
        <f t="shared" ref="H4:H14" si="2">(D4/F4)*100%</f>
        <v>0.16450216450216451</v>
      </c>
      <c r="I4" s="15">
        <f t="shared" ref="I4:I14" si="3">(E4/F4)*100%</f>
        <v>8.658008658008658E-3</v>
      </c>
    </row>
    <row r="5" spans="2:9" x14ac:dyDescent="0.3">
      <c r="B5" s="14" t="s">
        <v>2098</v>
      </c>
      <c r="C5" s="14">
        <f>COUNTIFS('Crowdfunding data set'!$E:$E,Bonus!$B5,'Crowdfunding data set'!$H:$H,"successful")</f>
        <v>164</v>
      </c>
      <c r="D5" s="14">
        <f>COUNTIFS('Crowdfunding data set'!$E:$E,Bonus!$B5,'Crowdfunding data set'!$H:$H,"failed")</f>
        <v>126</v>
      </c>
      <c r="E5" s="14">
        <f>COUNTIFS('Crowdfunding data set'!$E:$E,Bonus!$B5,'Crowdfunding data set'!$H:$H,"canceled")</f>
        <v>25</v>
      </c>
      <c r="F5" s="14">
        <f t="shared" si="0"/>
        <v>315</v>
      </c>
      <c r="G5" s="15">
        <f t="shared" si="1"/>
        <v>0.52063492063492067</v>
      </c>
      <c r="H5" s="15">
        <f t="shared" si="2"/>
        <v>0.4</v>
      </c>
      <c r="I5" s="15">
        <f t="shared" si="3"/>
        <v>7.9365079365079361E-2</v>
      </c>
    </row>
    <row r="6" spans="2:9" x14ac:dyDescent="0.3">
      <c r="B6" s="14" t="s">
        <v>2099</v>
      </c>
      <c r="C6" s="14">
        <f>COUNTIFS('Crowdfunding data set'!$E:$E,Bonus!$B6,'Crowdfunding data set'!$H:$H,"successful")</f>
        <v>4</v>
      </c>
      <c r="D6" s="14">
        <f>COUNTIFS('Crowdfunding data set'!$E:$E,Bonus!$B6,'Crowdfunding data set'!$H:$H,"failed")</f>
        <v>5</v>
      </c>
      <c r="E6" s="14">
        <f>COUNTIFS('Crowdfunding data set'!$E:$E,Bonus!$B6,'Crowdfunding data set'!$H:$H,"canceled")</f>
        <v>0</v>
      </c>
      <c r="F6" s="14">
        <f t="shared" si="0"/>
        <v>9</v>
      </c>
      <c r="G6" s="15">
        <f t="shared" si="1"/>
        <v>0.44444444444444442</v>
      </c>
      <c r="H6" s="15">
        <f t="shared" si="2"/>
        <v>0.55555555555555558</v>
      </c>
      <c r="I6" s="15">
        <f t="shared" si="3"/>
        <v>0</v>
      </c>
    </row>
    <row r="7" spans="2:9" x14ac:dyDescent="0.3">
      <c r="B7" s="14" t="s">
        <v>2100</v>
      </c>
      <c r="C7" s="14">
        <f>COUNTIFS('Crowdfunding data set'!$E:$E,Bonus!$B7,'Crowdfunding data set'!$H:$H,"successful")</f>
        <v>10</v>
      </c>
      <c r="D7" s="14">
        <f>COUNTIFS('Crowdfunding data set'!$E:$E,Bonus!$B7,'Crowdfunding data set'!$H:$H,"failed")</f>
        <v>0</v>
      </c>
      <c r="E7" s="14">
        <f>COUNTIFS('Crowdfunding data set'!$E:$E,Bonus!$B7,'Crowdfunding data set'!$H:$H,"canceled")</f>
        <v>0</v>
      </c>
      <c r="F7" s="14">
        <f t="shared" si="0"/>
        <v>10</v>
      </c>
      <c r="G7" s="15">
        <f t="shared" si="1"/>
        <v>1</v>
      </c>
      <c r="H7" s="15">
        <f t="shared" si="2"/>
        <v>0</v>
      </c>
      <c r="I7" s="15">
        <f t="shared" si="3"/>
        <v>0</v>
      </c>
    </row>
    <row r="8" spans="2:9" x14ac:dyDescent="0.3">
      <c r="B8" s="14" t="s">
        <v>2101</v>
      </c>
      <c r="C8" s="14">
        <f>COUNTIFS('Crowdfunding data set'!$E:$E,Bonus!$B8,'Crowdfunding data set'!$H:$H,"successful")</f>
        <v>7</v>
      </c>
      <c r="D8" s="14">
        <f>COUNTIFS('Crowdfunding data set'!$E:$E,Bonus!$B8,'Crowdfunding data set'!$H:$H,"failed")</f>
        <v>0</v>
      </c>
      <c r="E8" s="14">
        <f>COUNTIFS('Crowdfunding data set'!$E:$E,Bonus!$B8,'Crowdfunding data set'!$H:$H,"canceled")</f>
        <v>0</v>
      </c>
      <c r="F8" s="14">
        <f t="shared" si="0"/>
        <v>7</v>
      </c>
      <c r="G8" s="15">
        <f t="shared" si="1"/>
        <v>1</v>
      </c>
      <c r="H8" s="15">
        <f t="shared" si="2"/>
        <v>0</v>
      </c>
      <c r="I8" s="15">
        <f t="shared" si="3"/>
        <v>0</v>
      </c>
    </row>
    <row r="9" spans="2:9" x14ac:dyDescent="0.3">
      <c r="B9" s="14" t="s">
        <v>2102</v>
      </c>
      <c r="C9" s="14">
        <f>COUNTIFS('Crowdfunding data set'!$E:$E,Bonus!$B9,'Crowdfunding data set'!$H:$H,"successful")</f>
        <v>11</v>
      </c>
      <c r="D9" s="14">
        <f>COUNTIFS('Crowdfunding data set'!$E:$E,Bonus!$B9,'Crowdfunding data set'!$H:$H,"failed")</f>
        <v>3</v>
      </c>
      <c r="E9" s="14">
        <f>COUNTIFS('Crowdfunding data set'!$E:$E,Bonus!$B9,'Crowdfunding data set'!$H:$H,"canceled")</f>
        <v>0</v>
      </c>
      <c r="F9" s="14">
        <f t="shared" si="0"/>
        <v>14</v>
      </c>
      <c r="G9" s="15">
        <f t="shared" si="1"/>
        <v>0.7857142857142857</v>
      </c>
      <c r="H9" s="15">
        <f t="shared" si="2"/>
        <v>0.21428571428571427</v>
      </c>
      <c r="I9" s="15">
        <f t="shared" si="3"/>
        <v>0</v>
      </c>
    </row>
    <row r="10" spans="2:9" x14ac:dyDescent="0.3">
      <c r="B10" s="14" t="s">
        <v>2103</v>
      </c>
      <c r="C10" s="14">
        <f>COUNTIFS('Crowdfunding data set'!$E:$E,Bonus!$B10,'Crowdfunding data set'!$H:$H,"successful")</f>
        <v>7</v>
      </c>
      <c r="D10" s="14">
        <f>COUNTIFS('Crowdfunding data set'!$E:$E,Bonus!$B10,'Crowdfunding data set'!$H:$H,"failed")</f>
        <v>0</v>
      </c>
      <c r="E10" s="14">
        <f>COUNTIFS('Crowdfunding data set'!$E:$E,Bonus!$B10,'Crowdfunding data set'!$H:$H,"canceled")</f>
        <v>0</v>
      </c>
      <c r="F10" s="14">
        <f t="shared" si="0"/>
        <v>7</v>
      </c>
      <c r="G10" s="15">
        <f t="shared" si="1"/>
        <v>1</v>
      </c>
      <c r="H10" s="15">
        <f t="shared" si="2"/>
        <v>0</v>
      </c>
      <c r="I10" s="15">
        <f t="shared" si="3"/>
        <v>0</v>
      </c>
    </row>
    <row r="11" spans="2:9" x14ac:dyDescent="0.3">
      <c r="B11" s="14" t="s">
        <v>2104</v>
      </c>
      <c r="C11" s="14">
        <f>COUNTIFS('Crowdfunding data set'!$E:$E,Bonus!$B11,'Crowdfunding data set'!$H:$H,"successful")</f>
        <v>8</v>
      </c>
      <c r="D11" s="14">
        <f>COUNTIFS('Crowdfunding data set'!$E:$E,Bonus!$B11,'Crowdfunding data set'!$H:$H,"failed")</f>
        <v>3</v>
      </c>
      <c r="E11" s="14">
        <f>COUNTIFS('Crowdfunding data set'!$E:$E,Bonus!$B11,'Crowdfunding data set'!$H:$H,"canceled")</f>
        <v>1</v>
      </c>
      <c r="F11" s="14">
        <f t="shared" si="0"/>
        <v>12</v>
      </c>
      <c r="G11" s="15">
        <f t="shared" si="1"/>
        <v>0.66666666666666663</v>
      </c>
      <c r="H11" s="15">
        <f t="shared" si="2"/>
        <v>0.25</v>
      </c>
      <c r="I11" s="15">
        <f t="shared" si="3"/>
        <v>8.3333333333333329E-2</v>
      </c>
    </row>
    <row r="12" spans="2:9" x14ac:dyDescent="0.3">
      <c r="B12" s="14" t="s">
        <v>2105</v>
      </c>
      <c r="C12" s="14">
        <f>COUNTIFS('Crowdfunding data set'!$E:$E,Bonus!$B12,'Crowdfunding data set'!$H:$H,"successful")</f>
        <v>11</v>
      </c>
      <c r="D12" s="14">
        <f>COUNTIFS('Crowdfunding data set'!$E:$E,Bonus!$B12,'Crowdfunding data set'!$H:$H,"failed")</f>
        <v>3</v>
      </c>
      <c r="E12" s="14">
        <f>COUNTIFS('Crowdfunding data set'!$E:$E,Bonus!$B12,'Crowdfunding data set'!$H:$H,"canceled")</f>
        <v>0</v>
      </c>
      <c r="F12" s="14">
        <f t="shared" si="0"/>
        <v>14</v>
      </c>
      <c r="G12" s="15">
        <f t="shared" si="1"/>
        <v>0.7857142857142857</v>
      </c>
      <c r="H12" s="15">
        <f t="shared" si="2"/>
        <v>0.21428571428571427</v>
      </c>
      <c r="I12" s="15">
        <f t="shared" si="3"/>
        <v>0</v>
      </c>
    </row>
    <row r="13" spans="2:9" x14ac:dyDescent="0.3">
      <c r="B13" s="14" t="s">
        <v>2106</v>
      </c>
      <c r="C13" s="14">
        <f>COUNTIFS('Crowdfunding data set'!$E:$E,Bonus!$B13,'Crowdfunding data set'!$H:$H,"successful")</f>
        <v>8</v>
      </c>
      <c r="D13" s="14">
        <f>COUNTIFS('Crowdfunding data set'!$E:$E,Bonus!$B13,'Crowdfunding data set'!$H:$H,"failed")</f>
        <v>3</v>
      </c>
      <c r="E13" s="14">
        <f>COUNTIFS('Crowdfunding data set'!$E:$E,Bonus!$B13,'Crowdfunding data set'!$H:$H,"canceled")</f>
        <v>0</v>
      </c>
      <c r="F13" s="14">
        <f t="shared" si="0"/>
        <v>11</v>
      </c>
      <c r="G13" s="15">
        <f t="shared" si="1"/>
        <v>0.72727272727272729</v>
      </c>
      <c r="H13" s="15">
        <f t="shared" si="2"/>
        <v>0.27272727272727271</v>
      </c>
      <c r="I13" s="15">
        <f t="shared" si="3"/>
        <v>0</v>
      </c>
    </row>
    <row r="14" spans="2:9" x14ac:dyDescent="0.3">
      <c r="B14" s="14" t="s">
        <v>2107</v>
      </c>
      <c r="C14" s="14">
        <f>COUNTIFS('Crowdfunding data set'!$E:$E,Bonus!$B14,'Crowdfunding data set'!$H:$H,"successful")</f>
        <v>114</v>
      </c>
      <c r="D14" s="14">
        <f>COUNTIFS('Crowdfunding data set'!$E:$E,Bonus!$B14,'Crowdfunding data set'!$H:$H,"failed")</f>
        <v>163</v>
      </c>
      <c r="E14" s="14">
        <f>COUNTIFS('Crowdfunding data set'!$E:$E,Bonus!$B14,'Crowdfunding data set'!$H:$H,"canceled")</f>
        <v>28</v>
      </c>
      <c r="F14" s="14">
        <f t="shared" si="0"/>
        <v>305</v>
      </c>
      <c r="G14" s="15">
        <f t="shared" si="1"/>
        <v>0.3737704918032787</v>
      </c>
      <c r="H14" s="15">
        <f t="shared" si="2"/>
        <v>0.53442622950819674</v>
      </c>
      <c r="I14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9AA9-9812-44FA-B1D3-3A6FA8665EED}">
  <dimension ref="C3:S570"/>
  <sheetViews>
    <sheetView topLeftCell="A45" workbookViewId="0">
      <selection activeCell="K60" sqref="K60"/>
    </sheetView>
  </sheetViews>
  <sheetFormatPr defaultRowHeight="15.6" x14ac:dyDescent="0.3"/>
  <cols>
    <col min="3" max="3" width="13.09765625" bestFit="1" customWidth="1"/>
    <col min="4" max="4" width="13.5" bestFit="1" customWidth="1"/>
    <col min="8" max="8" width="13.5" bestFit="1" customWidth="1"/>
    <col min="12" max="12" width="21.3984375" bestFit="1" customWidth="1"/>
    <col min="13" max="13" width="12.59765625" bestFit="1" customWidth="1"/>
    <col min="16" max="16" width="21.3984375" bestFit="1" customWidth="1"/>
    <col min="17" max="17" width="11.09765625" bestFit="1" customWidth="1"/>
  </cols>
  <sheetData>
    <row r="3" spans="3:19" x14ac:dyDescent="0.3">
      <c r="C3" s="13"/>
      <c r="D3" s="13" t="s">
        <v>20</v>
      </c>
      <c r="E3" s="13"/>
      <c r="F3" s="13"/>
      <c r="G3" s="13"/>
      <c r="H3" s="13" t="s">
        <v>14</v>
      </c>
    </row>
    <row r="4" spans="3:19" x14ac:dyDescent="0.3">
      <c r="C4" s="13"/>
      <c r="D4" s="13"/>
      <c r="E4" s="13"/>
      <c r="F4" s="13"/>
      <c r="G4" s="13"/>
      <c r="H4" s="13"/>
    </row>
    <row r="5" spans="3:19" x14ac:dyDescent="0.3">
      <c r="C5" s="16" t="s">
        <v>2109</v>
      </c>
      <c r="D5" s="16" t="s">
        <v>2110</v>
      </c>
      <c r="E5" s="13"/>
      <c r="F5" s="13"/>
      <c r="G5" s="16" t="s">
        <v>2109</v>
      </c>
      <c r="H5" s="16" t="s">
        <v>2110</v>
      </c>
    </row>
    <row r="6" spans="3:19" x14ac:dyDescent="0.3">
      <c r="C6" s="14" t="str" cm="1">
        <f t="array" ref="C6:D570">_xlfn._xlws.FILTER('Crowdfunding data set'!H2:I1001,'Crowdfunding data set'!H2:H1001=Backers!D3)</f>
        <v>successful</v>
      </c>
      <c r="D6" s="14">
        <v>158</v>
      </c>
      <c r="G6" s="14" t="str" cm="1">
        <f t="array" ref="G6:H369">_xlfn._xlws.FILTER('Crowdfunding data set'!H2:I1001,'Crowdfunding data set'!H2:H1001=Backers!H3)</f>
        <v>failed</v>
      </c>
      <c r="H6" s="14">
        <v>0</v>
      </c>
      <c r="L6" s="27" t="s">
        <v>2111</v>
      </c>
      <c r="M6" s="27"/>
      <c r="P6" s="28" t="s">
        <v>2116</v>
      </c>
      <c r="Q6" s="29"/>
    </row>
    <row r="7" spans="3:19" x14ac:dyDescent="0.3">
      <c r="C7" s="14" t="str">
        <v>successful</v>
      </c>
      <c r="D7" s="14">
        <v>1425</v>
      </c>
      <c r="G7" s="14" t="str">
        <v>failed</v>
      </c>
      <c r="H7" s="14">
        <v>24</v>
      </c>
      <c r="L7" s="14" t="s">
        <v>2112</v>
      </c>
      <c r="M7" s="19">
        <f>AVERAGE(D6:D570)</f>
        <v>851.14690265486729</v>
      </c>
      <c r="P7" s="14" t="s">
        <v>2112</v>
      </c>
      <c r="Q7" s="19">
        <f>AVERAGE(H6:H369)</f>
        <v>585.61538461538464</v>
      </c>
    </row>
    <row r="8" spans="3:19" x14ac:dyDescent="0.3">
      <c r="C8" s="14" t="str">
        <v>successful</v>
      </c>
      <c r="D8" s="14">
        <v>174</v>
      </c>
      <c r="G8" s="14" t="str">
        <v>failed</v>
      </c>
      <c r="H8" s="14">
        <v>53</v>
      </c>
      <c r="L8" s="14" t="s">
        <v>2113</v>
      </c>
      <c r="M8" s="19">
        <f>MEDIAN(D6:D570)</f>
        <v>201</v>
      </c>
      <c r="P8" s="14" t="s">
        <v>2113</v>
      </c>
      <c r="Q8" s="19">
        <f>MEDIAN(H6:H369)</f>
        <v>114.5</v>
      </c>
    </row>
    <row r="9" spans="3:19" x14ac:dyDescent="0.3">
      <c r="C9" s="14" t="str">
        <v>successful</v>
      </c>
      <c r="D9" s="14">
        <v>227</v>
      </c>
      <c r="G9" s="14" t="str">
        <v>failed</v>
      </c>
      <c r="H9" s="14">
        <v>18</v>
      </c>
      <c r="L9" s="14" t="s">
        <v>2114</v>
      </c>
      <c r="M9" s="19">
        <f>MIN(D6:D570)</f>
        <v>16</v>
      </c>
      <c r="P9" s="14" t="s">
        <v>2114</v>
      </c>
      <c r="Q9" s="19">
        <f>MIN(H6:H369)</f>
        <v>0</v>
      </c>
    </row>
    <row r="10" spans="3:19" x14ac:dyDescent="0.3">
      <c r="C10" s="14" t="str">
        <v>successful</v>
      </c>
      <c r="D10" s="14">
        <v>220</v>
      </c>
      <c r="G10" s="14" t="str">
        <v>failed</v>
      </c>
      <c r="H10" s="14">
        <v>44</v>
      </c>
      <c r="L10" s="14" t="s">
        <v>2115</v>
      </c>
      <c r="M10" s="19">
        <f>MAX(D6:D570)</f>
        <v>7295</v>
      </c>
      <c r="P10" s="14" t="s">
        <v>2115</v>
      </c>
      <c r="Q10" s="19">
        <f>MAX(H6:H369)</f>
        <v>6080</v>
      </c>
    </row>
    <row r="11" spans="3:19" x14ac:dyDescent="0.3">
      <c r="C11" s="14" t="str">
        <v>successful</v>
      </c>
      <c r="D11" s="14">
        <v>98</v>
      </c>
      <c r="G11" s="14" t="str">
        <v>failed</v>
      </c>
      <c r="H11" s="14">
        <v>27</v>
      </c>
      <c r="L11" s="14" t="s">
        <v>2117</v>
      </c>
      <c r="M11" s="19">
        <f>_xlfn.VAR.S(D6:D570)</f>
        <v>1606216.5936295739</v>
      </c>
      <c r="P11" s="14" t="s">
        <v>2117</v>
      </c>
      <c r="Q11" s="19">
        <f>_xlfn.VAR.S(H6:H369)</f>
        <v>924113.45496927318</v>
      </c>
      <c r="S11" s="22" t="s">
        <v>2138</v>
      </c>
    </row>
    <row r="12" spans="3:19" x14ac:dyDescent="0.3">
      <c r="C12" s="14" t="str">
        <v>successful</v>
      </c>
      <c r="D12" s="14">
        <v>100</v>
      </c>
      <c r="G12" s="14" t="str">
        <v>failed</v>
      </c>
      <c r="H12" s="14">
        <v>55</v>
      </c>
      <c r="L12" s="14" t="s">
        <v>2118</v>
      </c>
      <c r="M12" s="19">
        <f>_xlfn.STDEV.S(D6:D570)</f>
        <v>1267.366006183523</v>
      </c>
      <c r="P12" s="14" t="s">
        <v>2118</v>
      </c>
      <c r="Q12" s="19">
        <f>_xlfn.STDEV.S(H6:H369)</f>
        <v>961.30819978260524</v>
      </c>
      <c r="S12" s="14">
        <f>_xlfn.T.TEST(D6:D570,H6:H369,1,2)</f>
        <v>3.3385202242880517E-4</v>
      </c>
    </row>
    <row r="13" spans="3:19" x14ac:dyDescent="0.3">
      <c r="C13" s="14" t="str">
        <v>successful</v>
      </c>
      <c r="D13" s="14">
        <v>1249</v>
      </c>
      <c r="G13" s="14" t="str">
        <v>failed</v>
      </c>
      <c r="H13" s="14">
        <v>200</v>
      </c>
    </row>
    <row r="14" spans="3:19" x14ac:dyDescent="0.3">
      <c r="C14" s="14" t="str">
        <v>successful</v>
      </c>
      <c r="D14" s="14">
        <v>1396</v>
      </c>
      <c r="G14" s="14" t="str">
        <v>failed</v>
      </c>
      <c r="H14" s="14">
        <v>452</v>
      </c>
    </row>
    <row r="15" spans="3:19" ht="16.2" thickBot="1" x14ac:dyDescent="0.35">
      <c r="C15" s="14" t="str">
        <v>successful</v>
      </c>
      <c r="D15" s="14">
        <v>890</v>
      </c>
      <c r="G15" s="14" t="str">
        <v>failed</v>
      </c>
      <c r="H15" s="14">
        <v>674</v>
      </c>
      <c r="L15" s="30" t="s">
        <v>2136</v>
      </c>
      <c r="M15" s="30"/>
      <c r="P15" s="30" t="s">
        <v>2137</v>
      </c>
      <c r="Q15" s="30"/>
    </row>
    <row r="16" spans="3:19" x14ac:dyDescent="0.3">
      <c r="C16" s="14" t="str">
        <v>successful</v>
      </c>
      <c r="D16" s="14">
        <v>142</v>
      </c>
      <c r="G16" s="14" t="str">
        <v>failed</v>
      </c>
      <c r="H16" s="14">
        <v>558</v>
      </c>
      <c r="L16" s="21" t="s">
        <v>2110</v>
      </c>
      <c r="M16" s="21"/>
      <c r="P16" s="21" t="s">
        <v>2110</v>
      </c>
      <c r="Q16" s="21"/>
    </row>
    <row r="17" spans="3:17" x14ac:dyDescent="0.3">
      <c r="C17" s="14" t="str">
        <v>successful</v>
      </c>
      <c r="D17" s="14">
        <v>2673</v>
      </c>
      <c r="G17" s="14" t="str">
        <v>failed</v>
      </c>
      <c r="H17" s="14">
        <v>15</v>
      </c>
    </row>
    <row r="18" spans="3:17" x14ac:dyDescent="0.3">
      <c r="C18" s="14" t="str">
        <v>successful</v>
      </c>
      <c r="D18" s="14">
        <v>163</v>
      </c>
      <c r="G18" s="14" t="str">
        <v>failed</v>
      </c>
      <c r="H18" s="14">
        <v>2307</v>
      </c>
      <c r="L18" t="s">
        <v>2112</v>
      </c>
      <c r="M18">
        <v>851.14690265486729</v>
      </c>
      <c r="P18" t="s">
        <v>2112</v>
      </c>
      <c r="Q18">
        <v>585.61538461538464</v>
      </c>
    </row>
    <row r="19" spans="3:17" x14ac:dyDescent="0.3">
      <c r="C19" s="14" t="str">
        <v>successful</v>
      </c>
      <c r="D19" s="14">
        <v>2220</v>
      </c>
      <c r="G19" s="14" t="str">
        <v>failed</v>
      </c>
      <c r="H19" s="14">
        <v>88</v>
      </c>
      <c r="L19" t="s">
        <v>2119</v>
      </c>
      <c r="M19">
        <v>53.31848861007748</v>
      </c>
      <c r="P19" t="s">
        <v>2119</v>
      </c>
      <c r="Q19">
        <v>50.38624046242748</v>
      </c>
    </row>
    <row r="20" spans="3:17" x14ac:dyDescent="0.3">
      <c r="C20" s="14" t="str">
        <v>successful</v>
      </c>
      <c r="D20" s="14">
        <v>1606</v>
      </c>
      <c r="G20" s="14" t="str">
        <v>failed</v>
      </c>
      <c r="H20" s="14">
        <v>48</v>
      </c>
      <c r="L20" t="s">
        <v>2113</v>
      </c>
      <c r="M20">
        <v>201</v>
      </c>
      <c r="P20" t="s">
        <v>2113</v>
      </c>
      <c r="Q20">
        <v>114.5</v>
      </c>
    </row>
    <row r="21" spans="3:17" x14ac:dyDescent="0.3">
      <c r="C21" s="14" t="str">
        <v>successful</v>
      </c>
      <c r="D21" s="14">
        <v>129</v>
      </c>
      <c r="G21" s="14" t="str">
        <v>failed</v>
      </c>
      <c r="H21" s="14">
        <v>1</v>
      </c>
      <c r="L21" t="s">
        <v>2120</v>
      </c>
      <c r="M21">
        <v>85</v>
      </c>
      <c r="P21" t="s">
        <v>2120</v>
      </c>
      <c r="Q21">
        <v>1</v>
      </c>
    </row>
    <row r="22" spans="3:17" x14ac:dyDescent="0.3">
      <c r="C22" s="14" t="str">
        <v>successful</v>
      </c>
      <c r="D22" s="14">
        <v>226</v>
      </c>
      <c r="G22" s="14" t="str">
        <v>failed</v>
      </c>
      <c r="H22" s="14">
        <v>1467</v>
      </c>
      <c r="L22" t="s">
        <v>2121</v>
      </c>
      <c r="M22">
        <v>1267.366006183523</v>
      </c>
      <c r="P22" t="s">
        <v>2121</v>
      </c>
      <c r="Q22">
        <v>961.30819978260524</v>
      </c>
    </row>
    <row r="23" spans="3:17" x14ac:dyDescent="0.3">
      <c r="C23" s="14" t="str">
        <v>successful</v>
      </c>
      <c r="D23" s="14">
        <v>5419</v>
      </c>
      <c r="G23" s="14" t="str">
        <v>failed</v>
      </c>
      <c r="H23" s="14">
        <v>75</v>
      </c>
      <c r="L23" t="s">
        <v>2122</v>
      </c>
      <c r="M23">
        <v>1606216.5936295739</v>
      </c>
      <c r="P23" t="s">
        <v>2122</v>
      </c>
      <c r="Q23">
        <v>924113.45496927318</v>
      </c>
    </row>
    <row r="24" spans="3:17" x14ac:dyDescent="0.3">
      <c r="C24" s="14" t="str">
        <v>successful</v>
      </c>
      <c r="D24" s="14">
        <v>165</v>
      </c>
      <c r="G24" s="14" t="str">
        <v>failed</v>
      </c>
      <c r="H24" s="14">
        <v>120</v>
      </c>
      <c r="L24" t="s">
        <v>2123</v>
      </c>
      <c r="M24">
        <v>4.9656921345315794</v>
      </c>
      <c r="P24" t="s">
        <v>2123</v>
      </c>
      <c r="Q24">
        <v>8.8024511869018625</v>
      </c>
    </row>
    <row r="25" spans="3:17" x14ac:dyDescent="0.3">
      <c r="C25" s="14" t="str">
        <v>successful</v>
      </c>
      <c r="D25" s="14">
        <v>1965</v>
      </c>
      <c r="G25" s="14" t="str">
        <v>failed</v>
      </c>
      <c r="H25" s="14">
        <v>2253</v>
      </c>
      <c r="L25" t="s">
        <v>2124</v>
      </c>
      <c r="M25">
        <v>2.1761972595812389</v>
      </c>
      <c r="P25" t="s">
        <v>2124</v>
      </c>
      <c r="Q25">
        <v>2.7048960546692098</v>
      </c>
    </row>
    <row r="26" spans="3:17" x14ac:dyDescent="0.3">
      <c r="C26" s="14" t="str">
        <v>successful</v>
      </c>
      <c r="D26" s="14">
        <v>16</v>
      </c>
      <c r="G26" s="14" t="str">
        <v>failed</v>
      </c>
      <c r="H26" s="14">
        <v>5</v>
      </c>
      <c r="L26" t="s">
        <v>2125</v>
      </c>
      <c r="M26">
        <v>7279</v>
      </c>
      <c r="P26" t="s">
        <v>2125</v>
      </c>
      <c r="Q26">
        <v>6080</v>
      </c>
    </row>
    <row r="27" spans="3:17" x14ac:dyDescent="0.3">
      <c r="C27" s="14" t="str">
        <v>successful</v>
      </c>
      <c r="D27" s="14">
        <v>107</v>
      </c>
      <c r="G27" s="14" t="str">
        <v>failed</v>
      </c>
      <c r="H27" s="14">
        <v>38</v>
      </c>
      <c r="L27" t="s">
        <v>2126</v>
      </c>
      <c r="M27">
        <v>16</v>
      </c>
      <c r="P27" t="s">
        <v>2126</v>
      </c>
      <c r="Q27">
        <v>0</v>
      </c>
    </row>
    <row r="28" spans="3:17" x14ac:dyDescent="0.3">
      <c r="C28" s="14" t="str">
        <v>successful</v>
      </c>
      <c r="D28" s="14">
        <v>134</v>
      </c>
      <c r="G28" s="14" t="str">
        <v>failed</v>
      </c>
      <c r="H28" s="14">
        <v>12</v>
      </c>
      <c r="L28" t="s">
        <v>2115</v>
      </c>
      <c r="M28">
        <v>7295</v>
      </c>
      <c r="P28" t="s">
        <v>2115</v>
      </c>
      <c r="Q28">
        <v>6080</v>
      </c>
    </row>
    <row r="29" spans="3:17" x14ac:dyDescent="0.3">
      <c r="C29" s="14" t="str">
        <v>successful</v>
      </c>
      <c r="D29" s="14">
        <v>198</v>
      </c>
      <c r="G29" s="14" t="str">
        <v>failed</v>
      </c>
      <c r="H29" s="14">
        <v>1684</v>
      </c>
      <c r="L29" t="s">
        <v>2127</v>
      </c>
      <c r="M29">
        <v>480898</v>
      </c>
      <c r="P29" t="s">
        <v>2127</v>
      </c>
      <c r="Q29">
        <v>213164</v>
      </c>
    </row>
    <row r="30" spans="3:17" x14ac:dyDescent="0.3">
      <c r="C30" s="14" t="str">
        <v>successful</v>
      </c>
      <c r="D30" s="14">
        <v>111</v>
      </c>
      <c r="G30" s="14" t="str">
        <v>failed</v>
      </c>
      <c r="H30" s="14">
        <v>56</v>
      </c>
      <c r="L30" t="s">
        <v>2128</v>
      </c>
      <c r="M30">
        <v>565</v>
      </c>
      <c r="P30" t="s">
        <v>2128</v>
      </c>
      <c r="Q30">
        <v>364</v>
      </c>
    </row>
    <row r="31" spans="3:17" x14ac:dyDescent="0.3">
      <c r="C31" s="14" t="str">
        <v>successful</v>
      </c>
      <c r="D31" s="14">
        <v>222</v>
      </c>
      <c r="G31" s="14" t="str">
        <v>failed</v>
      </c>
      <c r="H31" s="14">
        <v>838</v>
      </c>
      <c r="L31" t="s">
        <v>2129</v>
      </c>
      <c r="M31">
        <v>7295</v>
      </c>
      <c r="P31" t="s">
        <v>2129</v>
      </c>
      <c r="Q31">
        <v>6080</v>
      </c>
    </row>
    <row r="32" spans="3:17" x14ac:dyDescent="0.3">
      <c r="C32" s="14" t="str">
        <v>successful</v>
      </c>
      <c r="D32" s="14">
        <v>6212</v>
      </c>
      <c r="G32" s="14" t="str">
        <v>failed</v>
      </c>
      <c r="H32" s="14">
        <v>1000</v>
      </c>
      <c r="L32" t="s">
        <v>2130</v>
      </c>
      <c r="M32">
        <v>16</v>
      </c>
      <c r="P32" t="s">
        <v>2130</v>
      </c>
      <c r="Q32">
        <v>0</v>
      </c>
    </row>
    <row r="33" spans="3:17" ht="16.2" thickBot="1" x14ac:dyDescent="0.35">
      <c r="C33" s="14" t="str">
        <v>successful</v>
      </c>
      <c r="D33" s="14">
        <v>98</v>
      </c>
      <c r="G33" s="14" t="str">
        <v>failed</v>
      </c>
      <c r="H33" s="14">
        <v>1482</v>
      </c>
      <c r="L33" s="20" t="s">
        <v>2131</v>
      </c>
      <c r="M33" s="20">
        <v>104.7270570562583</v>
      </c>
      <c r="P33" s="20" t="s">
        <v>2131</v>
      </c>
      <c r="Q33" s="20">
        <v>99.085581870006962</v>
      </c>
    </row>
    <row r="34" spans="3:17" x14ac:dyDescent="0.3">
      <c r="C34" s="14" t="str">
        <v>successful</v>
      </c>
      <c r="D34" s="14">
        <v>92</v>
      </c>
      <c r="G34" s="14" t="str">
        <v>failed</v>
      </c>
      <c r="H34" s="14">
        <v>106</v>
      </c>
    </row>
    <row r="35" spans="3:17" x14ac:dyDescent="0.3">
      <c r="C35" s="14" t="str">
        <v>successful</v>
      </c>
      <c r="D35" s="14">
        <v>149</v>
      </c>
      <c r="G35" s="14" t="str">
        <v>failed</v>
      </c>
      <c r="H35" s="14">
        <v>679</v>
      </c>
    </row>
    <row r="36" spans="3:17" x14ac:dyDescent="0.3">
      <c r="C36" s="14" t="str">
        <v>successful</v>
      </c>
      <c r="D36" s="14">
        <v>2431</v>
      </c>
      <c r="G36" s="14" t="str">
        <v>failed</v>
      </c>
      <c r="H36" s="14">
        <v>1220</v>
      </c>
    </row>
    <row r="37" spans="3:17" x14ac:dyDescent="0.3">
      <c r="C37" s="14" t="str">
        <v>successful</v>
      </c>
      <c r="D37" s="14">
        <v>303</v>
      </c>
      <c r="G37" s="14" t="str">
        <v>failed</v>
      </c>
      <c r="H37" s="14">
        <v>1</v>
      </c>
    </row>
    <row r="38" spans="3:17" x14ac:dyDescent="0.3">
      <c r="C38" s="14" t="str">
        <v>successful</v>
      </c>
      <c r="D38" s="14">
        <v>209</v>
      </c>
      <c r="G38" s="14" t="str">
        <v>failed</v>
      </c>
      <c r="H38" s="14">
        <v>37</v>
      </c>
    </row>
    <row r="39" spans="3:17" x14ac:dyDescent="0.3">
      <c r="C39" s="14" t="str">
        <v>successful</v>
      </c>
      <c r="D39" s="14">
        <v>131</v>
      </c>
      <c r="G39" s="14" t="str">
        <v>failed</v>
      </c>
      <c r="H39" s="14">
        <v>60</v>
      </c>
    </row>
    <row r="40" spans="3:17" x14ac:dyDescent="0.3">
      <c r="C40" s="14" t="str">
        <v>successful</v>
      </c>
      <c r="D40" s="14">
        <v>164</v>
      </c>
      <c r="G40" s="14" t="str">
        <v>failed</v>
      </c>
      <c r="H40" s="14">
        <v>296</v>
      </c>
    </row>
    <row r="41" spans="3:17" x14ac:dyDescent="0.3">
      <c r="C41" s="14" t="str">
        <v>successful</v>
      </c>
      <c r="D41" s="14">
        <v>201</v>
      </c>
      <c r="G41" s="14" t="str">
        <v>failed</v>
      </c>
      <c r="H41" s="14">
        <v>3304</v>
      </c>
    </row>
    <row r="42" spans="3:17" x14ac:dyDescent="0.3">
      <c r="C42" s="14" t="str">
        <v>successful</v>
      </c>
      <c r="D42" s="14">
        <v>211</v>
      </c>
      <c r="G42" s="14" t="str">
        <v>failed</v>
      </c>
      <c r="H42" s="14">
        <v>73</v>
      </c>
    </row>
    <row r="43" spans="3:17" x14ac:dyDescent="0.3">
      <c r="C43" s="14" t="str">
        <v>successful</v>
      </c>
      <c r="D43" s="14">
        <v>128</v>
      </c>
      <c r="G43" s="14" t="str">
        <v>failed</v>
      </c>
      <c r="H43" s="14">
        <v>3387</v>
      </c>
    </row>
    <row r="44" spans="3:17" x14ac:dyDescent="0.3">
      <c r="C44" s="14" t="str">
        <v>successful</v>
      </c>
      <c r="D44" s="14">
        <v>1600</v>
      </c>
      <c r="G44" s="14" t="str">
        <v>failed</v>
      </c>
      <c r="H44" s="14">
        <v>662</v>
      </c>
    </row>
    <row r="45" spans="3:17" x14ac:dyDescent="0.3">
      <c r="C45" s="14" t="str">
        <v>successful</v>
      </c>
      <c r="D45" s="14">
        <v>249</v>
      </c>
      <c r="G45" s="14" t="str">
        <v>failed</v>
      </c>
      <c r="H45" s="14">
        <v>774</v>
      </c>
    </row>
    <row r="46" spans="3:17" x14ac:dyDescent="0.3">
      <c r="C46" s="14" t="str">
        <v>successful</v>
      </c>
      <c r="D46" s="14">
        <v>236</v>
      </c>
      <c r="G46" s="14" t="str">
        <v>failed</v>
      </c>
      <c r="H46" s="14">
        <v>672</v>
      </c>
    </row>
    <row r="47" spans="3:17" x14ac:dyDescent="0.3">
      <c r="C47" s="14" t="str">
        <v>successful</v>
      </c>
      <c r="D47" s="14">
        <v>4065</v>
      </c>
      <c r="G47" s="14" t="str">
        <v>failed</v>
      </c>
      <c r="H47" s="14">
        <v>940</v>
      </c>
    </row>
    <row r="48" spans="3:17" x14ac:dyDescent="0.3">
      <c r="C48" s="14" t="str">
        <v>successful</v>
      </c>
      <c r="D48" s="14">
        <v>246</v>
      </c>
      <c r="G48" s="14" t="str">
        <v>failed</v>
      </c>
      <c r="H48" s="14">
        <v>117</v>
      </c>
    </row>
    <row r="49" spans="3:10" x14ac:dyDescent="0.3">
      <c r="C49" s="14" t="str">
        <v>successful</v>
      </c>
      <c r="D49" s="14">
        <v>2475</v>
      </c>
      <c r="G49" s="14" t="str">
        <v>failed</v>
      </c>
      <c r="H49" s="14">
        <v>115</v>
      </c>
    </row>
    <row r="50" spans="3:10" x14ac:dyDescent="0.3">
      <c r="C50" s="14" t="str">
        <v>successful</v>
      </c>
      <c r="D50" s="14">
        <v>76</v>
      </c>
      <c r="G50" s="14" t="str">
        <v>failed</v>
      </c>
      <c r="H50" s="14">
        <v>326</v>
      </c>
    </row>
    <row r="51" spans="3:10" x14ac:dyDescent="0.3">
      <c r="C51" s="14" t="str">
        <v>successful</v>
      </c>
      <c r="D51" s="14">
        <v>54</v>
      </c>
      <c r="G51" s="14" t="str">
        <v>failed</v>
      </c>
      <c r="H51" s="14">
        <v>1</v>
      </c>
      <c r="J51" t="s">
        <v>2133</v>
      </c>
    </row>
    <row r="52" spans="3:10" x14ac:dyDescent="0.3">
      <c r="C52" s="14" t="str">
        <v>successful</v>
      </c>
      <c r="D52" s="14">
        <v>88</v>
      </c>
      <c r="G52" s="14" t="str">
        <v>failed</v>
      </c>
      <c r="H52" s="14">
        <v>1467</v>
      </c>
      <c r="J52" t="s">
        <v>2132</v>
      </c>
    </row>
    <row r="53" spans="3:10" x14ac:dyDescent="0.3">
      <c r="C53" s="14" t="str">
        <v>successful</v>
      </c>
      <c r="D53" s="14">
        <v>85</v>
      </c>
      <c r="G53" s="14" t="str">
        <v>failed</v>
      </c>
      <c r="H53" s="14">
        <v>5681</v>
      </c>
    </row>
    <row r="54" spans="3:10" x14ac:dyDescent="0.3">
      <c r="C54" s="14" t="str">
        <v>successful</v>
      </c>
      <c r="D54" s="14">
        <v>170</v>
      </c>
      <c r="G54" s="14" t="str">
        <v>failed</v>
      </c>
      <c r="H54" s="14">
        <v>1059</v>
      </c>
    </row>
    <row r="55" spans="3:10" x14ac:dyDescent="0.3">
      <c r="C55" s="14" t="str">
        <v>successful</v>
      </c>
      <c r="D55" s="14">
        <v>330</v>
      </c>
      <c r="G55" s="14" t="str">
        <v>failed</v>
      </c>
      <c r="H55" s="14">
        <v>1194</v>
      </c>
      <c r="J55" t="s">
        <v>2134</v>
      </c>
    </row>
    <row r="56" spans="3:10" x14ac:dyDescent="0.3">
      <c r="C56" s="14" t="str">
        <v>successful</v>
      </c>
      <c r="D56" s="14">
        <v>127</v>
      </c>
      <c r="G56" s="14" t="str">
        <v>failed</v>
      </c>
      <c r="H56" s="14">
        <v>30</v>
      </c>
      <c r="J56" t="s">
        <v>2135</v>
      </c>
    </row>
    <row r="57" spans="3:10" x14ac:dyDescent="0.3">
      <c r="C57" s="14" t="str">
        <v>successful</v>
      </c>
      <c r="D57" s="14">
        <v>411</v>
      </c>
      <c r="G57" s="14" t="str">
        <v>failed</v>
      </c>
      <c r="H57" s="14">
        <v>75</v>
      </c>
    </row>
    <row r="58" spans="3:10" x14ac:dyDescent="0.3">
      <c r="C58" s="14" t="str">
        <v>successful</v>
      </c>
      <c r="D58" s="14">
        <v>180</v>
      </c>
      <c r="G58" s="14" t="str">
        <v>failed</v>
      </c>
      <c r="H58" s="14">
        <v>955</v>
      </c>
      <c r="J58" t="s">
        <v>2144</v>
      </c>
    </row>
    <row r="59" spans="3:10" x14ac:dyDescent="0.3">
      <c r="C59" s="14" t="str">
        <v>successful</v>
      </c>
      <c r="D59" s="14">
        <v>374</v>
      </c>
      <c r="G59" s="14" t="str">
        <v>failed</v>
      </c>
      <c r="H59" s="14">
        <v>67</v>
      </c>
    </row>
    <row r="60" spans="3:10" x14ac:dyDescent="0.3">
      <c r="C60" s="14" t="str">
        <v>successful</v>
      </c>
      <c r="D60" s="14">
        <v>71</v>
      </c>
      <c r="G60" s="14" t="str">
        <v>failed</v>
      </c>
      <c r="H60" s="14">
        <v>5</v>
      </c>
    </row>
    <row r="61" spans="3:10" x14ac:dyDescent="0.3">
      <c r="C61" s="14" t="str">
        <v>successful</v>
      </c>
      <c r="D61" s="14">
        <v>203</v>
      </c>
      <c r="G61" s="14" t="str">
        <v>failed</v>
      </c>
      <c r="H61" s="14">
        <v>26</v>
      </c>
    </row>
    <row r="62" spans="3:10" x14ac:dyDescent="0.3">
      <c r="C62" s="14" t="str">
        <v>successful</v>
      </c>
      <c r="D62" s="14">
        <v>113</v>
      </c>
      <c r="G62" s="14" t="str">
        <v>failed</v>
      </c>
      <c r="H62" s="14">
        <v>1130</v>
      </c>
    </row>
    <row r="63" spans="3:10" x14ac:dyDescent="0.3">
      <c r="C63" s="14" t="str">
        <v>successful</v>
      </c>
      <c r="D63" s="14">
        <v>96</v>
      </c>
      <c r="G63" s="14" t="str">
        <v>failed</v>
      </c>
      <c r="H63" s="14">
        <v>782</v>
      </c>
    </row>
    <row r="64" spans="3:10" x14ac:dyDescent="0.3">
      <c r="C64" s="14" t="str">
        <v>successful</v>
      </c>
      <c r="D64" s="14">
        <v>498</v>
      </c>
      <c r="G64" s="14" t="str">
        <v>failed</v>
      </c>
      <c r="H64" s="14">
        <v>210</v>
      </c>
    </row>
    <row r="65" spans="3:8" x14ac:dyDescent="0.3">
      <c r="C65" s="14" t="str">
        <v>successful</v>
      </c>
      <c r="D65" s="14">
        <v>180</v>
      </c>
      <c r="G65" s="14" t="str">
        <v>failed</v>
      </c>
      <c r="H65" s="14">
        <v>136</v>
      </c>
    </row>
    <row r="66" spans="3:8" x14ac:dyDescent="0.3">
      <c r="C66" s="14" t="str">
        <v>successful</v>
      </c>
      <c r="D66" s="14">
        <v>27</v>
      </c>
      <c r="G66" s="14" t="str">
        <v>failed</v>
      </c>
      <c r="H66" s="14">
        <v>86</v>
      </c>
    </row>
    <row r="67" spans="3:8" x14ac:dyDescent="0.3">
      <c r="C67" s="14" t="str">
        <v>successful</v>
      </c>
      <c r="D67" s="14">
        <v>2331</v>
      </c>
      <c r="G67" s="14" t="str">
        <v>failed</v>
      </c>
      <c r="H67" s="14">
        <v>19</v>
      </c>
    </row>
    <row r="68" spans="3:8" x14ac:dyDescent="0.3">
      <c r="C68" s="14" t="str">
        <v>successful</v>
      </c>
      <c r="D68" s="14">
        <v>113</v>
      </c>
      <c r="G68" s="14" t="str">
        <v>failed</v>
      </c>
      <c r="H68" s="14">
        <v>886</v>
      </c>
    </row>
    <row r="69" spans="3:8" x14ac:dyDescent="0.3">
      <c r="C69" s="14" t="str">
        <v>successful</v>
      </c>
      <c r="D69" s="14">
        <v>164</v>
      </c>
      <c r="G69" s="14" t="str">
        <v>failed</v>
      </c>
      <c r="H69" s="14">
        <v>35</v>
      </c>
    </row>
    <row r="70" spans="3:8" x14ac:dyDescent="0.3">
      <c r="C70" s="14" t="str">
        <v>successful</v>
      </c>
      <c r="D70" s="14">
        <v>164</v>
      </c>
      <c r="G70" s="14" t="str">
        <v>failed</v>
      </c>
      <c r="H70" s="14">
        <v>24</v>
      </c>
    </row>
    <row r="71" spans="3:8" x14ac:dyDescent="0.3">
      <c r="C71" s="14" t="str">
        <v>successful</v>
      </c>
      <c r="D71" s="14">
        <v>336</v>
      </c>
      <c r="G71" s="14" t="str">
        <v>failed</v>
      </c>
      <c r="H71" s="14">
        <v>86</v>
      </c>
    </row>
    <row r="72" spans="3:8" x14ac:dyDescent="0.3">
      <c r="C72" s="14" t="str">
        <v>successful</v>
      </c>
      <c r="D72" s="14">
        <v>1917</v>
      </c>
      <c r="G72" s="14" t="str">
        <v>failed</v>
      </c>
      <c r="H72" s="14">
        <v>243</v>
      </c>
    </row>
    <row r="73" spans="3:8" x14ac:dyDescent="0.3">
      <c r="C73" s="14" t="str">
        <v>successful</v>
      </c>
      <c r="D73" s="14">
        <v>95</v>
      </c>
      <c r="G73" s="14" t="str">
        <v>failed</v>
      </c>
      <c r="H73" s="14">
        <v>65</v>
      </c>
    </row>
    <row r="74" spans="3:8" x14ac:dyDescent="0.3">
      <c r="C74" s="14" t="str">
        <v>successful</v>
      </c>
      <c r="D74" s="14">
        <v>147</v>
      </c>
      <c r="G74" s="14" t="str">
        <v>failed</v>
      </c>
      <c r="H74" s="14">
        <v>100</v>
      </c>
    </row>
    <row r="75" spans="3:8" x14ac:dyDescent="0.3">
      <c r="C75" s="14" t="str">
        <v>successful</v>
      </c>
      <c r="D75" s="14">
        <v>86</v>
      </c>
      <c r="G75" s="14" t="str">
        <v>failed</v>
      </c>
      <c r="H75" s="14">
        <v>168</v>
      </c>
    </row>
    <row r="76" spans="3:8" x14ac:dyDescent="0.3">
      <c r="C76" s="14" t="str">
        <v>successful</v>
      </c>
      <c r="D76" s="14">
        <v>83</v>
      </c>
      <c r="G76" s="14" t="str">
        <v>failed</v>
      </c>
      <c r="H76" s="14">
        <v>13</v>
      </c>
    </row>
    <row r="77" spans="3:8" x14ac:dyDescent="0.3">
      <c r="C77" s="14" t="str">
        <v>successful</v>
      </c>
      <c r="D77" s="14">
        <v>676</v>
      </c>
      <c r="G77" s="14" t="str">
        <v>failed</v>
      </c>
      <c r="H77" s="14">
        <v>1</v>
      </c>
    </row>
    <row r="78" spans="3:8" x14ac:dyDescent="0.3">
      <c r="C78" s="14" t="str">
        <v>successful</v>
      </c>
      <c r="D78" s="14">
        <v>361</v>
      </c>
      <c r="G78" s="14" t="str">
        <v>failed</v>
      </c>
      <c r="H78" s="14">
        <v>40</v>
      </c>
    </row>
    <row r="79" spans="3:8" x14ac:dyDescent="0.3">
      <c r="C79" s="14" t="str">
        <v>successful</v>
      </c>
      <c r="D79" s="14">
        <v>131</v>
      </c>
      <c r="G79" s="14" t="str">
        <v>failed</v>
      </c>
      <c r="H79" s="14">
        <v>226</v>
      </c>
    </row>
    <row r="80" spans="3:8" x14ac:dyDescent="0.3">
      <c r="C80" s="14" t="str">
        <v>successful</v>
      </c>
      <c r="D80" s="14">
        <v>126</v>
      </c>
      <c r="G80" s="14" t="str">
        <v>failed</v>
      </c>
      <c r="H80" s="14">
        <v>1625</v>
      </c>
    </row>
    <row r="81" spans="3:8" x14ac:dyDescent="0.3">
      <c r="C81" s="14" t="str">
        <v>successful</v>
      </c>
      <c r="D81" s="14">
        <v>275</v>
      </c>
      <c r="G81" s="14" t="str">
        <v>failed</v>
      </c>
      <c r="H81" s="14">
        <v>143</v>
      </c>
    </row>
    <row r="82" spans="3:8" x14ac:dyDescent="0.3">
      <c r="C82" s="14" t="str">
        <v>successful</v>
      </c>
      <c r="D82" s="14">
        <v>67</v>
      </c>
      <c r="G82" s="14" t="str">
        <v>failed</v>
      </c>
      <c r="H82" s="14">
        <v>934</v>
      </c>
    </row>
    <row r="83" spans="3:8" x14ac:dyDescent="0.3">
      <c r="C83" s="14" t="str">
        <v>successful</v>
      </c>
      <c r="D83" s="14">
        <v>154</v>
      </c>
      <c r="G83" s="14" t="str">
        <v>failed</v>
      </c>
      <c r="H83" s="14">
        <v>17</v>
      </c>
    </row>
    <row r="84" spans="3:8" x14ac:dyDescent="0.3">
      <c r="C84" s="14" t="str">
        <v>successful</v>
      </c>
      <c r="D84" s="14">
        <v>1782</v>
      </c>
      <c r="G84" s="14" t="str">
        <v>failed</v>
      </c>
      <c r="H84" s="14">
        <v>2179</v>
      </c>
    </row>
    <row r="85" spans="3:8" x14ac:dyDescent="0.3">
      <c r="C85" s="14" t="str">
        <v>successful</v>
      </c>
      <c r="D85" s="14">
        <v>903</v>
      </c>
      <c r="G85" s="14" t="str">
        <v>failed</v>
      </c>
      <c r="H85" s="14">
        <v>931</v>
      </c>
    </row>
    <row r="86" spans="3:8" x14ac:dyDescent="0.3">
      <c r="C86" s="14" t="str">
        <v>successful</v>
      </c>
      <c r="D86" s="14">
        <v>94</v>
      </c>
      <c r="G86" s="14" t="str">
        <v>failed</v>
      </c>
      <c r="H86" s="14">
        <v>92</v>
      </c>
    </row>
    <row r="87" spans="3:8" x14ac:dyDescent="0.3">
      <c r="C87" s="14" t="str">
        <v>successful</v>
      </c>
      <c r="D87" s="14">
        <v>180</v>
      </c>
      <c r="G87" s="14" t="str">
        <v>failed</v>
      </c>
      <c r="H87" s="14">
        <v>57</v>
      </c>
    </row>
    <row r="88" spans="3:8" x14ac:dyDescent="0.3">
      <c r="C88" s="14" t="str">
        <v>successful</v>
      </c>
      <c r="D88" s="14">
        <v>533</v>
      </c>
      <c r="G88" s="14" t="str">
        <v>failed</v>
      </c>
      <c r="H88" s="14">
        <v>41</v>
      </c>
    </row>
    <row r="89" spans="3:8" x14ac:dyDescent="0.3">
      <c r="C89" s="14" t="str">
        <v>successful</v>
      </c>
      <c r="D89" s="14">
        <v>2443</v>
      </c>
      <c r="G89" s="14" t="str">
        <v>failed</v>
      </c>
      <c r="H89" s="14">
        <v>1</v>
      </c>
    </row>
    <row r="90" spans="3:8" x14ac:dyDescent="0.3">
      <c r="C90" s="14" t="str">
        <v>successful</v>
      </c>
      <c r="D90" s="14">
        <v>89</v>
      </c>
      <c r="G90" s="14" t="str">
        <v>failed</v>
      </c>
      <c r="H90" s="14">
        <v>101</v>
      </c>
    </row>
    <row r="91" spans="3:8" x14ac:dyDescent="0.3">
      <c r="C91" s="14" t="str">
        <v>successful</v>
      </c>
      <c r="D91" s="14">
        <v>159</v>
      </c>
      <c r="G91" s="14" t="str">
        <v>failed</v>
      </c>
      <c r="H91" s="14">
        <v>1335</v>
      </c>
    </row>
    <row r="92" spans="3:8" x14ac:dyDescent="0.3">
      <c r="C92" s="14" t="str">
        <v>successful</v>
      </c>
      <c r="D92" s="14">
        <v>50</v>
      </c>
      <c r="G92" s="14" t="str">
        <v>failed</v>
      </c>
      <c r="H92" s="14">
        <v>15</v>
      </c>
    </row>
    <row r="93" spans="3:8" x14ac:dyDescent="0.3">
      <c r="C93" s="14" t="str">
        <v>successful</v>
      </c>
      <c r="D93" s="14">
        <v>186</v>
      </c>
      <c r="G93" s="14" t="str">
        <v>failed</v>
      </c>
      <c r="H93" s="14">
        <v>454</v>
      </c>
    </row>
    <row r="94" spans="3:8" x14ac:dyDescent="0.3">
      <c r="C94" s="14" t="str">
        <v>successful</v>
      </c>
      <c r="D94" s="14">
        <v>1071</v>
      </c>
      <c r="G94" s="14" t="str">
        <v>failed</v>
      </c>
      <c r="H94" s="14">
        <v>3182</v>
      </c>
    </row>
    <row r="95" spans="3:8" x14ac:dyDescent="0.3">
      <c r="C95" s="14" t="str">
        <v>successful</v>
      </c>
      <c r="D95" s="14">
        <v>117</v>
      </c>
      <c r="G95" s="14" t="str">
        <v>failed</v>
      </c>
      <c r="H95" s="14">
        <v>15</v>
      </c>
    </row>
    <row r="96" spans="3:8" x14ac:dyDescent="0.3">
      <c r="C96" s="14" t="str">
        <v>successful</v>
      </c>
      <c r="D96" s="14">
        <v>70</v>
      </c>
      <c r="G96" s="14" t="str">
        <v>failed</v>
      </c>
      <c r="H96" s="14">
        <v>133</v>
      </c>
    </row>
    <row r="97" spans="3:8" x14ac:dyDescent="0.3">
      <c r="C97" s="14" t="str">
        <v>successful</v>
      </c>
      <c r="D97" s="14">
        <v>135</v>
      </c>
      <c r="G97" s="14" t="str">
        <v>failed</v>
      </c>
      <c r="H97" s="14">
        <v>2062</v>
      </c>
    </row>
    <row r="98" spans="3:8" x14ac:dyDescent="0.3">
      <c r="C98" s="14" t="str">
        <v>successful</v>
      </c>
      <c r="D98" s="14">
        <v>768</v>
      </c>
      <c r="G98" s="14" t="str">
        <v>failed</v>
      </c>
      <c r="H98" s="14">
        <v>29</v>
      </c>
    </row>
    <row r="99" spans="3:8" x14ac:dyDescent="0.3">
      <c r="C99" s="14" t="str">
        <v>successful</v>
      </c>
      <c r="D99" s="14">
        <v>199</v>
      </c>
      <c r="G99" s="14" t="str">
        <v>failed</v>
      </c>
      <c r="H99" s="14">
        <v>132</v>
      </c>
    </row>
    <row r="100" spans="3:8" x14ac:dyDescent="0.3">
      <c r="C100" s="14" t="str">
        <v>successful</v>
      </c>
      <c r="D100" s="14">
        <v>107</v>
      </c>
      <c r="G100" s="14" t="str">
        <v>failed</v>
      </c>
      <c r="H100" s="14">
        <v>137</v>
      </c>
    </row>
    <row r="101" spans="3:8" x14ac:dyDescent="0.3">
      <c r="C101" s="14" t="str">
        <v>successful</v>
      </c>
      <c r="D101" s="14">
        <v>195</v>
      </c>
      <c r="G101" s="14" t="str">
        <v>failed</v>
      </c>
      <c r="H101" s="14">
        <v>908</v>
      </c>
    </row>
    <row r="102" spans="3:8" x14ac:dyDescent="0.3">
      <c r="C102" s="14" t="str">
        <v>successful</v>
      </c>
      <c r="D102" s="14">
        <v>3376</v>
      </c>
      <c r="G102" s="14" t="str">
        <v>failed</v>
      </c>
      <c r="H102" s="14">
        <v>10</v>
      </c>
    </row>
    <row r="103" spans="3:8" x14ac:dyDescent="0.3">
      <c r="C103" s="14" t="str">
        <v>successful</v>
      </c>
      <c r="D103" s="14">
        <v>41</v>
      </c>
      <c r="G103" s="14" t="str">
        <v>failed</v>
      </c>
      <c r="H103" s="14">
        <v>1910</v>
      </c>
    </row>
    <row r="104" spans="3:8" x14ac:dyDescent="0.3">
      <c r="C104" s="14" t="str">
        <v>successful</v>
      </c>
      <c r="D104" s="14">
        <v>1821</v>
      </c>
      <c r="G104" s="14" t="str">
        <v>failed</v>
      </c>
      <c r="H104" s="14">
        <v>38</v>
      </c>
    </row>
    <row r="105" spans="3:8" x14ac:dyDescent="0.3">
      <c r="C105" s="14" t="str">
        <v>successful</v>
      </c>
      <c r="D105" s="14">
        <v>164</v>
      </c>
      <c r="G105" s="14" t="str">
        <v>failed</v>
      </c>
      <c r="H105" s="14">
        <v>104</v>
      </c>
    </row>
    <row r="106" spans="3:8" x14ac:dyDescent="0.3">
      <c r="C106" s="14" t="str">
        <v>successful</v>
      </c>
      <c r="D106" s="14">
        <v>157</v>
      </c>
      <c r="G106" s="14" t="str">
        <v>failed</v>
      </c>
      <c r="H106" s="14">
        <v>49</v>
      </c>
    </row>
    <row r="107" spans="3:8" x14ac:dyDescent="0.3">
      <c r="C107" s="14" t="str">
        <v>successful</v>
      </c>
      <c r="D107" s="14">
        <v>246</v>
      </c>
      <c r="G107" s="14" t="str">
        <v>failed</v>
      </c>
      <c r="H107" s="14">
        <v>1</v>
      </c>
    </row>
    <row r="108" spans="3:8" x14ac:dyDescent="0.3">
      <c r="C108" s="14" t="str">
        <v>successful</v>
      </c>
      <c r="D108" s="14">
        <v>1396</v>
      </c>
      <c r="G108" s="14" t="str">
        <v>failed</v>
      </c>
      <c r="H108" s="14">
        <v>245</v>
      </c>
    </row>
    <row r="109" spans="3:8" x14ac:dyDescent="0.3">
      <c r="C109" s="14" t="str">
        <v>successful</v>
      </c>
      <c r="D109" s="14">
        <v>2506</v>
      </c>
      <c r="G109" s="14" t="str">
        <v>failed</v>
      </c>
      <c r="H109" s="14">
        <v>32</v>
      </c>
    </row>
    <row r="110" spans="3:8" x14ac:dyDescent="0.3">
      <c r="C110" s="14" t="str">
        <v>successful</v>
      </c>
      <c r="D110" s="14">
        <v>244</v>
      </c>
      <c r="G110" s="14" t="str">
        <v>failed</v>
      </c>
      <c r="H110" s="14">
        <v>7</v>
      </c>
    </row>
    <row r="111" spans="3:8" x14ac:dyDescent="0.3">
      <c r="C111" s="14" t="str">
        <v>successful</v>
      </c>
      <c r="D111" s="14">
        <v>146</v>
      </c>
      <c r="G111" s="14" t="str">
        <v>failed</v>
      </c>
      <c r="H111" s="14">
        <v>803</v>
      </c>
    </row>
    <row r="112" spans="3:8" x14ac:dyDescent="0.3">
      <c r="C112" s="14" t="str">
        <v>successful</v>
      </c>
      <c r="D112" s="14">
        <v>1267</v>
      </c>
      <c r="G112" s="14" t="str">
        <v>failed</v>
      </c>
      <c r="H112" s="14">
        <v>16</v>
      </c>
    </row>
    <row r="113" spans="3:8" x14ac:dyDescent="0.3">
      <c r="C113" s="14" t="str">
        <v>successful</v>
      </c>
      <c r="D113" s="14">
        <v>1561</v>
      </c>
      <c r="G113" s="14" t="str">
        <v>failed</v>
      </c>
      <c r="H113" s="14">
        <v>31</v>
      </c>
    </row>
    <row r="114" spans="3:8" x14ac:dyDescent="0.3">
      <c r="C114" s="14" t="str">
        <v>successful</v>
      </c>
      <c r="D114" s="14">
        <v>48</v>
      </c>
      <c r="G114" s="14" t="str">
        <v>failed</v>
      </c>
      <c r="H114" s="14">
        <v>108</v>
      </c>
    </row>
    <row r="115" spans="3:8" x14ac:dyDescent="0.3">
      <c r="C115" s="14" t="str">
        <v>successful</v>
      </c>
      <c r="D115" s="14">
        <v>2739</v>
      </c>
      <c r="G115" s="14" t="str">
        <v>failed</v>
      </c>
      <c r="H115" s="14">
        <v>30</v>
      </c>
    </row>
    <row r="116" spans="3:8" x14ac:dyDescent="0.3">
      <c r="C116" s="14" t="str">
        <v>successful</v>
      </c>
      <c r="D116" s="14">
        <v>3537</v>
      </c>
      <c r="G116" s="14" t="str">
        <v>failed</v>
      </c>
      <c r="H116" s="14">
        <v>17</v>
      </c>
    </row>
    <row r="117" spans="3:8" x14ac:dyDescent="0.3">
      <c r="C117" s="14" t="str">
        <v>successful</v>
      </c>
      <c r="D117" s="14">
        <v>2107</v>
      </c>
      <c r="G117" s="14" t="str">
        <v>failed</v>
      </c>
      <c r="H117" s="14">
        <v>80</v>
      </c>
    </row>
    <row r="118" spans="3:8" x14ac:dyDescent="0.3">
      <c r="C118" s="14" t="str">
        <v>successful</v>
      </c>
      <c r="D118" s="14">
        <v>3318</v>
      </c>
      <c r="G118" s="14" t="str">
        <v>failed</v>
      </c>
      <c r="H118" s="14">
        <v>2468</v>
      </c>
    </row>
    <row r="119" spans="3:8" x14ac:dyDescent="0.3">
      <c r="C119" s="14" t="str">
        <v>successful</v>
      </c>
      <c r="D119" s="14">
        <v>340</v>
      </c>
      <c r="G119" s="14" t="str">
        <v>failed</v>
      </c>
      <c r="H119" s="14">
        <v>26</v>
      </c>
    </row>
    <row r="120" spans="3:8" x14ac:dyDescent="0.3">
      <c r="C120" s="14" t="str">
        <v>successful</v>
      </c>
      <c r="D120" s="14">
        <v>1442</v>
      </c>
      <c r="G120" s="14" t="str">
        <v>failed</v>
      </c>
      <c r="H120" s="14">
        <v>73</v>
      </c>
    </row>
    <row r="121" spans="3:8" x14ac:dyDescent="0.3">
      <c r="C121" s="14" t="str">
        <v>successful</v>
      </c>
      <c r="D121" s="14">
        <v>126</v>
      </c>
      <c r="G121" s="14" t="str">
        <v>failed</v>
      </c>
      <c r="H121" s="14">
        <v>128</v>
      </c>
    </row>
    <row r="122" spans="3:8" x14ac:dyDescent="0.3">
      <c r="C122" s="14" t="str">
        <v>successful</v>
      </c>
      <c r="D122" s="14">
        <v>524</v>
      </c>
      <c r="G122" s="14" t="str">
        <v>failed</v>
      </c>
      <c r="H122" s="14">
        <v>33</v>
      </c>
    </row>
    <row r="123" spans="3:8" x14ac:dyDescent="0.3">
      <c r="C123" s="14" t="str">
        <v>successful</v>
      </c>
      <c r="D123" s="14">
        <v>1989</v>
      </c>
      <c r="G123" s="14" t="str">
        <v>failed</v>
      </c>
      <c r="H123" s="14">
        <v>1072</v>
      </c>
    </row>
    <row r="124" spans="3:8" x14ac:dyDescent="0.3">
      <c r="C124" s="14" t="str">
        <v>successful</v>
      </c>
      <c r="D124" s="14">
        <v>157</v>
      </c>
      <c r="G124" s="14" t="str">
        <v>failed</v>
      </c>
      <c r="H124" s="14">
        <v>393</v>
      </c>
    </row>
    <row r="125" spans="3:8" x14ac:dyDescent="0.3">
      <c r="C125" s="14" t="str">
        <v>successful</v>
      </c>
      <c r="D125" s="14">
        <v>4498</v>
      </c>
      <c r="G125" s="14" t="str">
        <v>failed</v>
      </c>
      <c r="H125" s="14">
        <v>1257</v>
      </c>
    </row>
    <row r="126" spans="3:8" x14ac:dyDescent="0.3">
      <c r="C126" s="14" t="str">
        <v>successful</v>
      </c>
      <c r="D126" s="14">
        <v>80</v>
      </c>
      <c r="G126" s="14" t="str">
        <v>failed</v>
      </c>
      <c r="H126" s="14">
        <v>328</v>
      </c>
    </row>
    <row r="127" spans="3:8" x14ac:dyDescent="0.3">
      <c r="C127" s="14" t="str">
        <v>successful</v>
      </c>
      <c r="D127" s="14">
        <v>43</v>
      </c>
      <c r="G127" s="14" t="str">
        <v>failed</v>
      </c>
      <c r="H127" s="14">
        <v>147</v>
      </c>
    </row>
    <row r="128" spans="3:8" x14ac:dyDescent="0.3">
      <c r="C128" s="14" t="str">
        <v>successful</v>
      </c>
      <c r="D128" s="14">
        <v>2053</v>
      </c>
      <c r="G128" s="14" t="str">
        <v>failed</v>
      </c>
      <c r="H128" s="14">
        <v>830</v>
      </c>
    </row>
    <row r="129" spans="3:8" x14ac:dyDescent="0.3">
      <c r="C129" s="14" t="str">
        <v>successful</v>
      </c>
      <c r="D129" s="14">
        <v>168</v>
      </c>
      <c r="G129" s="14" t="str">
        <v>failed</v>
      </c>
      <c r="H129" s="14">
        <v>331</v>
      </c>
    </row>
    <row r="130" spans="3:8" x14ac:dyDescent="0.3">
      <c r="C130" s="14" t="str">
        <v>successful</v>
      </c>
      <c r="D130" s="14">
        <v>4289</v>
      </c>
      <c r="G130" s="14" t="str">
        <v>failed</v>
      </c>
      <c r="H130" s="14">
        <v>25</v>
      </c>
    </row>
    <row r="131" spans="3:8" x14ac:dyDescent="0.3">
      <c r="C131" s="14" t="str">
        <v>successful</v>
      </c>
      <c r="D131" s="14">
        <v>165</v>
      </c>
      <c r="G131" s="14" t="str">
        <v>failed</v>
      </c>
      <c r="H131" s="14">
        <v>3483</v>
      </c>
    </row>
    <row r="132" spans="3:8" x14ac:dyDescent="0.3">
      <c r="C132" s="14" t="str">
        <v>successful</v>
      </c>
      <c r="D132" s="14">
        <v>1815</v>
      </c>
      <c r="G132" s="14" t="str">
        <v>failed</v>
      </c>
      <c r="H132" s="14">
        <v>923</v>
      </c>
    </row>
    <row r="133" spans="3:8" x14ac:dyDescent="0.3">
      <c r="C133" s="14" t="str">
        <v>successful</v>
      </c>
      <c r="D133" s="14">
        <v>397</v>
      </c>
      <c r="G133" s="14" t="str">
        <v>failed</v>
      </c>
      <c r="H133" s="14">
        <v>1</v>
      </c>
    </row>
    <row r="134" spans="3:8" x14ac:dyDescent="0.3">
      <c r="C134" s="14" t="str">
        <v>successful</v>
      </c>
      <c r="D134" s="14">
        <v>1539</v>
      </c>
      <c r="G134" s="14" t="str">
        <v>failed</v>
      </c>
      <c r="H134" s="14">
        <v>33</v>
      </c>
    </row>
    <row r="135" spans="3:8" x14ac:dyDescent="0.3">
      <c r="C135" s="14" t="str">
        <v>successful</v>
      </c>
      <c r="D135" s="14">
        <v>138</v>
      </c>
      <c r="G135" s="14" t="str">
        <v>failed</v>
      </c>
      <c r="H135" s="14">
        <v>40</v>
      </c>
    </row>
    <row r="136" spans="3:8" x14ac:dyDescent="0.3">
      <c r="C136" s="14" t="str">
        <v>successful</v>
      </c>
      <c r="D136" s="14">
        <v>3594</v>
      </c>
      <c r="G136" s="14" t="str">
        <v>failed</v>
      </c>
      <c r="H136" s="14">
        <v>23</v>
      </c>
    </row>
    <row r="137" spans="3:8" x14ac:dyDescent="0.3">
      <c r="C137" s="14" t="str">
        <v>successful</v>
      </c>
      <c r="D137" s="14">
        <v>5880</v>
      </c>
      <c r="G137" s="14" t="str">
        <v>failed</v>
      </c>
      <c r="H137" s="14">
        <v>75</v>
      </c>
    </row>
    <row r="138" spans="3:8" x14ac:dyDescent="0.3">
      <c r="C138" s="14" t="str">
        <v>successful</v>
      </c>
      <c r="D138" s="14">
        <v>112</v>
      </c>
      <c r="G138" s="14" t="str">
        <v>failed</v>
      </c>
      <c r="H138" s="14">
        <v>2176</v>
      </c>
    </row>
    <row r="139" spans="3:8" x14ac:dyDescent="0.3">
      <c r="C139" s="14" t="str">
        <v>successful</v>
      </c>
      <c r="D139" s="14">
        <v>943</v>
      </c>
      <c r="G139" s="14" t="str">
        <v>failed</v>
      </c>
      <c r="H139" s="14">
        <v>441</v>
      </c>
    </row>
    <row r="140" spans="3:8" x14ac:dyDescent="0.3">
      <c r="C140" s="14" t="str">
        <v>successful</v>
      </c>
      <c r="D140" s="14">
        <v>2468</v>
      </c>
      <c r="G140" s="14" t="str">
        <v>failed</v>
      </c>
      <c r="H140" s="14">
        <v>25</v>
      </c>
    </row>
    <row r="141" spans="3:8" x14ac:dyDescent="0.3">
      <c r="C141" s="14" t="str">
        <v>successful</v>
      </c>
      <c r="D141" s="14">
        <v>2551</v>
      </c>
      <c r="G141" s="14" t="str">
        <v>failed</v>
      </c>
      <c r="H141" s="14">
        <v>127</v>
      </c>
    </row>
    <row r="142" spans="3:8" x14ac:dyDescent="0.3">
      <c r="C142" s="14" t="str">
        <v>successful</v>
      </c>
      <c r="D142" s="14">
        <v>101</v>
      </c>
      <c r="G142" s="14" t="str">
        <v>failed</v>
      </c>
      <c r="H142" s="14">
        <v>355</v>
      </c>
    </row>
    <row r="143" spans="3:8" x14ac:dyDescent="0.3">
      <c r="C143" s="14" t="str">
        <v>successful</v>
      </c>
      <c r="D143" s="14">
        <v>92</v>
      </c>
      <c r="G143" s="14" t="str">
        <v>failed</v>
      </c>
      <c r="H143" s="14">
        <v>44</v>
      </c>
    </row>
    <row r="144" spans="3:8" x14ac:dyDescent="0.3">
      <c r="C144" s="14" t="str">
        <v>successful</v>
      </c>
      <c r="D144" s="14">
        <v>62</v>
      </c>
      <c r="G144" s="14" t="str">
        <v>failed</v>
      </c>
      <c r="H144" s="14">
        <v>67</v>
      </c>
    </row>
    <row r="145" spans="3:8" x14ac:dyDescent="0.3">
      <c r="C145" s="14" t="str">
        <v>successful</v>
      </c>
      <c r="D145" s="14">
        <v>149</v>
      </c>
      <c r="G145" s="14" t="str">
        <v>failed</v>
      </c>
      <c r="H145" s="14">
        <v>1068</v>
      </c>
    </row>
    <row r="146" spans="3:8" x14ac:dyDescent="0.3">
      <c r="C146" s="14" t="str">
        <v>successful</v>
      </c>
      <c r="D146" s="14">
        <v>329</v>
      </c>
      <c r="G146" s="14" t="str">
        <v>failed</v>
      </c>
      <c r="H146" s="14">
        <v>424</v>
      </c>
    </row>
    <row r="147" spans="3:8" x14ac:dyDescent="0.3">
      <c r="C147" s="14" t="str">
        <v>successful</v>
      </c>
      <c r="D147" s="14">
        <v>97</v>
      </c>
      <c r="G147" s="14" t="str">
        <v>failed</v>
      </c>
      <c r="H147" s="14">
        <v>151</v>
      </c>
    </row>
    <row r="148" spans="3:8" x14ac:dyDescent="0.3">
      <c r="C148" s="14" t="str">
        <v>successful</v>
      </c>
      <c r="D148" s="14">
        <v>1784</v>
      </c>
      <c r="G148" s="14" t="str">
        <v>failed</v>
      </c>
      <c r="H148" s="14">
        <v>1608</v>
      </c>
    </row>
    <row r="149" spans="3:8" x14ac:dyDescent="0.3">
      <c r="C149" s="14" t="str">
        <v>successful</v>
      </c>
      <c r="D149" s="14">
        <v>1684</v>
      </c>
      <c r="G149" s="14" t="str">
        <v>failed</v>
      </c>
      <c r="H149" s="14">
        <v>941</v>
      </c>
    </row>
    <row r="150" spans="3:8" x14ac:dyDescent="0.3">
      <c r="C150" s="14" t="str">
        <v>successful</v>
      </c>
      <c r="D150" s="14">
        <v>250</v>
      </c>
      <c r="G150" s="14" t="str">
        <v>failed</v>
      </c>
      <c r="H150" s="14">
        <v>1</v>
      </c>
    </row>
    <row r="151" spans="3:8" x14ac:dyDescent="0.3">
      <c r="C151" s="14" t="str">
        <v>successful</v>
      </c>
      <c r="D151" s="14">
        <v>238</v>
      </c>
      <c r="G151" s="14" t="str">
        <v>failed</v>
      </c>
      <c r="H151" s="14">
        <v>40</v>
      </c>
    </row>
    <row r="152" spans="3:8" x14ac:dyDescent="0.3">
      <c r="C152" s="14" t="str">
        <v>successful</v>
      </c>
      <c r="D152" s="14">
        <v>53</v>
      </c>
      <c r="G152" s="14" t="str">
        <v>failed</v>
      </c>
      <c r="H152" s="14">
        <v>3015</v>
      </c>
    </row>
    <row r="153" spans="3:8" x14ac:dyDescent="0.3">
      <c r="C153" s="14" t="str">
        <v>successful</v>
      </c>
      <c r="D153" s="14">
        <v>214</v>
      </c>
      <c r="G153" s="14" t="str">
        <v>failed</v>
      </c>
      <c r="H153" s="14">
        <v>435</v>
      </c>
    </row>
    <row r="154" spans="3:8" x14ac:dyDescent="0.3">
      <c r="C154" s="14" t="str">
        <v>successful</v>
      </c>
      <c r="D154" s="14">
        <v>222</v>
      </c>
      <c r="G154" s="14" t="str">
        <v>failed</v>
      </c>
      <c r="H154" s="14">
        <v>714</v>
      </c>
    </row>
    <row r="155" spans="3:8" x14ac:dyDescent="0.3">
      <c r="C155" s="14" t="str">
        <v>successful</v>
      </c>
      <c r="D155" s="14">
        <v>1884</v>
      </c>
      <c r="G155" s="14" t="str">
        <v>failed</v>
      </c>
      <c r="H155" s="14">
        <v>5497</v>
      </c>
    </row>
    <row r="156" spans="3:8" x14ac:dyDescent="0.3">
      <c r="C156" s="14" t="str">
        <v>successful</v>
      </c>
      <c r="D156" s="14">
        <v>218</v>
      </c>
      <c r="G156" s="14" t="str">
        <v>failed</v>
      </c>
      <c r="H156" s="14">
        <v>418</v>
      </c>
    </row>
    <row r="157" spans="3:8" x14ac:dyDescent="0.3">
      <c r="C157" s="14" t="str">
        <v>successful</v>
      </c>
      <c r="D157" s="14">
        <v>6465</v>
      </c>
      <c r="G157" s="14" t="str">
        <v>failed</v>
      </c>
      <c r="H157" s="14">
        <v>1439</v>
      </c>
    </row>
    <row r="158" spans="3:8" x14ac:dyDescent="0.3">
      <c r="C158" s="14" t="str">
        <v>successful</v>
      </c>
      <c r="D158" s="14">
        <v>59</v>
      </c>
      <c r="G158" s="14" t="str">
        <v>failed</v>
      </c>
      <c r="H158" s="14">
        <v>15</v>
      </c>
    </row>
    <row r="159" spans="3:8" x14ac:dyDescent="0.3">
      <c r="C159" s="14" t="str">
        <v>successful</v>
      </c>
      <c r="D159" s="14">
        <v>88</v>
      </c>
      <c r="G159" s="14" t="str">
        <v>failed</v>
      </c>
      <c r="H159" s="14">
        <v>1999</v>
      </c>
    </row>
    <row r="160" spans="3:8" x14ac:dyDescent="0.3">
      <c r="C160" s="14" t="str">
        <v>successful</v>
      </c>
      <c r="D160" s="14">
        <v>1697</v>
      </c>
      <c r="G160" s="14" t="str">
        <v>failed</v>
      </c>
      <c r="H160" s="14">
        <v>118</v>
      </c>
    </row>
    <row r="161" spans="3:8" x14ac:dyDescent="0.3">
      <c r="C161" s="14" t="str">
        <v>successful</v>
      </c>
      <c r="D161" s="14">
        <v>92</v>
      </c>
      <c r="G161" s="14" t="str">
        <v>failed</v>
      </c>
      <c r="H161" s="14">
        <v>162</v>
      </c>
    </row>
    <row r="162" spans="3:8" x14ac:dyDescent="0.3">
      <c r="C162" s="14" t="str">
        <v>successful</v>
      </c>
      <c r="D162" s="14">
        <v>186</v>
      </c>
      <c r="G162" s="14" t="str">
        <v>failed</v>
      </c>
      <c r="H162" s="14">
        <v>83</v>
      </c>
    </row>
    <row r="163" spans="3:8" x14ac:dyDescent="0.3">
      <c r="C163" s="14" t="str">
        <v>successful</v>
      </c>
      <c r="D163" s="14">
        <v>138</v>
      </c>
      <c r="G163" s="14" t="str">
        <v>failed</v>
      </c>
      <c r="H163" s="14">
        <v>747</v>
      </c>
    </row>
    <row r="164" spans="3:8" x14ac:dyDescent="0.3">
      <c r="C164" s="14" t="str">
        <v>successful</v>
      </c>
      <c r="D164" s="14">
        <v>261</v>
      </c>
      <c r="G164" s="14" t="str">
        <v>failed</v>
      </c>
      <c r="H164" s="14">
        <v>84</v>
      </c>
    </row>
    <row r="165" spans="3:8" x14ac:dyDescent="0.3">
      <c r="C165" s="14" t="str">
        <v>successful</v>
      </c>
      <c r="D165" s="14">
        <v>107</v>
      </c>
      <c r="G165" s="14" t="str">
        <v>failed</v>
      </c>
      <c r="H165" s="14">
        <v>91</v>
      </c>
    </row>
    <row r="166" spans="3:8" x14ac:dyDescent="0.3">
      <c r="C166" s="14" t="str">
        <v>successful</v>
      </c>
      <c r="D166" s="14">
        <v>199</v>
      </c>
      <c r="G166" s="14" t="str">
        <v>failed</v>
      </c>
      <c r="H166" s="14">
        <v>792</v>
      </c>
    </row>
    <row r="167" spans="3:8" x14ac:dyDescent="0.3">
      <c r="C167" s="14" t="str">
        <v>successful</v>
      </c>
      <c r="D167" s="14">
        <v>5512</v>
      </c>
      <c r="G167" s="14" t="str">
        <v>failed</v>
      </c>
      <c r="H167" s="14">
        <v>32</v>
      </c>
    </row>
    <row r="168" spans="3:8" x14ac:dyDescent="0.3">
      <c r="C168" s="14" t="str">
        <v>successful</v>
      </c>
      <c r="D168" s="14">
        <v>86</v>
      </c>
      <c r="G168" s="14" t="str">
        <v>failed</v>
      </c>
      <c r="H168" s="14">
        <v>186</v>
      </c>
    </row>
    <row r="169" spans="3:8" x14ac:dyDescent="0.3">
      <c r="C169" s="14" t="str">
        <v>successful</v>
      </c>
      <c r="D169" s="14">
        <v>2768</v>
      </c>
      <c r="G169" s="14" t="str">
        <v>failed</v>
      </c>
      <c r="H169" s="14">
        <v>605</v>
      </c>
    </row>
    <row r="170" spans="3:8" x14ac:dyDescent="0.3">
      <c r="C170" s="14" t="str">
        <v>successful</v>
      </c>
      <c r="D170" s="14">
        <v>48</v>
      </c>
      <c r="G170" s="14" t="str">
        <v>failed</v>
      </c>
      <c r="H170" s="14">
        <v>1</v>
      </c>
    </row>
    <row r="171" spans="3:8" x14ac:dyDescent="0.3">
      <c r="C171" s="14" t="str">
        <v>successful</v>
      </c>
      <c r="D171" s="14">
        <v>87</v>
      </c>
      <c r="G171" s="14" t="str">
        <v>failed</v>
      </c>
      <c r="H171" s="14">
        <v>31</v>
      </c>
    </row>
    <row r="172" spans="3:8" x14ac:dyDescent="0.3">
      <c r="C172" s="14" t="str">
        <v>successful</v>
      </c>
      <c r="D172" s="14">
        <v>1894</v>
      </c>
      <c r="G172" s="14" t="str">
        <v>failed</v>
      </c>
      <c r="H172" s="14">
        <v>1181</v>
      </c>
    </row>
    <row r="173" spans="3:8" x14ac:dyDescent="0.3">
      <c r="C173" s="14" t="str">
        <v>successful</v>
      </c>
      <c r="D173" s="14">
        <v>282</v>
      </c>
      <c r="G173" s="14" t="str">
        <v>failed</v>
      </c>
      <c r="H173" s="14">
        <v>39</v>
      </c>
    </row>
    <row r="174" spans="3:8" x14ac:dyDescent="0.3">
      <c r="C174" s="14" t="str">
        <v>successful</v>
      </c>
      <c r="D174" s="14">
        <v>116</v>
      </c>
      <c r="G174" s="14" t="str">
        <v>failed</v>
      </c>
      <c r="H174" s="14">
        <v>46</v>
      </c>
    </row>
    <row r="175" spans="3:8" x14ac:dyDescent="0.3">
      <c r="C175" s="14" t="str">
        <v>successful</v>
      </c>
      <c r="D175" s="14">
        <v>83</v>
      </c>
      <c r="G175" s="14" t="str">
        <v>failed</v>
      </c>
      <c r="H175" s="14">
        <v>105</v>
      </c>
    </row>
    <row r="176" spans="3:8" x14ac:dyDescent="0.3">
      <c r="C176" s="14" t="str">
        <v>successful</v>
      </c>
      <c r="D176" s="14">
        <v>91</v>
      </c>
      <c r="G176" s="14" t="str">
        <v>failed</v>
      </c>
      <c r="H176" s="14">
        <v>535</v>
      </c>
    </row>
    <row r="177" spans="3:8" x14ac:dyDescent="0.3">
      <c r="C177" s="14" t="str">
        <v>successful</v>
      </c>
      <c r="D177" s="14">
        <v>546</v>
      </c>
      <c r="G177" s="14" t="str">
        <v>failed</v>
      </c>
      <c r="H177" s="14">
        <v>16</v>
      </c>
    </row>
    <row r="178" spans="3:8" x14ac:dyDescent="0.3">
      <c r="C178" s="14" t="str">
        <v>successful</v>
      </c>
      <c r="D178" s="14">
        <v>393</v>
      </c>
      <c r="G178" s="14" t="str">
        <v>failed</v>
      </c>
      <c r="H178" s="14">
        <v>575</v>
      </c>
    </row>
    <row r="179" spans="3:8" x14ac:dyDescent="0.3">
      <c r="C179" s="14" t="str">
        <v>successful</v>
      </c>
      <c r="D179" s="14">
        <v>133</v>
      </c>
      <c r="G179" s="14" t="str">
        <v>failed</v>
      </c>
      <c r="H179" s="14">
        <v>1120</v>
      </c>
    </row>
    <row r="180" spans="3:8" x14ac:dyDescent="0.3">
      <c r="C180" s="14" t="str">
        <v>successful</v>
      </c>
      <c r="D180" s="14">
        <v>254</v>
      </c>
      <c r="G180" s="14" t="str">
        <v>failed</v>
      </c>
      <c r="H180" s="14">
        <v>113</v>
      </c>
    </row>
    <row r="181" spans="3:8" x14ac:dyDescent="0.3">
      <c r="C181" s="14" t="str">
        <v>successful</v>
      </c>
      <c r="D181" s="14">
        <v>176</v>
      </c>
      <c r="G181" s="14" t="str">
        <v>failed</v>
      </c>
      <c r="H181" s="14">
        <v>1538</v>
      </c>
    </row>
    <row r="182" spans="3:8" x14ac:dyDescent="0.3">
      <c r="C182" s="14" t="str">
        <v>successful</v>
      </c>
      <c r="D182" s="14">
        <v>337</v>
      </c>
      <c r="G182" s="14" t="str">
        <v>failed</v>
      </c>
      <c r="H182" s="14">
        <v>9</v>
      </c>
    </row>
    <row r="183" spans="3:8" x14ac:dyDescent="0.3">
      <c r="C183" s="14" t="str">
        <v>successful</v>
      </c>
      <c r="D183" s="14">
        <v>107</v>
      </c>
      <c r="G183" s="14" t="str">
        <v>failed</v>
      </c>
      <c r="H183" s="14">
        <v>554</v>
      </c>
    </row>
    <row r="184" spans="3:8" x14ac:dyDescent="0.3">
      <c r="C184" s="14" t="str">
        <v>successful</v>
      </c>
      <c r="D184" s="14">
        <v>183</v>
      </c>
      <c r="G184" s="14" t="str">
        <v>failed</v>
      </c>
      <c r="H184" s="14">
        <v>648</v>
      </c>
    </row>
    <row r="185" spans="3:8" x14ac:dyDescent="0.3">
      <c r="C185" s="14" t="str">
        <v>successful</v>
      </c>
      <c r="D185" s="14">
        <v>72</v>
      </c>
      <c r="G185" s="14" t="str">
        <v>failed</v>
      </c>
      <c r="H185" s="14">
        <v>21</v>
      </c>
    </row>
    <row r="186" spans="3:8" x14ac:dyDescent="0.3">
      <c r="C186" s="14" t="str">
        <v>successful</v>
      </c>
      <c r="D186" s="14">
        <v>295</v>
      </c>
      <c r="G186" s="14" t="str">
        <v>failed</v>
      </c>
      <c r="H186" s="14">
        <v>54</v>
      </c>
    </row>
    <row r="187" spans="3:8" x14ac:dyDescent="0.3">
      <c r="C187" s="14" t="str">
        <v>successful</v>
      </c>
      <c r="D187" s="14">
        <v>142</v>
      </c>
      <c r="G187" s="14" t="str">
        <v>failed</v>
      </c>
      <c r="H187" s="14">
        <v>120</v>
      </c>
    </row>
    <row r="188" spans="3:8" x14ac:dyDescent="0.3">
      <c r="C188" s="14" t="str">
        <v>successful</v>
      </c>
      <c r="D188" s="14">
        <v>85</v>
      </c>
      <c r="G188" s="14" t="str">
        <v>failed</v>
      </c>
      <c r="H188" s="14">
        <v>579</v>
      </c>
    </row>
    <row r="189" spans="3:8" x14ac:dyDescent="0.3">
      <c r="C189" s="14" t="str">
        <v>successful</v>
      </c>
      <c r="D189" s="14">
        <v>659</v>
      </c>
      <c r="G189" s="14" t="str">
        <v>failed</v>
      </c>
      <c r="H189" s="14">
        <v>2072</v>
      </c>
    </row>
    <row r="190" spans="3:8" x14ac:dyDescent="0.3">
      <c r="C190" s="14" t="str">
        <v>successful</v>
      </c>
      <c r="D190" s="14">
        <v>121</v>
      </c>
      <c r="G190" s="14" t="str">
        <v>failed</v>
      </c>
      <c r="H190" s="14">
        <v>0</v>
      </c>
    </row>
    <row r="191" spans="3:8" x14ac:dyDescent="0.3">
      <c r="C191" s="14" t="str">
        <v>successful</v>
      </c>
      <c r="D191" s="14">
        <v>3742</v>
      </c>
      <c r="G191" s="14" t="str">
        <v>failed</v>
      </c>
      <c r="H191" s="14">
        <v>1796</v>
      </c>
    </row>
    <row r="192" spans="3:8" x14ac:dyDescent="0.3">
      <c r="C192" s="14" t="str">
        <v>successful</v>
      </c>
      <c r="D192" s="14">
        <v>223</v>
      </c>
      <c r="G192" s="14" t="str">
        <v>failed</v>
      </c>
      <c r="H192" s="14">
        <v>62</v>
      </c>
    </row>
    <row r="193" spans="3:8" x14ac:dyDescent="0.3">
      <c r="C193" s="14" t="str">
        <v>successful</v>
      </c>
      <c r="D193" s="14">
        <v>133</v>
      </c>
      <c r="G193" s="14" t="str">
        <v>failed</v>
      </c>
      <c r="H193" s="14">
        <v>347</v>
      </c>
    </row>
    <row r="194" spans="3:8" x14ac:dyDescent="0.3">
      <c r="C194" s="14" t="str">
        <v>successful</v>
      </c>
      <c r="D194" s="14">
        <v>5168</v>
      </c>
      <c r="G194" s="14" t="str">
        <v>failed</v>
      </c>
      <c r="H194" s="14">
        <v>19</v>
      </c>
    </row>
    <row r="195" spans="3:8" x14ac:dyDescent="0.3">
      <c r="C195" s="14" t="str">
        <v>successful</v>
      </c>
      <c r="D195" s="14">
        <v>307</v>
      </c>
      <c r="G195" s="14" t="str">
        <v>failed</v>
      </c>
      <c r="H195" s="14">
        <v>1258</v>
      </c>
    </row>
    <row r="196" spans="3:8" x14ac:dyDescent="0.3">
      <c r="C196" s="14" t="str">
        <v>successful</v>
      </c>
      <c r="D196" s="14">
        <v>2441</v>
      </c>
      <c r="G196" s="14" t="str">
        <v>failed</v>
      </c>
      <c r="H196" s="14">
        <v>362</v>
      </c>
    </row>
    <row r="197" spans="3:8" x14ac:dyDescent="0.3">
      <c r="C197" s="14" t="str">
        <v>successful</v>
      </c>
      <c r="D197" s="14">
        <v>1385</v>
      </c>
      <c r="G197" s="14" t="str">
        <v>failed</v>
      </c>
      <c r="H197" s="14">
        <v>133</v>
      </c>
    </row>
    <row r="198" spans="3:8" x14ac:dyDescent="0.3">
      <c r="C198" s="14" t="str">
        <v>successful</v>
      </c>
      <c r="D198" s="14">
        <v>190</v>
      </c>
      <c r="G198" s="14" t="str">
        <v>failed</v>
      </c>
      <c r="H198" s="14">
        <v>846</v>
      </c>
    </row>
    <row r="199" spans="3:8" x14ac:dyDescent="0.3">
      <c r="C199" s="14" t="str">
        <v>successful</v>
      </c>
      <c r="D199" s="14">
        <v>470</v>
      </c>
      <c r="G199" s="14" t="str">
        <v>failed</v>
      </c>
      <c r="H199" s="14">
        <v>10</v>
      </c>
    </row>
    <row r="200" spans="3:8" x14ac:dyDescent="0.3">
      <c r="C200" s="14" t="str">
        <v>successful</v>
      </c>
      <c r="D200" s="14">
        <v>253</v>
      </c>
      <c r="G200" s="14" t="str">
        <v>failed</v>
      </c>
      <c r="H200" s="14">
        <v>191</v>
      </c>
    </row>
    <row r="201" spans="3:8" x14ac:dyDescent="0.3">
      <c r="C201" s="14" t="str">
        <v>successful</v>
      </c>
      <c r="D201" s="14">
        <v>1113</v>
      </c>
      <c r="G201" s="14" t="str">
        <v>failed</v>
      </c>
      <c r="H201" s="14">
        <v>1979</v>
      </c>
    </row>
    <row r="202" spans="3:8" x14ac:dyDescent="0.3">
      <c r="C202" s="14" t="str">
        <v>successful</v>
      </c>
      <c r="D202" s="14">
        <v>2283</v>
      </c>
      <c r="G202" s="14" t="str">
        <v>failed</v>
      </c>
      <c r="H202" s="14">
        <v>63</v>
      </c>
    </row>
    <row r="203" spans="3:8" x14ac:dyDescent="0.3">
      <c r="C203" s="14" t="str">
        <v>successful</v>
      </c>
      <c r="D203" s="14">
        <v>1095</v>
      </c>
      <c r="G203" s="14" t="str">
        <v>failed</v>
      </c>
      <c r="H203" s="14">
        <v>6080</v>
      </c>
    </row>
    <row r="204" spans="3:8" x14ac:dyDescent="0.3">
      <c r="C204" s="14" t="str">
        <v>successful</v>
      </c>
      <c r="D204" s="14">
        <v>1690</v>
      </c>
      <c r="G204" s="14" t="str">
        <v>failed</v>
      </c>
      <c r="H204" s="14">
        <v>80</v>
      </c>
    </row>
    <row r="205" spans="3:8" x14ac:dyDescent="0.3">
      <c r="C205" s="14" t="str">
        <v>successful</v>
      </c>
      <c r="D205" s="14">
        <v>191</v>
      </c>
      <c r="G205" s="14" t="str">
        <v>failed</v>
      </c>
      <c r="H205" s="14">
        <v>9</v>
      </c>
    </row>
    <row r="206" spans="3:8" x14ac:dyDescent="0.3">
      <c r="C206" s="14" t="str">
        <v>successful</v>
      </c>
      <c r="D206" s="14">
        <v>2013</v>
      </c>
      <c r="G206" s="14" t="str">
        <v>failed</v>
      </c>
      <c r="H206" s="14">
        <v>1784</v>
      </c>
    </row>
    <row r="207" spans="3:8" x14ac:dyDescent="0.3">
      <c r="C207" s="14" t="str">
        <v>successful</v>
      </c>
      <c r="D207" s="14">
        <v>1703</v>
      </c>
      <c r="G207" s="14" t="str">
        <v>failed</v>
      </c>
      <c r="H207" s="14">
        <v>243</v>
      </c>
    </row>
    <row r="208" spans="3:8" x14ac:dyDescent="0.3">
      <c r="C208" s="14" t="str">
        <v>successful</v>
      </c>
      <c r="D208" s="14">
        <v>80</v>
      </c>
      <c r="G208" s="14" t="str">
        <v>failed</v>
      </c>
      <c r="H208" s="14">
        <v>1296</v>
      </c>
    </row>
    <row r="209" spans="3:8" x14ac:dyDescent="0.3">
      <c r="C209" s="14" t="str">
        <v>successful</v>
      </c>
      <c r="D209" s="14">
        <v>41</v>
      </c>
      <c r="G209" s="14" t="str">
        <v>failed</v>
      </c>
      <c r="H209" s="14">
        <v>77</v>
      </c>
    </row>
    <row r="210" spans="3:8" x14ac:dyDescent="0.3">
      <c r="C210" s="14" t="str">
        <v>successful</v>
      </c>
      <c r="D210" s="14">
        <v>187</v>
      </c>
      <c r="G210" s="14" t="str">
        <v>failed</v>
      </c>
      <c r="H210" s="14">
        <v>395</v>
      </c>
    </row>
    <row r="211" spans="3:8" x14ac:dyDescent="0.3">
      <c r="C211" s="14" t="str">
        <v>successful</v>
      </c>
      <c r="D211" s="14">
        <v>2875</v>
      </c>
      <c r="G211" s="14" t="str">
        <v>failed</v>
      </c>
      <c r="H211" s="14">
        <v>49</v>
      </c>
    </row>
    <row r="212" spans="3:8" x14ac:dyDescent="0.3">
      <c r="C212" s="14" t="str">
        <v>successful</v>
      </c>
      <c r="D212" s="14">
        <v>88</v>
      </c>
      <c r="G212" s="14" t="str">
        <v>failed</v>
      </c>
      <c r="H212" s="14">
        <v>180</v>
      </c>
    </row>
    <row r="213" spans="3:8" x14ac:dyDescent="0.3">
      <c r="C213" s="14" t="str">
        <v>successful</v>
      </c>
      <c r="D213" s="14">
        <v>191</v>
      </c>
      <c r="G213" s="14" t="str">
        <v>failed</v>
      </c>
      <c r="H213" s="14">
        <v>2690</v>
      </c>
    </row>
    <row r="214" spans="3:8" x14ac:dyDescent="0.3">
      <c r="C214" s="14" t="str">
        <v>successful</v>
      </c>
      <c r="D214" s="14">
        <v>139</v>
      </c>
      <c r="G214" s="14" t="str">
        <v>failed</v>
      </c>
      <c r="H214" s="14">
        <v>2779</v>
      </c>
    </row>
    <row r="215" spans="3:8" x14ac:dyDescent="0.3">
      <c r="C215" s="14" t="str">
        <v>successful</v>
      </c>
      <c r="D215" s="14">
        <v>186</v>
      </c>
      <c r="G215" s="14" t="str">
        <v>failed</v>
      </c>
      <c r="H215" s="14">
        <v>92</v>
      </c>
    </row>
    <row r="216" spans="3:8" x14ac:dyDescent="0.3">
      <c r="C216" s="14" t="str">
        <v>successful</v>
      </c>
      <c r="D216" s="14">
        <v>112</v>
      </c>
      <c r="G216" s="14" t="str">
        <v>failed</v>
      </c>
      <c r="H216" s="14">
        <v>1028</v>
      </c>
    </row>
    <row r="217" spans="3:8" x14ac:dyDescent="0.3">
      <c r="C217" s="14" t="str">
        <v>successful</v>
      </c>
      <c r="D217" s="14">
        <v>101</v>
      </c>
      <c r="G217" s="14" t="str">
        <v>failed</v>
      </c>
      <c r="H217" s="14">
        <v>26</v>
      </c>
    </row>
    <row r="218" spans="3:8" x14ac:dyDescent="0.3">
      <c r="C218" s="14" t="str">
        <v>successful</v>
      </c>
      <c r="D218" s="14">
        <v>206</v>
      </c>
      <c r="G218" s="14" t="str">
        <v>failed</v>
      </c>
      <c r="H218" s="14">
        <v>1790</v>
      </c>
    </row>
    <row r="219" spans="3:8" x14ac:dyDescent="0.3">
      <c r="C219" s="14" t="str">
        <v>successful</v>
      </c>
      <c r="D219" s="14">
        <v>154</v>
      </c>
      <c r="G219" s="14" t="str">
        <v>failed</v>
      </c>
      <c r="H219" s="14">
        <v>37</v>
      </c>
    </row>
    <row r="220" spans="3:8" x14ac:dyDescent="0.3">
      <c r="C220" s="14" t="str">
        <v>successful</v>
      </c>
      <c r="D220" s="14">
        <v>5966</v>
      </c>
      <c r="G220" s="14" t="str">
        <v>failed</v>
      </c>
      <c r="H220" s="14">
        <v>35</v>
      </c>
    </row>
    <row r="221" spans="3:8" x14ac:dyDescent="0.3">
      <c r="C221" s="14" t="str">
        <v>successful</v>
      </c>
      <c r="D221" s="14">
        <v>169</v>
      </c>
      <c r="G221" s="14" t="str">
        <v>failed</v>
      </c>
      <c r="H221" s="14">
        <v>558</v>
      </c>
    </row>
    <row r="222" spans="3:8" x14ac:dyDescent="0.3">
      <c r="C222" s="14" t="str">
        <v>successful</v>
      </c>
      <c r="D222" s="14">
        <v>2106</v>
      </c>
      <c r="G222" s="14" t="str">
        <v>failed</v>
      </c>
      <c r="H222" s="14">
        <v>64</v>
      </c>
    </row>
    <row r="223" spans="3:8" x14ac:dyDescent="0.3">
      <c r="C223" s="14" t="str">
        <v>successful</v>
      </c>
      <c r="D223" s="14">
        <v>131</v>
      </c>
      <c r="G223" s="14" t="str">
        <v>failed</v>
      </c>
      <c r="H223" s="14">
        <v>245</v>
      </c>
    </row>
    <row r="224" spans="3:8" x14ac:dyDescent="0.3">
      <c r="C224" s="14" t="str">
        <v>successful</v>
      </c>
      <c r="D224" s="14">
        <v>84</v>
      </c>
      <c r="G224" s="14" t="str">
        <v>failed</v>
      </c>
      <c r="H224" s="14">
        <v>71</v>
      </c>
    </row>
    <row r="225" spans="3:8" x14ac:dyDescent="0.3">
      <c r="C225" s="14" t="str">
        <v>successful</v>
      </c>
      <c r="D225" s="14">
        <v>155</v>
      </c>
      <c r="G225" s="14" t="str">
        <v>failed</v>
      </c>
      <c r="H225" s="14">
        <v>42</v>
      </c>
    </row>
    <row r="226" spans="3:8" x14ac:dyDescent="0.3">
      <c r="C226" s="14" t="str">
        <v>successful</v>
      </c>
      <c r="D226" s="14">
        <v>189</v>
      </c>
      <c r="G226" s="14" t="str">
        <v>failed</v>
      </c>
      <c r="H226" s="14">
        <v>156</v>
      </c>
    </row>
    <row r="227" spans="3:8" x14ac:dyDescent="0.3">
      <c r="C227" s="14" t="str">
        <v>successful</v>
      </c>
      <c r="D227" s="14">
        <v>4799</v>
      </c>
      <c r="G227" s="14" t="str">
        <v>failed</v>
      </c>
      <c r="H227" s="14">
        <v>1368</v>
      </c>
    </row>
    <row r="228" spans="3:8" x14ac:dyDescent="0.3">
      <c r="C228" s="14" t="str">
        <v>successful</v>
      </c>
      <c r="D228" s="14">
        <v>1137</v>
      </c>
      <c r="G228" s="14" t="str">
        <v>failed</v>
      </c>
      <c r="H228" s="14">
        <v>102</v>
      </c>
    </row>
    <row r="229" spans="3:8" x14ac:dyDescent="0.3">
      <c r="C229" s="14" t="str">
        <v>successful</v>
      </c>
      <c r="D229" s="14">
        <v>1152</v>
      </c>
      <c r="G229" s="14" t="str">
        <v>failed</v>
      </c>
      <c r="H229" s="14">
        <v>86</v>
      </c>
    </row>
    <row r="230" spans="3:8" x14ac:dyDescent="0.3">
      <c r="C230" s="14" t="str">
        <v>successful</v>
      </c>
      <c r="D230" s="14">
        <v>50</v>
      </c>
      <c r="G230" s="14" t="str">
        <v>failed</v>
      </c>
      <c r="H230" s="14">
        <v>253</v>
      </c>
    </row>
    <row r="231" spans="3:8" x14ac:dyDescent="0.3">
      <c r="C231" s="14" t="str">
        <v>successful</v>
      </c>
      <c r="D231" s="14">
        <v>3059</v>
      </c>
      <c r="G231" s="14" t="str">
        <v>failed</v>
      </c>
      <c r="H231" s="14">
        <v>157</v>
      </c>
    </row>
    <row r="232" spans="3:8" x14ac:dyDescent="0.3">
      <c r="C232" s="14" t="str">
        <v>successful</v>
      </c>
      <c r="D232" s="14">
        <v>34</v>
      </c>
      <c r="G232" s="14" t="str">
        <v>failed</v>
      </c>
      <c r="H232" s="14">
        <v>183</v>
      </c>
    </row>
    <row r="233" spans="3:8" x14ac:dyDescent="0.3">
      <c r="C233" s="14" t="str">
        <v>successful</v>
      </c>
      <c r="D233" s="14">
        <v>220</v>
      </c>
      <c r="G233" s="14" t="str">
        <v>failed</v>
      </c>
      <c r="H233" s="14">
        <v>82</v>
      </c>
    </row>
    <row r="234" spans="3:8" x14ac:dyDescent="0.3">
      <c r="C234" s="14" t="str">
        <v>successful</v>
      </c>
      <c r="D234" s="14">
        <v>1604</v>
      </c>
      <c r="G234" s="14" t="str">
        <v>failed</v>
      </c>
      <c r="H234" s="14">
        <v>1</v>
      </c>
    </row>
    <row r="235" spans="3:8" x14ac:dyDescent="0.3">
      <c r="C235" s="14" t="str">
        <v>successful</v>
      </c>
      <c r="D235" s="14">
        <v>454</v>
      </c>
      <c r="G235" s="14" t="str">
        <v>failed</v>
      </c>
      <c r="H235" s="14">
        <v>1198</v>
      </c>
    </row>
    <row r="236" spans="3:8" x14ac:dyDescent="0.3">
      <c r="C236" s="14" t="str">
        <v>successful</v>
      </c>
      <c r="D236" s="14">
        <v>123</v>
      </c>
      <c r="G236" s="14" t="str">
        <v>failed</v>
      </c>
      <c r="H236" s="14">
        <v>648</v>
      </c>
    </row>
    <row r="237" spans="3:8" x14ac:dyDescent="0.3">
      <c r="C237" s="14" t="str">
        <v>successful</v>
      </c>
      <c r="D237" s="14">
        <v>299</v>
      </c>
      <c r="G237" s="14" t="str">
        <v>failed</v>
      </c>
      <c r="H237" s="14">
        <v>64</v>
      </c>
    </row>
    <row r="238" spans="3:8" x14ac:dyDescent="0.3">
      <c r="C238" s="14" t="str">
        <v>successful</v>
      </c>
      <c r="D238" s="14">
        <v>2237</v>
      </c>
      <c r="G238" s="14" t="str">
        <v>failed</v>
      </c>
      <c r="H238" s="14">
        <v>62</v>
      </c>
    </row>
    <row r="239" spans="3:8" x14ac:dyDescent="0.3">
      <c r="C239" s="14" t="str">
        <v>successful</v>
      </c>
      <c r="D239" s="14">
        <v>645</v>
      </c>
      <c r="G239" s="14" t="str">
        <v>failed</v>
      </c>
      <c r="H239" s="14">
        <v>750</v>
      </c>
    </row>
    <row r="240" spans="3:8" x14ac:dyDescent="0.3">
      <c r="C240" s="14" t="str">
        <v>successful</v>
      </c>
      <c r="D240" s="14">
        <v>484</v>
      </c>
      <c r="G240" s="14" t="str">
        <v>failed</v>
      </c>
      <c r="H240" s="14">
        <v>105</v>
      </c>
    </row>
    <row r="241" spans="3:8" x14ac:dyDescent="0.3">
      <c r="C241" s="14" t="str">
        <v>successful</v>
      </c>
      <c r="D241" s="14">
        <v>154</v>
      </c>
      <c r="G241" s="14" t="str">
        <v>failed</v>
      </c>
      <c r="H241" s="14">
        <v>2604</v>
      </c>
    </row>
    <row r="242" spans="3:8" x14ac:dyDescent="0.3">
      <c r="C242" s="14" t="str">
        <v>successful</v>
      </c>
      <c r="D242" s="14">
        <v>82</v>
      </c>
      <c r="G242" s="14" t="str">
        <v>failed</v>
      </c>
      <c r="H242" s="14">
        <v>65</v>
      </c>
    </row>
    <row r="243" spans="3:8" x14ac:dyDescent="0.3">
      <c r="C243" s="14" t="str">
        <v>successful</v>
      </c>
      <c r="D243" s="14">
        <v>134</v>
      </c>
      <c r="G243" s="14" t="str">
        <v>failed</v>
      </c>
      <c r="H243" s="14">
        <v>94</v>
      </c>
    </row>
    <row r="244" spans="3:8" x14ac:dyDescent="0.3">
      <c r="C244" s="14" t="str">
        <v>successful</v>
      </c>
      <c r="D244" s="14">
        <v>5203</v>
      </c>
      <c r="G244" s="14" t="str">
        <v>failed</v>
      </c>
      <c r="H244" s="14">
        <v>257</v>
      </c>
    </row>
    <row r="245" spans="3:8" x14ac:dyDescent="0.3">
      <c r="C245" s="14" t="str">
        <v>successful</v>
      </c>
      <c r="D245" s="14">
        <v>94</v>
      </c>
      <c r="G245" s="14" t="str">
        <v>failed</v>
      </c>
      <c r="H245" s="14">
        <v>2928</v>
      </c>
    </row>
    <row r="246" spans="3:8" x14ac:dyDescent="0.3">
      <c r="C246" s="14" t="str">
        <v>successful</v>
      </c>
      <c r="D246" s="14">
        <v>205</v>
      </c>
      <c r="G246" s="14" t="str">
        <v>failed</v>
      </c>
      <c r="H246" s="14">
        <v>4697</v>
      </c>
    </row>
    <row r="247" spans="3:8" x14ac:dyDescent="0.3">
      <c r="C247" s="14" t="str">
        <v>successful</v>
      </c>
      <c r="D247" s="14">
        <v>92</v>
      </c>
      <c r="G247" s="14" t="str">
        <v>failed</v>
      </c>
      <c r="H247" s="14">
        <v>2915</v>
      </c>
    </row>
    <row r="248" spans="3:8" x14ac:dyDescent="0.3">
      <c r="C248" s="14" t="str">
        <v>successful</v>
      </c>
      <c r="D248" s="14">
        <v>219</v>
      </c>
      <c r="G248" s="14" t="str">
        <v>failed</v>
      </c>
      <c r="H248" s="14">
        <v>18</v>
      </c>
    </row>
    <row r="249" spans="3:8" x14ac:dyDescent="0.3">
      <c r="C249" s="14" t="str">
        <v>successful</v>
      </c>
      <c r="D249" s="14">
        <v>2526</v>
      </c>
      <c r="G249" s="14" t="str">
        <v>failed</v>
      </c>
      <c r="H249" s="14">
        <v>602</v>
      </c>
    </row>
    <row r="250" spans="3:8" x14ac:dyDescent="0.3">
      <c r="C250" s="14" t="str">
        <v>successful</v>
      </c>
      <c r="D250" s="14">
        <v>94</v>
      </c>
      <c r="G250" s="14" t="str">
        <v>failed</v>
      </c>
      <c r="H250" s="14">
        <v>1</v>
      </c>
    </row>
    <row r="251" spans="3:8" x14ac:dyDescent="0.3">
      <c r="C251" s="14" t="str">
        <v>successful</v>
      </c>
      <c r="D251" s="14">
        <v>1713</v>
      </c>
      <c r="G251" s="14" t="str">
        <v>failed</v>
      </c>
      <c r="H251" s="14">
        <v>3868</v>
      </c>
    </row>
    <row r="252" spans="3:8" x14ac:dyDescent="0.3">
      <c r="C252" s="14" t="str">
        <v>successful</v>
      </c>
      <c r="D252" s="14">
        <v>249</v>
      </c>
      <c r="G252" s="14" t="str">
        <v>failed</v>
      </c>
      <c r="H252" s="14">
        <v>504</v>
      </c>
    </row>
    <row r="253" spans="3:8" x14ac:dyDescent="0.3">
      <c r="C253" s="14" t="str">
        <v>successful</v>
      </c>
      <c r="D253" s="14">
        <v>192</v>
      </c>
      <c r="G253" s="14" t="str">
        <v>failed</v>
      </c>
      <c r="H253" s="14">
        <v>14</v>
      </c>
    </row>
    <row r="254" spans="3:8" x14ac:dyDescent="0.3">
      <c r="C254" s="14" t="str">
        <v>successful</v>
      </c>
      <c r="D254" s="14">
        <v>247</v>
      </c>
      <c r="G254" s="14" t="str">
        <v>failed</v>
      </c>
      <c r="H254" s="14">
        <v>750</v>
      </c>
    </row>
    <row r="255" spans="3:8" x14ac:dyDescent="0.3">
      <c r="C255" s="14" t="str">
        <v>successful</v>
      </c>
      <c r="D255" s="14">
        <v>2293</v>
      </c>
      <c r="G255" s="14" t="str">
        <v>failed</v>
      </c>
      <c r="H255" s="14">
        <v>77</v>
      </c>
    </row>
    <row r="256" spans="3:8" x14ac:dyDescent="0.3">
      <c r="C256" s="14" t="str">
        <v>successful</v>
      </c>
      <c r="D256" s="14">
        <v>3131</v>
      </c>
      <c r="G256" s="14" t="str">
        <v>failed</v>
      </c>
      <c r="H256" s="14">
        <v>752</v>
      </c>
    </row>
    <row r="257" spans="3:8" x14ac:dyDescent="0.3">
      <c r="C257" s="14" t="str">
        <v>successful</v>
      </c>
      <c r="D257" s="14">
        <v>143</v>
      </c>
      <c r="G257" s="14" t="str">
        <v>failed</v>
      </c>
      <c r="H257" s="14">
        <v>131</v>
      </c>
    </row>
    <row r="258" spans="3:8" x14ac:dyDescent="0.3">
      <c r="C258" s="14" t="str">
        <v>successful</v>
      </c>
      <c r="D258" s="14">
        <v>296</v>
      </c>
      <c r="G258" s="14" t="str">
        <v>failed</v>
      </c>
      <c r="H258" s="14">
        <v>87</v>
      </c>
    </row>
    <row r="259" spans="3:8" x14ac:dyDescent="0.3">
      <c r="C259" s="14" t="str">
        <v>successful</v>
      </c>
      <c r="D259" s="14">
        <v>170</v>
      </c>
      <c r="G259" s="14" t="str">
        <v>failed</v>
      </c>
      <c r="H259" s="14">
        <v>1063</v>
      </c>
    </row>
    <row r="260" spans="3:8" x14ac:dyDescent="0.3">
      <c r="C260" s="14" t="str">
        <v>successful</v>
      </c>
      <c r="D260" s="14">
        <v>86</v>
      </c>
      <c r="G260" s="14" t="str">
        <v>failed</v>
      </c>
      <c r="H260" s="14">
        <v>76</v>
      </c>
    </row>
    <row r="261" spans="3:8" x14ac:dyDescent="0.3">
      <c r="C261" s="14" t="str">
        <v>successful</v>
      </c>
      <c r="D261" s="14">
        <v>6286</v>
      </c>
      <c r="G261" s="14" t="str">
        <v>failed</v>
      </c>
      <c r="H261" s="14">
        <v>4428</v>
      </c>
    </row>
    <row r="262" spans="3:8" x14ac:dyDescent="0.3">
      <c r="C262" s="14" t="str">
        <v>successful</v>
      </c>
      <c r="D262" s="14">
        <v>3727</v>
      </c>
      <c r="G262" s="14" t="str">
        <v>failed</v>
      </c>
      <c r="H262" s="14">
        <v>58</v>
      </c>
    </row>
    <row r="263" spans="3:8" x14ac:dyDescent="0.3">
      <c r="C263" s="14" t="str">
        <v>successful</v>
      </c>
      <c r="D263" s="14">
        <v>1605</v>
      </c>
      <c r="G263" s="14" t="str">
        <v>failed</v>
      </c>
      <c r="H263" s="14">
        <v>111</v>
      </c>
    </row>
    <row r="264" spans="3:8" x14ac:dyDescent="0.3">
      <c r="C264" s="14" t="str">
        <v>successful</v>
      </c>
      <c r="D264" s="14">
        <v>2120</v>
      </c>
      <c r="G264" s="14" t="str">
        <v>failed</v>
      </c>
      <c r="H264" s="14">
        <v>2955</v>
      </c>
    </row>
    <row r="265" spans="3:8" x14ac:dyDescent="0.3">
      <c r="C265" s="14" t="str">
        <v>successful</v>
      </c>
      <c r="D265" s="14">
        <v>50</v>
      </c>
      <c r="G265" s="14" t="str">
        <v>failed</v>
      </c>
      <c r="H265" s="14">
        <v>1657</v>
      </c>
    </row>
    <row r="266" spans="3:8" x14ac:dyDescent="0.3">
      <c r="C266" s="14" t="str">
        <v>successful</v>
      </c>
      <c r="D266" s="14">
        <v>2080</v>
      </c>
      <c r="G266" s="14" t="str">
        <v>failed</v>
      </c>
      <c r="H266" s="14">
        <v>926</v>
      </c>
    </row>
    <row r="267" spans="3:8" x14ac:dyDescent="0.3">
      <c r="C267" s="14" t="str">
        <v>successful</v>
      </c>
      <c r="D267" s="14">
        <v>2105</v>
      </c>
      <c r="G267" s="14" t="str">
        <v>failed</v>
      </c>
      <c r="H267" s="14">
        <v>77</v>
      </c>
    </row>
    <row r="268" spans="3:8" x14ac:dyDescent="0.3">
      <c r="C268" s="14" t="str">
        <v>successful</v>
      </c>
      <c r="D268" s="14">
        <v>2436</v>
      </c>
      <c r="G268" s="14" t="str">
        <v>failed</v>
      </c>
      <c r="H268" s="14">
        <v>1748</v>
      </c>
    </row>
    <row r="269" spans="3:8" x14ac:dyDescent="0.3">
      <c r="C269" s="14" t="str">
        <v>successful</v>
      </c>
      <c r="D269" s="14">
        <v>80</v>
      </c>
      <c r="G269" s="14" t="str">
        <v>failed</v>
      </c>
      <c r="H269" s="14">
        <v>79</v>
      </c>
    </row>
    <row r="270" spans="3:8" x14ac:dyDescent="0.3">
      <c r="C270" s="14" t="str">
        <v>successful</v>
      </c>
      <c r="D270" s="14">
        <v>42</v>
      </c>
      <c r="G270" s="14" t="str">
        <v>failed</v>
      </c>
      <c r="H270" s="14">
        <v>889</v>
      </c>
    </row>
    <row r="271" spans="3:8" x14ac:dyDescent="0.3">
      <c r="C271" s="14" t="str">
        <v>successful</v>
      </c>
      <c r="D271" s="14">
        <v>139</v>
      </c>
      <c r="G271" s="14" t="str">
        <v>failed</v>
      </c>
      <c r="H271" s="14">
        <v>56</v>
      </c>
    </row>
    <row r="272" spans="3:8" x14ac:dyDescent="0.3">
      <c r="C272" s="14" t="str">
        <v>successful</v>
      </c>
      <c r="D272" s="14">
        <v>159</v>
      </c>
      <c r="G272" s="14" t="str">
        <v>failed</v>
      </c>
      <c r="H272" s="14">
        <v>1</v>
      </c>
    </row>
    <row r="273" spans="3:8" x14ac:dyDescent="0.3">
      <c r="C273" s="14" t="str">
        <v>successful</v>
      </c>
      <c r="D273" s="14">
        <v>381</v>
      </c>
      <c r="G273" s="14" t="str">
        <v>failed</v>
      </c>
      <c r="H273" s="14">
        <v>83</v>
      </c>
    </row>
    <row r="274" spans="3:8" x14ac:dyDescent="0.3">
      <c r="C274" s="14" t="str">
        <v>successful</v>
      </c>
      <c r="D274" s="14">
        <v>194</v>
      </c>
      <c r="G274" s="14" t="str">
        <v>failed</v>
      </c>
      <c r="H274" s="14">
        <v>2025</v>
      </c>
    </row>
    <row r="275" spans="3:8" x14ac:dyDescent="0.3">
      <c r="C275" s="14" t="str">
        <v>successful</v>
      </c>
      <c r="D275" s="14">
        <v>106</v>
      </c>
      <c r="G275" s="14" t="str">
        <v>failed</v>
      </c>
      <c r="H275" s="14">
        <v>14</v>
      </c>
    </row>
    <row r="276" spans="3:8" x14ac:dyDescent="0.3">
      <c r="C276" s="14" t="str">
        <v>successful</v>
      </c>
      <c r="D276" s="14">
        <v>142</v>
      </c>
      <c r="G276" s="14" t="str">
        <v>failed</v>
      </c>
      <c r="H276" s="14">
        <v>656</v>
      </c>
    </row>
    <row r="277" spans="3:8" x14ac:dyDescent="0.3">
      <c r="C277" s="14" t="str">
        <v>successful</v>
      </c>
      <c r="D277" s="14">
        <v>211</v>
      </c>
      <c r="G277" s="14" t="str">
        <v>failed</v>
      </c>
      <c r="H277" s="14">
        <v>1596</v>
      </c>
    </row>
    <row r="278" spans="3:8" x14ac:dyDescent="0.3">
      <c r="C278" s="14" t="str">
        <v>successful</v>
      </c>
      <c r="D278" s="14">
        <v>2756</v>
      </c>
      <c r="G278" s="14" t="str">
        <v>failed</v>
      </c>
      <c r="H278" s="14">
        <v>10</v>
      </c>
    </row>
    <row r="279" spans="3:8" x14ac:dyDescent="0.3">
      <c r="C279" s="14" t="str">
        <v>successful</v>
      </c>
      <c r="D279" s="14">
        <v>173</v>
      </c>
      <c r="G279" s="14" t="str">
        <v>failed</v>
      </c>
      <c r="H279" s="14">
        <v>1121</v>
      </c>
    </row>
    <row r="280" spans="3:8" x14ac:dyDescent="0.3">
      <c r="C280" s="14" t="str">
        <v>successful</v>
      </c>
      <c r="D280" s="14">
        <v>87</v>
      </c>
      <c r="G280" s="14" t="str">
        <v>failed</v>
      </c>
      <c r="H280" s="14">
        <v>15</v>
      </c>
    </row>
    <row r="281" spans="3:8" x14ac:dyDescent="0.3">
      <c r="C281" s="14" t="str">
        <v>successful</v>
      </c>
      <c r="D281" s="14">
        <v>1572</v>
      </c>
      <c r="G281" s="14" t="str">
        <v>failed</v>
      </c>
      <c r="H281" s="14">
        <v>191</v>
      </c>
    </row>
    <row r="282" spans="3:8" x14ac:dyDescent="0.3">
      <c r="C282" s="14" t="str">
        <v>successful</v>
      </c>
      <c r="D282" s="14">
        <v>2346</v>
      </c>
      <c r="G282" s="14" t="str">
        <v>failed</v>
      </c>
      <c r="H282" s="14">
        <v>16</v>
      </c>
    </row>
    <row r="283" spans="3:8" x14ac:dyDescent="0.3">
      <c r="C283" s="14" t="str">
        <v>successful</v>
      </c>
      <c r="D283" s="14">
        <v>115</v>
      </c>
      <c r="G283" s="14" t="str">
        <v>failed</v>
      </c>
      <c r="H283" s="14">
        <v>17</v>
      </c>
    </row>
    <row r="284" spans="3:8" x14ac:dyDescent="0.3">
      <c r="C284" s="14" t="str">
        <v>successful</v>
      </c>
      <c r="D284" s="14">
        <v>85</v>
      </c>
      <c r="G284" s="14" t="str">
        <v>failed</v>
      </c>
      <c r="H284" s="14">
        <v>34</v>
      </c>
    </row>
    <row r="285" spans="3:8" x14ac:dyDescent="0.3">
      <c r="C285" s="14" t="str">
        <v>successful</v>
      </c>
      <c r="D285" s="14">
        <v>144</v>
      </c>
      <c r="G285" s="14" t="str">
        <v>failed</v>
      </c>
      <c r="H285" s="14">
        <v>1</v>
      </c>
    </row>
    <row r="286" spans="3:8" x14ac:dyDescent="0.3">
      <c r="C286" s="14" t="str">
        <v>successful</v>
      </c>
      <c r="D286" s="14">
        <v>2443</v>
      </c>
      <c r="G286" s="14" t="str">
        <v>failed</v>
      </c>
      <c r="H286" s="14">
        <v>1274</v>
      </c>
    </row>
    <row r="287" spans="3:8" x14ac:dyDescent="0.3">
      <c r="C287" s="14" t="str">
        <v>successful</v>
      </c>
      <c r="D287" s="14">
        <v>64</v>
      </c>
      <c r="G287" s="14" t="str">
        <v>failed</v>
      </c>
      <c r="H287" s="14">
        <v>210</v>
      </c>
    </row>
    <row r="288" spans="3:8" x14ac:dyDescent="0.3">
      <c r="C288" s="14" t="str">
        <v>successful</v>
      </c>
      <c r="D288" s="14">
        <v>268</v>
      </c>
      <c r="G288" s="14" t="str">
        <v>failed</v>
      </c>
      <c r="H288" s="14">
        <v>248</v>
      </c>
    </row>
    <row r="289" spans="3:8" x14ac:dyDescent="0.3">
      <c r="C289" s="14" t="str">
        <v>successful</v>
      </c>
      <c r="D289" s="14">
        <v>195</v>
      </c>
      <c r="G289" s="14" t="str">
        <v>failed</v>
      </c>
      <c r="H289" s="14">
        <v>513</v>
      </c>
    </row>
    <row r="290" spans="3:8" x14ac:dyDescent="0.3">
      <c r="C290" s="14" t="str">
        <v>successful</v>
      </c>
      <c r="D290" s="14">
        <v>186</v>
      </c>
      <c r="G290" s="14" t="str">
        <v>failed</v>
      </c>
      <c r="H290" s="14">
        <v>3410</v>
      </c>
    </row>
    <row r="291" spans="3:8" x14ac:dyDescent="0.3">
      <c r="C291" s="14" t="str">
        <v>successful</v>
      </c>
      <c r="D291" s="14">
        <v>460</v>
      </c>
      <c r="G291" s="14" t="str">
        <v>failed</v>
      </c>
      <c r="H291" s="14">
        <v>10</v>
      </c>
    </row>
    <row r="292" spans="3:8" x14ac:dyDescent="0.3">
      <c r="C292" s="14" t="str">
        <v>successful</v>
      </c>
      <c r="D292" s="14">
        <v>2528</v>
      </c>
      <c r="G292" s="14" t="str">
        <v>failed</v>
      </c>
      <c r="H292" s="14">
        <v>2201</v>
      </c>
    </row>
    <row r="293" spans="3:8" x14ac:dyDescent="0.3">
      <c r="C293" s="14" t="str">
        <v>successful</v>
      </c>
      <c r="D293" s="14">
        <v>3657</v>
      </c>
      <c r="G293" s="14" t="str">
        <v>failed</v>
      </c>
      <c r="H293" s="14">
        <v>676</v>
      </c>
    </row>
    <row r="294" spans="3:8" x14ac:dyDescent="0.3">
      <c r="C294" s="14" t="str">
        <v>successful</v>
      </c>
      <c r="D294" s="14">
        <v>131</v>
      </c>
      <c r="G294" s="14" t="str">
        <v>failed</v>
      </c>
      <c r="H294" s="14">
        <v>831</v>
      </c>
    </row>
    <row r="295" spans="3:8" x14ac:dyDescent="0.3">
      <c r="C295" s="14" t="str">
        <v>successful</v>
      </c>
      <c r="D295" s="14">
        <v>239</v>
      </c>
      <c r="G295" s="14" t="str">
        <v>failed</v>
      </c>
      <c r="H295" s="14">
        <v>859</v>
      </c>
    </row>
    <row r="296" spans="3:8" x14ac:dyDescent="0.3">
      <c r="C296" s="14" t="str">
        <v>successful</v>
      </c>
      <c r="D296" s="14">
        <v>78</v>
      </c>
      <c r="G296" s="14" t="str">
        <v>failed</v>
      </c>
      <c r="H296" s="14">
        <v>45</v>
      </c>
    </row>
    <row r="297" spans="3:8" x14ac:dyDescent="0.3">
      <c r="C297" s="14" t="str">
        <v>successful</v>
      </c>
      <c r="D297" s="14">
        <v>1773</v>
      </c>
      <c r="G297" s="14" t="str">
        <v>failed</v>
      </c>
      <c r="H297" s="14">
        <v>6</v>
      </c>
    </row>
    <row r="298" spans="3:8" x14ac:dyDescent="0.3">
      <c r="C298" s="14" t="str">
        <v>successful</v>
      </c>
      <c r="D298" s="14">
        <v>32</v>
      </c>
      <c r="G298" s="14" t="str">
        <v>failed</v>
      </c>
      <c r="H298" s="14">
        <v>7</v>
      </c>
    </row>
    <row r="299" spans="3:8" x14ac:dyDescent="0.3">
      <c r="C299" s="14" t="str">
        <v>successful</v>
      </c>
      <c r="D299" s="14">
        <v>369</v>
      </c>
      <c r="G299" s="14" t="str">
        <v>failed</v>
      </c>
      <c r="H299" s="14">
        <v>31</v>
      </c>
    </row>
    <row r="300" spans="3:8" x14ac:dyDescent="0.3">
      <c r="C300" s="14" t="str">
        <v>successful</v>
      </c>
      <c r="D300" s="14">
        <v>89</v>
      </c>
      <c r="G300" s="14" t="str">
        <v>failed</v>
      </c>
      <c r="H300" s="14">
        <v>78</v>
      </c>
    </row>
    <row r="301" spans="3:8" x14ac:dyDescent="0.3">
      <c r="C301" s="14" t="str">
        <v>successful</v>
      </c>
      <c r="D301" s="14">
        <v>147</v>
      </c>
      <c r="G301" s="14" t="str">
        <v>failed</v>
      </c>
      <c r="H301" s="14">
        <v>1225</v>
      </c>
    </row>
    <row r="302" spans="3:8" x14ac:dyDescent="0.3">
      <c r="C302" s="14" t="str">
        <v>successful</v>
      </c>
      <c r="D302" s="14">
        <v>126</v>
      </c>
      <c r="G302" s="14" t="str">
        <v>failed</v>
      </c>
      <c r="H302" s="14">
        <v>1</v>
      </c>
    </row>
    <row r="303" spans="3:8" x14ac:dyDescent="0.3">
      <c r="C303" s="14" t="str">
        <v>successful</v>
      </c>
      <c r="D303" s="14">
        <v>2218</v>
      </c>
      <c r="G303" s="14" t="str">
        <v>failed</v>
      </c>
      <c r="H303" s="14">
        <v>67</v>
      </c>
    </row>
    <row r="304" spans="3:8" x14ac:dyDescent="0.3">
      <c r="C304" s="14" t="str">
        <v>successful</v>
      </c>
      <c r="D304" s="14">
        <v>202</v>
      </c>
      <c r="G304" s="14" t="str">
        <v>failed</v>
      </c>
      <c r="H304" s="14">
        <v>19</v>
      </c>
    </row>
    <row r="305" spans="3:8" x14ac:dyDescent="0.3">
      <c r="C305" s="14" t="str">
        <v>successful</v>
      </c>
      <c r="D305" s="14">
        <v>140</v>
      </c>
      <c r="G305" s="14" t="str">
        <v>failed</v>
      </c>
      <c r="H305" s="14">
        <v>2108</v>
      </c>
    </row>
    <row r="306" spans="3:8" x14ac:dyDescent="0.3">
      <c r="C306" s="14" t="str">
        <v>successful</v>
      </c>
      <c r="D306" s="14">
        <v>1052</v>
      </c>
      <c r="G306" s="14" t="str">
        <v>failed</v>
      </c>
      <c r="H306" s="14">
        <v>679</v>
      </c>
    </row>
    <row r="307" spans="3:8" x14ac:dyDescent="0.3">
      <c r="C307" s="14" t="str">
        <v>successful</v>
      </c>
      <c r="D307" s="14">
        <v>247</v>
      </c>
      <c r="G307" s="14" t="str">
        <v>failed</v>
      </c>
      <c r="H307" s="14">
        <v>36</v>
      </c>
    </row>
    <row r="308" spans="3:8" x14ac:dyDescent="0.3">
      <c r="C308" s="14" t="str">
        <v>successful</v>
      </c>
      <c r="D308" s="14">
        <v>84</v>
      </c>
      <c r="G308" s="14" t="str">
        <v>failed</v>
      </c>
      <c r="H308" s="14">
        <v>47</v>
      </c>
    </row>
    <row r="309" spans="3:8" x14ac:dyDescent="0.3">
      <c r="C309" s="14" t="str">
        <v>successful</v>
      </c>
      <c r="D309" s="14">
        <v>88</v>
      </c>
      <c r="G309" s="14" t="str">
        <v>failed</v>
      </c>
      <c r="H309" s="14">
        <v>70</v>
      </c>
    </row>
    <row r="310" spans="3:8" x14ac:dyDescent="0.3">
      <c r="C310" s="14" t="str">
        <v>successful</v>
      </c>
      <c r="D310" s="14">
        <v>156</v>
      </c>
      <c r="G310" s="14" t="str">
        <v>failed</v>
      </c>
      <c r="H310" s="14">
        <v>154</v>
      </c>
    </row>
    <row r="311" spans="3:8" x14ac:dyDescent="0.3">
      <c r="C311" s="14" t="str">
        <v>successful</v>
      </c>
      <c r="D311" s="14">
        <v>2985</v>
      </c>
      <c r="G311" s="14" t="str">
        <v>failed</v>
      </c>
      <c r="H311" s="14">
        <v>22</v>
      </c>
    </row>
    <row r="312" spans="3:8" x14ac:dyDescent="0.3">
      <c r="C312" s="14" t="str">
        <v>successful</v>
      </c>
      <c r="D312" s="14">
        <v>762</v>
      </c>
      <c r="G312" s="14" t="str">
        <v>failed</v>
      </c>
      <c r="H312" s="14">
        <v>1758</v>
      </c>
    </row>
    <row r="313" spans="3:8" x14ac:dyDescent="0.3">
      <c r="C313" s="14" t="str">
        <v>successful</v>
      </c>
      <c r="D313" s="14">
        <v>554</v>
      </c>
      <c r="G313" s="14" t="str">
        <v>failed</v>
      </c>
      <c r="H313" s="14">
        <v>94</v>
      </c>
    </row>
    <row r="314" spans="3:8" x14ac:dyDescent="0.3">
      <c r="C314" s="14" t="str">
        <v>successful</v>
      </c>
      <c r="D314" s="14">
        <v>135</v>
      </c>
      <c r="G314" s="14" t="str">
        <v>failed</v>
      </c>
      <c r="H314" s="14">
        <v>33</v>
      </c>
    </row>
    <row r="315" spans="3:8" x14ac:dyDescent="0.3">
      <c r="C315" s="14" t="str">
        <v>successful</v>
      </c>
      <c r="D315" s="14">
        <v>122</v>
      </c>
      <c r="G315" s="14" t="str">
        <v>failed</v>
      </c>
      <c r="H315" s="14">
        <v>1</v>
      </c>
    </row>
    <row r="316" spans="3:8" x14ac:dyDescent="0.3">
      <c r="C316" s="14" t="str">
        <v>successful</v>
      </c>
      <c r="D316" s="14">
        <v>221</v>
      </c>
      <c r="G316" s="14" t="str">
        <v>failed</v>
      </c>
      <c r="H316" s="14">
        <v>31</v>
      </c>
    </row>
    <row r="317" spans="3:8" x14ac:dyDescent="0.3">
      <c r="C317" s="14" t="str">
        <v>successful</v>
      </c>
      <c r="D317" s="14">
        <v>126</v>
      </c>
      <c r="G317" s="14" t="str">
        <v>failed</v>
      </c>
      <c r="H317" s="14">
        <v>35</v>
      </c>
    </row>
    <row r="318" spans="3:8" x14ac:dyDescent="0.3">
      <c r="C318" s="14" t="str">
        <v>successful</v>
      </c>
      <c r="D318" s="14">
        <v>1022</v>
      </c>
      <c r="G318" s="14" t="str">
        <v>failed</v>
      </c>
      <c r="H318" s="14">
        <v>63</v>
      </c>
    </row>
    <row r="319" spans="3:8" x14ac:dyDescent="0.3">
      <c r="C319" s="14" t="str">
        <v>successful</v>
      </c>
      <c r="D319" s="14">
        <v>3177</v>
      </c>
      <c r="G319" s="14" t="str">
        <v>failed</v>
      </c>
      <c r="H319" s="14">
        <v>526</v>
      </c>
    </row>
    <row r="320" spans="3:8" x14ac:dyDescent="0.3">
      <c r="C320" s="14" t="str">
        <v>successful</v>
      </c>
      <c r="D320" s="14">
        <v>198</v>
      </c>
      <c r="G320" s="14" t="str">
        <v>failed</v>
      </c>
      <c r="H320" s="14">
        <v>121</v>
      </c>
    </row>
    <row r="321" spans="3:8" x14ac:dyDescent="0.3">
      <c r="C321" s="14" t="str">
        <v>successful</v>
      </c>
      <c r="D321" s="14">
        <v>85</v>
      </c>
      <c r="G321" s="14" t="str">
        <v>failed</v>
      </c>
      <c r="H321" s="14">
        <v>67</v>
      </c>
    </row>
    <row r="322" spans="3:8" x14ac:dyDescent="0.3">
      <c r="C322" s="14" t="str">
        <v>successful</v>
      </c>
      <c r="D322" s="14">
        <v>3596</v>
      </c>
      <c r="G322" s="14" t="str">
        <v>failed</v>
      </c>
      <c r="H322" s="14">
        <v>57</v>
      </c>
    </row>
    <row r="323" spans="3:8" x14ac:dyDescent="0.3">
      <c r="C323" s="14" t="str">
        <v>successful</v>
      </c>
      <c r="D323" s="14">
        <v>244</v>
      </c>
      <c r="G323" s="14" t="str">
        <v>failed</v>
      </c>
      <c r="H323" s="14">
        <v>1229</v>
      </c>
    </row>
    <row r="324" spans="3:8" x14ac:dyDescent="0.3">
      <c r="C324" s="14" t="str">
        <v>successful</v>
      </c>
      <c r="D324" s="14">
        <v>5180</v>
      </c>
      <c r="G324" s="14" t="str">
        <v>failed</v>
      </c>
      <c r="H324" s="14">
        <v>12</v>
      </c>
    </row>
    <row r="325" spans="3:8" x14ac:dyDescent="0.3">
      <c r="C325" s="14" t="str">
        <v>successful</v>
      </c>
      <c r="D325" s="14">
        <v>589</v>
      </c>
      <c r="G325" s="14" t="str">
        <v>failed</v>
      </c>
      <c r="H325" s="14">
        <v>452</v>
      </c>
    </row>
    <row r="326" spans="3:8" x14ac:dyDescent="0.3">
      <c r="C326" s="14" t="str">
        <v>successful</v>
      </c>
      <c r="D326" s="14">
        <v>2725</v>
      </c>
      <c r="G326" s="14" t="str">
        <v>failed</v>
      </c>
      <c r="H326" s="14">
        <v>1886</v>
      </c>
    </row>
    <row r="327" spans="3:8" x14ac:dyDescent="0.3">
      <c r="C327" s="14" t="str">
        <v>successful</v>
      </c>
      <c r="D327" s="14">
        <v>300</v>
      </c>
      <c r="G327" s="14" t="str">
        <v>failed</v>
      </c>
      <c r="H327" s="14">
        <v>1825</v>
      </c>
    </row>
    <row r="328" spans="3:8" x14ac:dyDescent="0.3">
      <c r="C328" s="14" t="str">
        <v>successful</v>
      </c>
      <c r="D328" s="14">
        <v>144</v>
      </c>
      <c r="G328" s="14" t="str">
        <v>failed</v>
      </c>
      <c r="H328" s="14">
        <v>31</v>
      </c>
    </row>
    <row r="329" spans="3:8" x14ac:dyDescent="0.3">
      <c r="C329" s="14" t="str">
        <v>successful</v>
      </c>
      <c r="D329" s="14">
        <v>87</v>
      </c>
      <c r="G329" s="14" t="str">
        <v>failed</v>
      </c>
      <c r="H329" s="14">
        <v>107</v>
      </c>
    </row>
    <row r="330" spans="3:8" x14ac:dyDescent="0.3">
      <c r="C330" s="14" t="str">
        <v>successful</v>
      </c>
      <c r="D330" s="14">
        <v>3116</v>
      </c>
      <c r="G330" s="14" t="str">
        <v>failed</v>
      </c>
      <c r="H330" s="14">
        <v>27</v>
      </c>
    </row>
    <row r="331" spans="3:8" x14ac:dyDescent="0.3">
      <c r="C331" s="14" t="str">
        <v>successful</v>
      </c>
      <c r="D331" s="14">
        <v>909</v>
      </c>
      <c r="G331" s="14" t="str">
        <v>failed</v>
      </c>
      <c r="H331" s="14">
        <v>1221</v>
      </c>
    </row>
    <row r="332" spans="3:8" x14ac:dyDescent="0.3">
      <c r="C332" s="14" t="str">
        <v>successful</v>
      </c>
      <c r="D332" s="14">
        <v>1613</v>
      </c>
      <c r="G332" s="14" t="str">
        <v>failed</v>
      </c>
      <c r="H332" s="14">
        <v>1</v>
      </c>
    </row>
    <row r="333" spans="3:8" x14ac:dyDescent="0.3">
      <c r="C333" s="14" t="str">
        <v>successful</v>
      </c>
      <c r="D333" s="14">
        <v>136</v>
      </c>
      <c r="G333" s="14" t="str">
        <v>failed</v>
      </c>
      <c r="H333" s="14">
        <v>16</v>
      </c>
    </row>
    <row r="334" spans="3:8" x14ac:dyDescent="0.3">
      <c r="C334" s="14" t="str">
        <v>successful</v>
      </c>
      <c r="D334" s="14">
        <v>130</v>
      </c>
      <c r="G334" s="14" t="str">
        <v>failed</v>
      </c>
      <c r="H334" s="14">
        <v>41</v>
      </c>
    </row>
    <row r="335" spans="3:8" x14ac:dyDescent="0.3">
      <c r="C335" s="14" t="str">
        <v>successful</v>
      </c>
      <c r="D335" s="14">
        <v>102</v>
      </c>
      <c r="G335" s="14" t="str">
        <v>failed</v>
      </c>
      <c r="H335" s="14">
        <v>523</v>
      </c>
    </row>
    <row r="336" spans="3:8" x14ac:dyDescent="0.3">
      <c r="C336" s="14" t="str">
        <v>successful</v>
      </c>
      <c r="D336" s="14">
        <v>4006</v>
      </c>
      <c r="G336" s="14" t="str">
        <v>failed</v>
      </c>
      <c r="H336" s="14">
        <v>141</v>
      </c>
    </row>
    <row r="337" spans="3:8" x14ac:dyDescent="0.3">
      <c r="C337" s="14" t="str">
        <v>successful</v>
      </c>
      <c r="D337" s="14">
        <v>1629</v>
      </c>
      <c r="G337" s="14" t="str">
        <v>failed</v>
      </c>
      <c r="H337" s="14">
        <v>52</v>
      </c>
    </row>
    <row r="338" spans="3:8" x14ac:dyDescent="0.3">
      <c r="C338" s="14" t="str">
        <v>successful</v>
      </c>
      <c r="D338" s="14">
        <v>2188</v>
      </c>
      <c r="G338" s="14" t="str">
        <v>failed</v>
      </c>
      <c r="H338" s="14">
        <v>225</v>
      </c>
    </row>
    <row r="339" spans="3:8" x14ac:dyDescent="0.3">
      <c r="C339" s="14" t="str">
        <v>successful</v>
      </c>
      <c r="D339" s="14">
        <v>2409</v>
      </c>
      <c r="G339" s="14" t="str">
        <v>failed</v>
      </c>
      <c r="H339" s="14">
        <v>38</v>
      </c>
    </row>
    <row r="340" spans="3:8" x14ac:dyDescent="0.3">
      <c r="C340" s="14" t="str">
        <v>successful</v>
      </c>
      <c r="D340" s="14">
        <v>194</v>
      </c>
      <c r="G340" s="14" t="str">
        <v>failed</v>
      </c>
      <c r="H340" s="14">
        <v>15</v>
      </c>
    </row>
    <row r="341" spans="3:8" x14ac:dyDescent="0.3">
      <c r="C341" s="14" t="str">
        <v>successful</v>
      </c>
      <c r="D341" s="14">
        <v>1140</v>
      </c>
      <c r="G341" s="14" t="str">
        <v>failed</v>
      </c>
      <c r="H341" s="14">
        <v>37</v>
      </c>
    </row>
    <row r="342" spans="3:8" x14ac:dyDescent="0.3">
      <c r="C342" s="14" t="str">
        <v>successful</v>
      </c>
      <c r="D342" s="14">
        <v>102</v>
      </c>
      <c r="G342" s="14" t="str">
        <v>failed</v>
      </c>
      <c r="H342" s="14">
        <v>112</v>
      </c>
    </row>
    <row r="343" spans="3:8" x14ac:dyDescent="0.3">
      <c r="C343" s="14" t="str">
        <v>successful</v>
      </c>
      <c r="D343" s="14">
        <v>2857</v>
      </c>
      <c r="G343" s="14" t="str">
        <v>failed</v>
      </c>
      <c r="H343" s="14">
        <v>21</v>
      </c>
    </row>
    <row r="344" spans="3:8" x14ac:dyDescent="0.3">
      <c r="C344" s="14" t="str">
        <v>successful</v>
      </c>
      <c r="D344" s="14">
        <v>107</v>
      </c>
      <c r="G344" s="14" t="str">
        <v>failed</v>
      </c>
      <c r="H344" s="14">
        <v>67</v>
      </c>
    </row>
    <row r="345" spans="3:8" x14ac:dyDescent="0.3">
      <c r="C345" s="14" t="str">
        <v>successful</v>
      </c>
      <c r="D345" s="14">
        <v>160</v>
      </c>
      <c r="G345" s="14" t="str">
        <v>failed</v>
      </c>
      <c r="H345" s="14">
        <v>78</v>
      </c>
    </row>
    <row r="346" spans="3:8" x14ac:dyDescent="0.3">
      <c r="C346" s="14" t="str">
        <v>successful</v>
      </c>
      <c r="D346" s="14">
        <v>2230</v>
      </c>
      <c r="G346" s="14" t="str">
        <v>failed</v>
      </c>
      <c r="H346" s="14">
        <v>67</v>
      </c>
    </row>
    <row r="347" spans="3:8" x14ac:dyDescent="0.3">
      <c r="C347" s="14" t="str">
        <v>successful</v>
      </c>
      <c r="D347" s="14">
        <v>316</v>
      </c>
      <c r="G347" s="14" t="str">
        <v>failed</v>
      </c>
      <c r="H347" s="14">
        <v>263</v>
      </c>
    </row>
    <row r="348" spans="3:8" x14ac:dyDescent="0.3">
      <c r="C348" s="14" t="str">
        <v>successful</v>
      </c>
      <c r="D348" s="14">
        <v>117</v>
      </c>
      <c r="G348" s="14" t="str">
        <v>failed</v>
      </c>
      <c r="H348" s="14">
        <v>1691</v>
      </c>
    </row>
    <row r="349" spans="3:8" x14ac:dyDescent="0.3">
      <c r="C349" s="14" t="str">
        <v>successful</v>
      </c>
      <c r="D349" s="14">
        <v>6406</v>
      </c>
      <c r="G349" s="14" t="str">
        <v>failed</v>
      </c>
      <c r="H349" s="14">
        <v>181</v>
      </c>
    </row>
    <row r="350" spans="3:8" x14ac:dyDescent="0.3">
      <c r="C350" s="14" t="str">
        <v>successful</v>
      </c>
      <c r="D350" s="14">
        <v>192</v>
      </c>
      <c r="G350" s="14" t="str">
        <v>failed</v>
      </c>
      <c r="H350" s="14">
        <v>13</v>
      </c>
    </row>
    <row r="351" spans="3:8" x14ac:dyDescent="0.3">
      <c r="C351" s="14" t="str">
        <v>successful</v>
      </c>
      <c r="D351" s="14">
        <v>26</v>
      </c>
      <c r="G351" s="14" t="str">
        <v>failed</v>
      </c>
      <c r="H351" s="14">
        <v>1</v>
      </c>
    </row>
    <row r="352" spans="3:8" x14ac:dyDescent="0.3">
      <c r="C352" s="14" t="str">
        <v>successful</v>
      </c>
      <c r="D352" s="14">
        <v>723</v>
      </c>
      <c r="G352" s="14" t="str">
        <v>failed</v>
      </c>
      <c r="H352" s="14">
        <v>21</v>
      </c>
    </row>
    <row r="353" spans="3:8" x14ac:dyDescent="0.3">
      <c r="C353" s="14" t="str">
        <v>successful</v>
      </c>
      <c r="D353" s="14">
        <v>170</v>
      </c>
      <c r="G353" s="14" t="str">
        <v>failed</v>
      </c>
      <c r="H353" s="14">
        <v>830</v>
      </c>
    </row>
    <row r="354" spans="3:8" x14ac:dyDescent="0.3">
      <c r="C354" s="14" t="str">
        <v>successful</v>
      </c>
      <c r="D354" s="14">
        <v>238</v>
      </c>
      <c r="G354" s="14" t="str">
        <v>failed</v>
      </c>
      <c r="H354" s="14">
        <v>130</v>
      </c>
    </row>
    <row r="355" spans="3:8" x14ac:dyDescent="0.3">
      <c r="C355" s="14" t="str">
        <v>successful</v>
      </c>
      <c r="D355" s="14">
        <v>55</v>
      </c>
      <c r="G355" s="14" t="str">
        <v>failed</v>
      </c>
      <c r="H355" s="14">
        <v>55</v>
      </c>
    </row>
    <row r="356" spans="3:8" x14ac:dyDescent="0.3">
      <c r="C356" s="14" t="str">
        <v>successful</v>
      </c>
      <c r="D356" s="14">
        <v>128</v>
      </c>
      <c r="G356" s="14" t="str">
        <v>failed</v>
      </c>
      <c r="H356" s="14">
        <v>114</v>
      </c>
    </row>
    <row r="357" spans="3:8" x14ac:dyDescent="0.3">
      <c r="C357" s="14" t="str">
        <v>successful</v>
      </c>
      <c r="D357" s="14">
        <v>2144</v>
      </c>
      <c r="G357" s="14" t="str">
        <v>failed</v>
      </c>
      <c r="H357" s="14">
        <v>594</v>
      </c>
    </row>
    <row r="358" spans="3:8" x14ac:dyDescent="0.3">
      <c r="C358" s="14" t="str">
        <v>successful</v>
      </c>
      <c r="D358" s="14">
        <v>2693</v>
      </c>
      <c r="G358" s="14" t="str">
        <v>failed</v>
      </c>
      <c r="H358" s="14">
        <v>24</v>
      </c>
    </row>
    <row r="359" spans="3:8" x14ac:dyDescent="0.3">
      <c r="C359" s="14" t="str">
        <v>successful</v>
      </c>
      <c r="D359" s="14">
        <v>432</v>
      </c>
      <c r="G359" s="14" t="str">
        <v>failed</v>
      </c>
      <c r="H359" s="14">
        <v>252</v>
      </c>
    </row>
    <row r="360" spans="3:8" x14ac:dyDescent="0.3">
      <c r="C360" s="14" t="str">
        <v>successful</v>
      </c>
      <c r="D360" s="14">
        <v>189</v>
      </c>
      <c r="G360" s="14" t="str">
        <v>failed</v>
      </c>
      <c r="H360" s="14">
        <v>67</v>
      </c>
    </row>
    <row r="361" spans="3:8" x14ac:dyDescent="0.3">
      <c r="C361" s="14" t="str">
        <v>successful</v>
      </c>
      <c r="D361" s="14">
        <v>154</v>
      </c>
      <c r="G361" s="14" t="str">
        <v>failed</v>
      </c>
      <c r="H361" s="14">
        <v>742</v>
      </c>
    </row>
    <row r="362" spans="3:8" x14ac:dyDescent="0.3">
      <c r="C362" s="14" t="str">
        <v>successful</v>
      </c>
      <c r="D362" s="14">
        <v>96</v>
      </c>
      <c r="G362" s="14" t="str">
        <v>failed</v>
      </c>
      <c r="H362" s="14">
        <v>75</v>
      </c>
    </row>
    <row r="363" spans="3:8" x14ac:dyDescent="0.3">
      <c r="C363" s="14" t="str">
        <v>successful</v>
      </c>
      <c r="D363" s="14">
        <v>3063</v>
      </c>
      <c r="G363" s="14" t="str">
        <v>failed</v>
      </c>
      <c r="H363" s="14">
        <v>4405</v>
      </c>
    </row>
    <row r="364" spans="3:8" x14ac:dyDescent="0.3">
      <c r="C364" s="14" t="str">
        <v>successful</v>
      </c>
      <c r="D364" s="14">
        <v>2266</v>
      </c>
      <c r="G364" s="14" t="str">
        <v>failed</v>
      </c>
      <c r="H364" s="14">
        <v>92</v>
      </c>
    </row>
    <row r="365" spans="3:8" x14ac:dyDescent="0.3">
      <c r="C365" s="14" t="str">
        <v>successful</v>
      </c>
      <c r="D365" s="14">
        <v>194</v>
      </c>
      <c r="G365" s="14" t="str">
        <v>failed</v>
      </c>
      <c r="H365" s="14">
        <v>64</v>
      </c>
    </row>
    <row r="366" spans="3:8" x14ac:dyDescent="0.3">
      <c r="C366" s="14" t="str">
        <v>successful</v>
      </c>
      <c r="D366" s="14">
        <v>129</v>
      </c>
      <c r="G366" s="14" t="str">
        <v>failed</v>
      </c>
      <c r="H366" s="14">
        <v>64</v>
      </c>
    </row>
    <row r="367" spans="3:8" x14ac:dyDescent="0.3">
      <c r="C367" s="14" t="str">
        <v>successful</v>
      </c>
      <c r="D367" s="14">
        <v>375</v>
      </c>
      <c r="G367" s="14" t="str">
        <v>failed</v>
      </c>
      <c r="H367" s="14">
        <v>842</v>
      </c>
    </row>
    <row r="368" spans="3:8" x14ac:dyDescent="0.3">
      <c r="C368" s="14" t="str">
        <v>successful</v>
      </c>
      <c r="D368" s="14">
        <v>409</v>
      </c>
      <c r="G368" s="14" t="str">
        <v>failed</v>
      </c>
      <c r="H368" s="14">
        <v>112</v>
      </c>
    </row>
    <row r="369" spans="3:8" x14ac:dyDescent="0.3">
      <c r="C369" s="14" t="str">
        <v>successful</v>
      </c>
      <c r="D369" s="14">
        <v>234</v>
      </c>
      <c r="G369" s="14" t="str">
        <v>failed</v>
      </c>
      <c r="H369" s="14">
        <v>374</v>
      </c>
    </row>
    <row r="370" spans="3:8" x14ac:dyDescent="0.3">
      <c r="C370" s="14" t="str">
        <v>successful</v>
      </c>
      <c r="D370" s="14">
        <v>3016</v>
      </c>
    </row>
    <row r="371" spans="3:8" x14ac:dyDescent="0.3">
      <c r="C371" s="14" t="str">
        <v>successful</v>
      </c>
      <c r="D371" s="14">
        <v>264</v>
      </c>
    </row>
    <row r="372" spans="3:8" x14ac:dyDescent="0.3">
      <c r="C372" s="14" t="str">
        <v>successful</v>
      </c>
      <c r="D372" s="14">
        <v>272</v>
      </c>
    </row>
    <row r="373" spans="3:8" x14ac:dyDescent="0.3">
      <c r="C373" s="14" t="str">
        <v>successful</v>
      </c>
      <c r="D373" s="14">
        <v>419</v>
      </c>
    </row>
    <row r="374" spans="3:8" x14ac:dyDescent="0.3">
      <c r="C374" s="14" t="str">
        <v>successful</v>
      </c>
      <c r="D374" s="14">
        <v>1621</v>
      </c>
    </row>
    <row r="375" spans="3:8" x14ac:dyDescent="0.3">
      <c r="C375" s="14" t="str">
        <v>successful</v>
      </c>
      <c r="D375" s="14">
        <v>1101</v>
      </c>
    </row>
    <row r="376" spans="3:8" x14ac:dyDescent="0.3">
      <c r="C376" s="14" t="str">
        <v>successful</v>
      </c>
      <c r="D376" s="14">
        <v>1073</v>
      </c>
    </row>
    <row r="377" spans="3:8" x14ac:dyDescent="0.3">
      <c r="C377" s="14" t="str">
        <v>successful</v>
      </c>
      <c r="D377" s="14">
        <v>331</v>
      </c>
    </row>
    <row r="378" spans="3:8" x14ac:dyDescent="0.3">
      <c r="C378" s="14" t="str">
        <v>successful</v>
      </c>
      <c r="D378" s="14">
        <v>1170</v>
      </c>
    </row>
    <row r="379" spans="3:8" x14ac:dyDescent="0.3">
      <c r="C379" s="14" t="str">
        <v>successful</v>
      </c>
      <c r="D379" s="14">
        <v>363</v>
      </c>
    </row>
    <row r="380" spans="3:8" x14ac:dyDescent="0.3">
      <c r="C380" s="14" t="str">
        <v>successful</v>
      </c>
      <c r="D380" s="14">
        <v>103</v>
      </c>
    </row>
    <row r="381" spans="3:8" x14ac:dyDescent="0.3">
      <c r="C381" s="14" t="str">
        <v>successful</v>
      </c>
      <c r="D381" s="14">
        <v>147</v>
      </c>
    </row>
    <row r="382" spans="3:8" x14ac:dyDescent="0.3">
      <c r="C382" s="14" t="str">
        <v>successful</v>
      </c>
      <c r="D382" s="14">
        <v>110</v>
      </c>
    </row>
    <row r="383" spans="3:8" x14ac:dyDescent="0.3">
      <c r="C383" s="14" t="str">
        <v>successful</v>
      </c>
      <c r="D383" s="14">
        <v>134</v>
      </c>
    </row>
    <row r="384" spans="3:8" x14ac:dyDescent="0.3">
      <c r="C384" s="14" t="str">
        <v>successful</v>
      </c>
      <c r="D384" s="14">
        <v>269</v>
      </c>
    </row>
    <row r="385" spans="3:4" x14ac:dyDescent="0.3">
      <c r="C385" s="14" t="str">
        <v>successful</v>
      </c>
      <c r="D385" s="14">
        <v>175</v>
      </c>
    </row>
    <row r="386" spans="3:4" x14ac:dyDescent="0.3">
      <c r="C386" s="14" t="str">
        <v>successful</v>
      </c>
      <c r="D386" s="14">
        <v>69</v>
      </c>
    </row>
    <row r="387" spans="3:4" x14ac:dyDescent="0.3">
      <c r="C387" s="14" t="str">
        <v>successful</v>
      </c>
      <c r="D387" s="14">
        <v>190</v>
      </c>
    </row>
    <row r="388" spans="3:4" x14ac:dyDescent="0.3">
      <c r="C388" s="14" t="str">
        <v>successful</v>
      </c>
      <c r="D388" s="14">
        <v>237</v>
      </c>
    </row>
    <row r="389" spans="3:4" x14ac:dyDescent="0.3">
      <c r="C389" s="14" t="str">
        <v>successful</v>
      </c>
      <c r="D389" s="14">
        <v>196</v>
      </c>
    </row>
    <row r="390" spans="3:4" x14ac:dyDescent="0.3">
      <c r="C390" s="14" t="str">
        <v>successful</v>
      </c>
      <c r="D390" s="14">
        <v>7295</v>
      </c>
    </row>
    <row r="391" spans="3:4" x14ac:dyDescent="0.3">
      <c r="C391" s="14" t="str">
        <v>successful</v>
      </c>
      <c r="D391" s="14">
        <v>2893</v>
      </c>
    </row>
    <row r="392" spans="3:4" x14ac:dyDescent="0.3">
      <c r="C392" s="14" t="str">
        <v>successful</v>
      </c>
      <c r="D392" s="14">
        <v>820</v>
      </c>
    </row>
    <row r="393" spans="3:4" x14ac:dyDescent="0.3">
      <c r="C393" s="14" t="str">
        <v>successful</v>
      </c>
      <c r="D393" s="14">
        <v>2038</v>
      </c>
    </row>
    <row r="394" spans="3:4" x14ac:dyDescent="0.3">
      <c r="C394" s="14" t="str">
        <v>successful</v>
      </c>
      <c r="D394" s="14">
        <v>116</v>
      </c>
    </row>
    <row r="395" spans="3:4" x14ac:dyDescent="0.3">
      <c r="C395" s="14" t="str">
        <v>successful</v>
      </c>
      <c r="D395" s="14">
        <v>1345</v>
      </c>
    </row>
    <row r="396" spans="3:4" x14ac:dyDescent="0.3">
      <c r="C396" s="14" t="str">
        <v>successful</v>
      </c>
      <c r="D396" s="14">
        <v>168</v>
      </c>
    </row>
    <row r="397" spans="3:4" x14ac:dyDescent="0.3">
      <c r="C397" s="14" t="str">
        <v>successful</v>
      </c>
      <c r="D397" s="14">
        <v>137</v>
      </c>
    </row>
    <row r="398" spans="3:4" x14ac:dyDescent="0.3">
      <c r="C398" s="14" t="str">
        <v>successful</v>
      </c>
      <c r="D398" s="14">
        <v>186</v>
      </c>
    </row>
    <row r="399" spans="3:4" x14ac:dyDescent="0.3">
      <c r="C399" s="14" t="str">
        <v>successful</v>
      </c>
      <c r="D399" s="14">
        <v>125</v>
      </c>
    </row>
    <row r="400" spans="3:4" x14ac:dyDescent="0.3">
      <c r="C400" s="14" t="str">
        <v>successful</v>
      </c>
      <c r="D400" s="14">
        <v>202</v>
      </c>
    </row>
    <row r="401" spans="3:4" x14ac:dyDescent="0.3">
      <c r="C401" s="14" t="str">
        <v>successful</v>
      </c>
      <c r="D401" s="14">
        <v>103</v>
      </c>
    </row>
    <row r="402" spans="3:4" x14ac:dyDescent="0.3">
      <c r="C402" s="14" t="str">
        <v>successful</v>
      </c>
      <c r="D402" s="14">
        <v>1785</v>
      </c>
    </row>
    <row r="403" spans="3:4" x14ac:dyDescent="0.3">
      <c r="C403" s="14" t="str">
        <v>successful</v>
      </c>
      <c r="D403" s="14">
        <v>157</v>
      </c>
    </row>
    <row r="404" spans="3:4" x14ac:dyDescent="0.3">
      <c r="C404" s="14" t="str">
        <v>successful</v>
      </c>
      <c r="D404" s="14">
        <v>555</v>
      </c>
    </row>
    <row r="405" spans="3:4" x14ac:dyDescent="0.3">
      <c r="C405" s="14" t="str">
        <v>successful</v>
      </c>
      <c r="D405" s="14">
        <v>297</v>
      </c>
    </row>
    <row r="406" spans="3:4" x14ac:dyDescent="0.3">
      <c r="C406" s="14" t="str">
        <v>successful</v>
      </c>
      <c r="D406" s="14">
        <v>123</v>
      </c>
    </row>
    <row r="407" spans="3:4" x14ac:dyDescent="0.3">
      <c r="C407" s="14" t="str">
        <v>successful</v>
      </c>
      <c r="D407" s="14">
        <v>3036</v>
      </c>
    </row>
    <row r="408" spans="3:4" x14ac:dyDescent="0.3">
      <c r="C408" s="14" t="str">
        <v>successful</v>
      </c>
      <c r="D408" s="14">
        <v>144</v>
      </c>
    </row>
    <row r="409" spans="3:4" x14ac:dyDescent="0.3">
      <c r="C409" s="14" t="str">
        <v>successful</v>
      </c>
      <c r="D409" s="14">
        <v>121</v>
      </c>
    </row>
    <row r="410" spans="3:4" x14ac:dyDescent="0.3">
      <c r="C410" s="14" t="str">
        <v>successful</v>
      </c>
      <c r="D410" s="14">
        <v>181</v>
      </c>
    </row>
    <row r="411" spans="3:4" x14ac:dyDescent="0.3">
      <c r="C411" s="14" t="str">
        <v>successful</v>
      </c>
      <c r="D411" s="14">
        <v>122</v>
      </c>
    </row>
    <row r="412" spans="3:4" x14ac:dyDescent="0.3">
      <c r="C412" s="14" t="str">
        <v>successful</v>
      </c>
      <c r="D412" s="14">
        <v>1071</v>
      </c>
    </row>
    <row r="413" spans="3:4" x14ac:dyDescent="0.3">
      <c r="C413" s="14" t="str">
        <v>successful</v>
      </c>
      <c r="D413" s="14">
        <v>980</v>
      </c>
    </row>
    <row r="414" spans="3:4" x14ac:dyDescent="0.3">
      <c r="C414" s="14" t="str">
        <v>successful</v>
      </c>
      <c r="D414" s="14">
        <v>536</v>
      </c>
    </row>
    <row r="415" spans="3:4" x14ac:dyDescent="0.3">
      <c r="C415" s="14" t="str">
        <v>successful</v>
      </c>
      <c r="D415" s="14">
        <v>1991</v>
      </c>
    </row>
    <row r="416" spans="3:4" x14ac:dyDescent="0.3">
      <c r="C416" s="14" t="str">
        <v>successful</v>
      </c>
      <c r="D416" s="14">
        <v>180</v>
      </c>
    </row>
    <row r="417" spans="3:4" x14ac:dyDescent="0.3">
      <c r="C417" s="14" t="str">
        <v>successful</v>
      </c>
      <c r="D417" s="14">
        <v>130</v>
      </c>
    </row>
    <row r="418" spans="3:4" x14ac:dyDescent="0.3">
      <c r="C418" s="14" t="str">
        <v>successful</v>
      </c>
      <c r="D418" s="14">
        <v>122</v>
      </c>
    </row>
    <row r="419" spans="3:4" x14ac:dyDescent="0.3">
      <c r="C419" s="14" t="str">
        <v>successful</v>
      </c>
      <c r="D419" s="14">
        <v>140</v>
      </c>
    </row>
    <row r="420" spans="3:4" x14ac:dyDescent="0.3">
      <c r="C420" s="14" t="str">
        <v>successful</v>
      </c>
      <c r="D420" s="14">
        <v>3388</v>
      </c>
    </row>
    <row r="421" spans="3:4" x14ac:dyDescent="0.3">
      <c r="C421" s="14" t="str">
        <v>successful</v>
      </c>
      <c r="D421" s="14">
        <v>280</v>
      </c>
    </row>
    <row r="422" spans="3:4" x14ac:dyDescent="0.3">
      <c r="C422" s="14" t="str">
        <v>successful</v>
      </c>
      <c r="D422" s="14">
        <v>366</v>
      </c>
    </row>
    <row r="423" spans="3:4" x14ac:dyDescent="0.3">
      <c r="C423" s="14" t="str">
        <v>successful</v>
      </c>
      <c r="D423" s="14">
        <v>270</v>
      </c>
    </row>
    <row r="424" spans="3:4" x14ac:dyDescent="0.3">
      <c r="C424" s="14" t="str">
        <v>successful</v>
      </c>
      <c r="D424" s="14">
        <v>137</v>
      </c>
    </row>
    <row r="425" spans="3:4" x14ac:dyDescent="0.3">
      <c r="C425" s="14" t="str">
        <v>successful</v>
      </c>
      <c r="D425" s="14">
        <v>3205</v>
      </c>
    </row>
    <row r="426" spans="3:4" x14ac:dyDescent="0.3">
      <c r="C426" s="14" t="str">
        <v>successful</v>
      </c>
      <c r="D426" s="14">
        <v>288</v>
      </c>
    </row>
    <row r="427" spans="3:4" x14ac:dyDescent="0.3">
      <c r="C427" s="14" t="str">
        <v>successful</v>
      </c>
      <c r="D427" s="14">
        <v>148</v>
      </c>
    </row>
    <row r="428" spans="3:4" x14ac:dyDescent="0.3">
      <c r="C428" s="14" t="str">
        <v>successful</v>
      </c>
      <c r="D428" s="14">
        <v>114</v>
      </c>
    </row>
    <row r="429" spans="3:4" x14ac:dyDescent="0.3">
      <c r="C429" s="14" t="str">
        <v>successful</v>
      </c>
      <c r="D429" s="14">
        <v>1518</v>
      </c>
    </row>
    <row r="430" spans="3:4" x14ac:dyDescent="0.3">
      <c r="C430" s="14" t="str">
        <v>successful</v>
      </c>
      <c r="D430" s="14">
        <v>166</v>
      </c>
    </row>
    <row r="431" spans="3:4" x14ac:dyDescent="0.3">
      <c r="C431" s="14" t="str">
        <v>successful</v>
      </c>
      <c r="D431" s="14">
        <v>100</v>
      </c>
    </row>
    <row r="432" spans="3:4" x14ac:dyDescent="0.3">
      <c r="C432" s="14" t="str">
        <v>successful</v>
      </c>
      <c r="D432" s="14">
        <v>235</v>
      </c>
    </row>
    <row r="433" spans="3:4" x14ac:dyDescent="0.3">
      <c r="C433" s="14" t="str">
        <v>successful</v>
      </c>
      <c r="D433" s="14">
        <v>148</v>
      </c>
    </row>
    <row r="434" spans="3:4" x14ac:dyDescent="0.3">
      <c r="C434" s="14" t="str">
        <v>successful</v>
      </c>
      <c r="D434" s="14">
        <v>198</v>
      </c>
    </row>
    <row r="435" spans="3:4" x14ac:dyDescent="0.3">
      <c r="C435" s="14" t="str">
        <v>successful</v>
      </c>
      <c r="D435" s="14">
        <v>150</v>
      </c>
    </row>
    <row r="436" spans="3:4" x14ac:dyDescent="0.3">
      <c r="C436" s="14" t="str">
        <v>successful</v>
      </c>
      <c r="D436" s="14">
        <v>216</v>
      </c>
    </row>
    <row r="437" spans="3:4" x14ac:dyDescent="0.3">
      <c r="C437" s="14" t="str">
        <v>successful</v>
      </c>
      <c r="D437" s="14">
        <v>5139</v>
      </c>
    </row>
    <row r="438" spans="3:4" x14ac:dyDescent="0.3">
      <c r="C438" s="14" t="str">
        <v>successful</v>
      </c>
      <c r="D438" s="14">
        <v>2353</v>
      </c>
    </row>
    <row r="439" spans="3:4" x14ac:dyDescent="0.3">
      <c r="C439" s="14" t="str">
        <v>successful</v>
      </c>
      <c r="D439" s="14">
        <v>78</v>
      </c>
    </row>
    <row r="440" spans="3:4" x14ac:dyDescent="0.3">
      <c r="C440" s="14" t="str">
        <v>successful</v>
      </c>
      <c r="D440" s="14">
        <v>174</v>
      </c>
    </row>
    <row r="441" spans="3:4" x14ac:dyDescent="0.3">
      <c r="C441" s="14" t="str">
        <v>successful</v>
      </c>
      <c r="D441" s="14">
        <v>164</v>
      </c>
    </row>
    <row r="442" spans="3:4" x14ac:dyDescent="0.3">
      <c r="C442" s="14" t="str">
        <v>successful</v>
      </c>
      <c r="D442" s="14">
        <v>161</v>
      </c>
    </row>
    <row r="443" spans="3:4" x14ac:dyDescent="0.3">
      <c r="C443" s="14" t="str">
        <v>successful</v>
      </c>
      <c r="D443" s="14">
        <v>138</v>
      </c>
    </row>
    <row r="444" spans="3:4" x14ac:dyDescent="0.3">
      <c r="C444" s="14" t="str">
        <v>successful</v>
      </c>
      <c r="D444" s="14">
        <v>3308</v>
      </c>
    </row>
    <row r="445" spans="3:4" x14ac:dyDescent="0.3">
      <c r="C445" s="14" t="str">
        <v>successful</v>
      </c>
      <c r="D445" s="14">
        <v>127</v>
      </c>
    </row>
    <row r="446" spans="3:4" x14ac:dyDescent="0.3">
      <c r="C446" s="14" t="str">
        <v>successful</v>
      </c>
      <c r="D446" s="14">
        <v>207</v>
      </c>
    </row>
    <row r="447" spans="3:4" x14ac:dyDescent="0.3">
      <c r="C447" s="14" t="str">
        <v>successful</v>
      </c>
      <c r="D447" s="14">
        <v>181</v>
      </c>
    </row>
    <row r="448" spans="3:4" x14ac:dyDescent="0.3">
      <c r="C448" s="14" t="str">
        <v>successful</v>
      </c>
      <c r="D448" s="14">
        <v>110</v>
      </c>
    </row>
    <row r="449" spans="3:4" x14ac:dyDescent="0.3">
      <c r="C449" s="14" t="str">
        <v>successful</v>
      </c>
      <c r="D449" s="14">
        <v>185</v>
      </c>
    </row>
    <row r="450" spans="3:4" x14ac:dyDescent="0.3">
      <c r="C450" s="14" t="str">
        <v>successful</v>
      </c>
      <c r="D450" s="14">
        <v>121</v>
      </c>
    </row>
    <row r="451" spans="3:4" x14ac:dyDescent="0.3">
      <c r="C451" s="14" t="str">
        <v>successful</v>
      </c>
      <c r="D451" s="14">
        <v>106</v>
      </c>
    </row>
    <row r="452" spans="3:4" x14ac:dyDescent="0.3">
      <c r="C452" s="14" t="str">
        <v>successful</v>
      </c>
      <c r="D452" s="14">
        <v>142</v>
      </c>
    </row>
    <row r="453" spans="3:4" x14ac:dyDescent="0.3">
      <c r="C453" s="14" t="str">
        <v>successful</v>
      </c>
      <c r="D453" s="14">
        <v>233</v>
      </c>
    </row>
    <row r="454" spans="3:4" x14ac:dyDescent="0.3">
      <c r="C454" s="14" t="str">
        <v>successful</v>
      </c>
      <c r="D454" s="14">
        <v>218</v>
      </c>
    </row>
    <row r="455" spans="3:4" x14ac:dyDescent="0.3">
      <c r="C455" s="14" t="str">
        <v>successful</v>
      </c>
      <c r="D455" s="14">
        <v>76</v>
      </c>
    </row>
    <row r="456" spans="3:4" x14ac:dyDescent="0.3">
      <c r="C456" s="14" t="str">
        <v>successful</v>
      </c>
      <c r="D456" s="14">
        <v>43</v>
      </c>
    </row>
    <row r="457" spans="3:4" x14ac:dyDescent="0.3">
      <c r="C457" s="14" t="str">
        <v>successful</v>
      </c>
      <c r="D457" s="14">
        <v>221</v>
      </c>
    </row>
    <row r="458" spans="3:4" x14ac:dyDescent="0.3">
      <c r="C458" s="14" t="str">
        <v>successful</v>
      </c>
      <c r="D458" s="14">
        <v>2805</v>
      </c>
    </row>
    <row r="459" spans="3:4" x14ac:dyDescent="0.3">
      <c r="C459" s="14" t="str">
        <v>successful</v>
      </c>
      <c r="D459" s="14">
        <v>68</v>
      </c>
    </row>
    <row r="460" spans="3:4" x14ac:dyDescent="0.3">
      <c r="C460" s="14" t="str">
        <v>successful</v>
      </c>
      <c r="D460" s="14">
        <v>183</v>
      </c>
    </row>
    <row r="461" spans="3:4" x14ac:dyDescent="0.3">
      <c r="C461" s="14" t="str">
        <v>successful</v>
      </c>
      <c r="D461" s="14">
        <v>133</v>
      </c>
    </row>
    <row r="462" spans="3:4" x14ac:dyDescent="0.3">
      <c r="C462" s="14" t="str">
        <v>successful</v>
      </c>
      <c r="D462" s="14">
        <v>2489</v>
      </c>
    </row>
    <row r="463" spans="3:4" x14ac:dyDescent="0.3">
      <c r="C463" s="14" t="str">
        <v>successful</v>
      </c>
      <c r="D463" s="14">
        <v>69</v>
      </c>
    </row>
    <row r="464" spans="3:4" x14ac:dyDescent="0.3">
      <c r="C464" s="14" t="str">
        <v>successful</v>
      </c>
      <c r="D464" s="14">
        <v>279</v>
      </c>
    </row>
    <row r="465" spans="3:4" x14ac:dyDescent="0.3">
      <c r="C465" s="14" t="str">
        <v>successful</v>
      </c>
      <c r="D465" s="14">
        <v>210</v>
      </c>
    </row>
    <row r="466" spans="3:4" x14ac:dyDescent="0.3">
      <c r="C466" s="14" t="str">
        <v>successful</v>
      </c>
      <c r="D466" s="14">
        <v>2100</v>
      </c>
    </row>
    <row r="467" spans="3:4" x14ac:dyDescent="0.3">
      <c r="C467" s="14" t="str">
        <v>successful</v>
      </c>
      <c r="D467" s="14">
        <v>252</v>
      </c>
    </row>
    <row r="468" spans="3:4" x14ac:dyDescent="0.3">
      <c r="C468" s="14" t="str">
        <v>successful</v>
      </c>
      <c r="D468" s="14">
        <v>1280</v>
      </c>
    </row>
    <row r="469" spans="3:4" x14ac:dyDescent="0.3">
      <c r="C469" s="14" t="str">
        <v>successful</v>
      </c>
      <c r="D469" s="14">
        <v>157</v>
      </c>
    </row>
    <row r="470" spans="3:4" x14ac:dyDescent="0.3">
      <c r="C470" s="14" t="str">
        <v>successful</v>
      </c>
      <c r="D470" s="14">
        <v>194</v>
      </c>
    </row>
    <row r="471" spans="3:4" x14ac:dyDescent="0.3">
      <c r="C471" s="14" t="str">
        <v>successful</v>
      </c>
      <c r="D471" s="14">
        <v>82</v>
      </c>
    </row>
    <row r="472" spans="3:4" x14ac:dyDescent="0.3">
      <c r="C472" s="14" t="str">
        <v>successful</v>
      </c>
      <c r="D472" s="14">
        <v>4233</v>
      </c>
    </row>
    <row r="473" spans="3:4" x14ac:dyDescent="0.3">
      <c r="C473" s="14" t="str">
        <v>successful</v>
      </c>
      <c r="D473" s="14">
        <v>1297</v>
      </c>
    </row>
    <row r="474" spans="3:4" x14ac:dyDescent="0.3">
      <c r="C474" s="14" t="str">
        <v>successful</v>
      </c>
      <c r="D474" s="14">
        <v>165</v>
      </c>
    </row>
    <row r="475" spans="3:4" x14ac:dyDescent="0.3">
      <c r="C475" s="14" t="str">
        <v>successful</v>
      </c>
      <c r="D475" s="14">
        <v>119</v>
      </c>
    </row>
    <row r="476" spans="3:4" x14ac:dyDescent="0.3">
      <c r="C476" s="14" t="str">
        <v>successful</v>
      </c>
      <c r="D476" s="14">
        <v>1797</v>
      </c>
    </row>
    <row r="477" spans="3:4" x14ac:dyDescent="0.3">
      <c r="C477" s="14" t="str">
        <v>successful</v>
      </c>
      <c r="D477" s="14">
        <v>261</v>
      </c>
    </row>
    <row r="478" spans="3:4" x14ac:dyDescent="0.3">
      <c r="C478" s="14" t="str">
        <v>successful</v>
      </c>
      <c r="D478" s="14">
        <v>157</v>
      </c>
    </row>
    <row r="479" spans="3:4" x14ac:dyDescent="0.3">
      <c r="C479" s="14" t="str">
        <v>successful</v>
      </c>
      <c r="D479" s="14">
        <v>3533</v>
      </c>
    </row>
    <row r="480" spans="3:4" x14ac:dyDescent="0.3">
      <c r="C480" s="14" t="str">
        <v>successful</v>
      </c>
      <c r="D480" s="14">
        <v>155</v>
      </c>
    </row>
    <row r="481" spans="3:4" x14ac:dyDescent="0.3">
      <c r="C481" s="14" t="str">
        <v>successful</v>
      </c>
      <c r="D481" s="14">
        <v>132</v>
      </c>
    </row>
    <row r="482" spans="3:4" x14ac:dyDescent="0.3">
      <c r="C482" s="14" t="str">
        <v>successful</v>
      </c>
      <c r="D482" s="14">
        <v>1354</v>
      </c>
    </row>
    <row r="483" spans="3:4" x14ac:dyDescent="0.3">
      <c r="C483" s="14" t="str">
        <v>successful</v>
      </c>
      <c r="D483" s="14">
        <v>48</v>
      </c>
    </row>
    <row r="484" spans="3:4" x14ac:dyDescent="0.3">
      <c r="C484" s="14" t="str">
        <v>successful</v>
      </c>
      <c r="D484" s="14">
        <v>110</v>
      </c>
    </row>
    <row r="485" spans="3:4" x14ac:dyDescent="0.3">
      <c r="C485" s="14" t="str">
        <v>successful</v>
      </c>
      <c r="D485" s="14">
        <v>172</v>
      </c>
    </row>
    <row r="486" spans="3:4" x14ac:dyDescent="0.3">
      <c r="C486" s="14" t="str">
        <v>successful</v>
      </c>
      <c r="D486" s="14">
        <v>307</v>
      </c>
    </row>
    <row r="487" spans="3:4" x14ac:dyDescent="0.3">
      <c r="C487" s="14" t="str">
        <v>successful</v>
      </c>
      <c r="D487" s="14">
        <v>160</v>
      </c>
    </row>
    <row r="488" spans="3:4" x14ac:dyDescent="0.3">
      <c r="C488" s="14" t="str">
        <v>successful</v>
      </c>
      <c r="D488" s="14">
        <v>1467</v>
      </c>
    </row>
    <row r="489" spans="3:4" x14ac:dyDescent="0.3">
      <c r="C489" s="14" t="str">
        <v>successful</v>
      </c>
      <c r="D489" s="14">
        <v>2662</v>
      </c>
    </row>
    <row r="490" spans="3:4" x14ac:dyDescent="0.3">
      <c r="C490" s="14" t="str">
        <v>successful</v>
      </c>
      <c r="D490" s="14">
        <v>452</v>
      </c>
    </row>
    <row r="491" spans="3:4" x14ac:dyDescent="0.3">
      <c r="C491" s="14" t="str">
        <v>successful</v>
      </c>
      <c r="D491" s="14">
        <v>158</v>
      </c>
    </row>
    <row r="492" spans="3:4" x14ac:dyDescent="0.3">
      <c r="C492" s="14" t="str">
        <v>successful</v>
      </c>
      <c r="D492" s="14">
        <v>225</v>
      </c>
    </row>
    <row r="493" spans="3:4" x14ac:dyDescent="0.3">
      <c r="C493" s="14" t="str">
        <v>successful</v>
      </c>
      <c r="D493" s="14">
        <v>65</v>
      </c>
    </row>
    <row r="494" spans="3:4" x14ac:dyDescent="0.3">
      <c r="C494" s="14" t="str">
        <v>successful</v>
      </c>
      <c r="D494" s="14">
        <v>163</v>
      </c>
    </row>
    <row r="495" spans="3:4" x14ac:dyDescent="0.3">
      <c r="C495" s="14" t="str">
        <v>successful</v>
      </c>
      <c r="D495" s="14">
        <v>85</v>
      </c>
    </row>
    <row r="496" spans="3:4" x14ac:dyDescent="0.3">
      <c r="C496" s="14" t="str">
        <v>successful</v>
      </c>
      <c r="D496" s="14">
        <v>217</v>
      </c>
    </row>
    <row r="497" spans="3:4" x14ac:dyDescent="0.3">
      <c r="C497" s="14" t="str">
        <v>successful</v>
      </c>
      <c r="D497" s="14">
        <v>150</v>
      </c>
    </row>
    <row r="498" spans="3:4" x14ac:dyDescent="0.3">
      <c r="C498" s="14" t="str">
        <v>successful</v>
      </c>
      <c r="D498" s="14">
        <v>3272</v>
      </c>
    </row>
    <row r="499" spans="3:4" x14ac:dyDescent="0.3">
      <c r="C499" s="14" t="str">
        <v>successful</v>
      </c>
      <c r="D499" s="14">
        <v>300</v>
      </c>
    </row>
    <row r="500" spans="3:4" x14ac:dyDescent="0.3">
      <c r="C500" s="14" t="str">
        <v>successful</v>
      </c>
      <c r="D500" s="14">
        <v>126</v>
      </c>
    </row>
    <row r="501" spans="3:4" x14ac:dyDescent="0.3">
      <c r="C501" s="14" t="str">
        <v>successful</v>
      </c>
      <c r="D501" s="14">
        <v>2320</v>
      </c>
    </row>
    <row r="502" spans="3:4" x14ac:dyDescent="0.3">
      <c r="C502" s="14" t="str">
        <v>successful</v>
      </c>
      <c r="D502" s="14">
        <v>81</v>
      </c>
    </row>
    <row r="503" spans="3:4" x14ac:dyDescent="0.3">
      <c r="C503" s="14" t="str">
        <v>successful</v>
      </c>
      <c r="D503" s="14">
        <v>1887</v>
      </c>
    </row>
    <row r="504" spans="3:4" x14ac:dyDescent="0.3">
      <c r="C504" s="14" t="str">
        <v>successful</v>
      </c>
      <c r="D504" s="14">
        <v>4358</v>
      </c>
    </row>
    <row r="505" spans="3:4" x14ac:dyDescent="0.3">
      <c r="C505" s="14" t="str">
        <v>successful</v>
      </c>
      <c r="D505" s="14">
        <v>53</v>
      </c>
    </row>
    <row r="506" spans="3:4" x14ac:dyDescent="0.3">
      <c r="C506" s="14" t="str">
        <v>successful</v>
      </c>
      <c r="D506" s="14">
        <v>2414</v>
      </c>
    </row>
    <row r="507" spans="3:4" x14ac:dyDescent="0.3">
      <c r="C507" s="14" t="str">
        <v>successful</v>
      </c>
      <c r="D507" s="14">
        <v>80</v>
      </c>
    </row>
    <row r="508" spans="3:4" x14ac:dyDescent="0.3">
      <c r="C508" s="14" t="str">
        <v>successful</v>
      </c>
      <c r="D508" s="14">
        <v>193</v>
      </c>
    </row>
    <row r="509" spans="3:4" x14ac:dyDescent="0.3">
      <c r="C509" s="14" t="str">
        <v>successful</v>
      </c>
      <c r="D509" s="14">
        <v>52</v>
      </c>
    </row>
    <row r="510" spans="3:4" x14ac:dyDescent="0.3">
      <c r="C510" s="14" t="str">
        <v>successful</v>
      </c>
      <c r="D510" s="14">
        <v>290</v>
      </c>
    </row>
    <row r="511" spans="3:4" x14ac:dyDescent="0.3">
      <c r="C511" s="14" t="str">
        <v>successful</v>
      </c>
      <c r="D511" s="14">
        <v>122</v>
      </c>
    </row>
    <row r="512" spans="3:4" x14ac:dyDescent="0.3">
      <c r="C512" s="14" t="str">
        <v>successful</v>
      </c>
      <c r="D512" s="14">
        <v>1470</v>
      </c>
    </row>
    <row r="513" spans="3:4" x14ac:dyDescent="0.3">
      <c r="C513" s="14" t="str">
        <v>successful</v>
      </c>
      <c r="D513" s="14">
        <v>165</v>
      </c>
    </row>
    <row r="514" spans="3:4" x14ac:dyDescent="0.3">
      <c r="C514" s="14" t="str">
        <v>successful</v>
      </c>
      <c r="D514" s="14">
        <v>182</v>
      </c>
    </row>
    <row r="515" spans="3:4" x14ac:dyDescent="0.3">
      <c r="C515" s="14" t="str">
        <v>successful</v>
      </c>
      <c r="D515" s="14">
        <v>199</v>
      </c>
    </row>
    <row r="516" spans="3:4" x14ac:dyDescent="0.3">
      <c r="C516" s="14" t="str">
        <v>successful</v>
      </c>
      <c r="D516" s="14">
        <v>56</v>
      </c>
    </row>
    <row r="517" spans="3:4" x14ac:dyDescent="0.3">
      <c r="C517" s="14" t="str">
        <v>successful</v>
      </c>
      <c r="D517" s="14">
        <v>1460</v>
      </c>
    </row>
    <row r="518" spans="3:4" x14ac:dyDescent="0.3">
      <c r="C518" s="14" t="str">
        <v>successful</v>
      </c>
      <c r="D518" s="14">
        <v>123</v>
      </c>
    </row>
    <row r="519" spans="3:4" x14ac:dyDescent="0.3">
      <c r="C519" s="14" t="str">
        <v>successful</v>
      </c>
      <c r="D519" s="14">
        <v>159</v>
      </c>
    </row>
    <row r="520" spans="3:4" x14ac:dyDescent="0.3">
      <c r="C520" s="14" t="str">
        <v>successful</v>
      </c>
      <c r="D520" s="14">
        <v>110</v>
      </c>
    </row>
    <row r="521" spans="3:4" x14ac:dyDescent="0.3">
      <c r="C521" s="14" t="str">
        <v>successful</v>
      </c>
      <c r="D521" s="14">
        <v>236</v>
      </c>
    </row>
    <row r="522" spans="3:4" x14ac:dyDescent="0.3">
      <c r="C522" s="14" t="str">
        <v>successful</v>
      </c>
      <c r="D522" s="14">
        <v>191</v>
      </c>
    </row>
    <row r="523" spans="3:4" x14ac:dyDescent="0.3">
      <c r="C523" s="14" t="str">
        <v>successful</v>
      </c>
      <c r="D523" s="14">
        <v>3934</v>
      </c>
    </row>
    <row r="524" spans="3:4" x14ac:dyDescent="0.3">
      <c r="C524" s="14" t="str">
        <v>successful</v>
      </c>
      <c r="D524" s="14">
        <v>80</v>
      </c>
    </row>
    <row r="525" spans="3:4" x14ac:dyDescent="0.3">
      <c r="C525" s="14" t="str">
        <v>successful</v>
      </c>
      <c r="D525" s="14">
        <v>462</v>
      </c>
    </row>
    <row r="526" spans="3:4" x14ac:dyDescent="0.3">
      <c r="C526" s="14" t="str">
        <v>successful</v>
      </c>
      <c r="D526" s="14">
        <v>179</v>
      </c>
    </row>
    <row r="527" spans="3:4" x14ac:dyDescent="0.3">
      <c r="C527" s="14" t="str">
        <v>successful</v>
      </c>
      <c r="D527" s="14">
        <v>1866</v>
      </c>
    </row>
    <row r="528" spans="3:4" x14ac:dyDescent="0.3">
      <c r="C528" s="14" t="str">
        <v>successful</v>
      </c>
      <c r="D528" s="14">
        <v>156</v>
      </c>
    </row>
    <row r="529" spans="3:4" x14ac:dyDescent="0.3">
      <c r="C529" s="14" t="str">
        <v>successful</v>
      </c>
      <c r="D529" s="14">
        <v>255</v>
      </c>
    </row>
    <row r="530" spans="3:4" x14ac:dyDescent="0.3">
      <c r="C530" s="14" t="str">
        <v>successful</v>
      </c>
      <c r="D530" s="14">
        <v>2261</v>
      </c>
    </row>
    <row r="531" spans="3:4" x14ac:dyDescent="0.3">
      <c r="C531" s="14" t="str">
        <v>successful</v>
      </c>
      <c r="D531" s="14">
        <v>40</v>
      </c>
    </row>
    <row r="532" spans="3:4" x14ac:dyDescent="0.3">
      <c r="C532" s="14" t="str">
        <v>successful</v>
      </c>
      <c r="D532" s="14">
        <v>2289</v>
      </c>
    </row>
    <row r="533" spans="3:4" x14ac:dyDescent="0.3">
      <c r="C533" s="14" t="str">
        <v>successful</v>
      </c>
      <c r="D533" s="14">
        <v>65</v>
      </c>
    </row>
    <row r="534" spans="3:4" x14ac:dyDescent="0.3">
      <c r="C534" s="14" t="str">
        <v>successful</v>
      </c>
      <c r="D534" s="14">
        <v>3777</v>
      </c>
    </row>
    <row r="535" spans="3:4" x14ac:dyDescent="0.3">
      <c r="C535" s="14" t="str">
        <v>successful</v>
      </c>
      <c r="D535" s="14">
        <v>184</v>
      </c>
    </row>
    <row r="536" spans="3:4" x14ac:dyDescent="0.3">
      <c r="C536" s="14" t="str">
        <v>successful</v>
      </c>
      <c r="D536" s="14">
        <v>85</v>
      </c>
    </row>
    <row r="537" spans="3:4" x14ac:dyDescent="0.3">
      <c r="C537" s="14" t="str">
        <v>successful</v>
      </c>
      <c r="D537" s="14">
        <v>144</v>
      </c>
    </row>
    <row r="538" spans="3:4" x14ac:dyDescent="0.3">
      <c r="C538" s="14" t="str">
        <v>successful</v>
      </c>
      <c r="D538" s="14">
        <v>1902</v>
      </c>
    </row>
    <row r="539" spans="3:4" x14ac:dyDescent="0.3">
      <c r="C539" s="14" t="str">
        <v>successful</v>
      </c>
      <c r="D539" s="14">
        <v>105</v>
      </c>
    </row>
    <row r="540" spans="3:4" x14ac:dyDescent="0.3">
      <c r="C540" s="14" t="str">
        <v>successful</v>
      </c>
      <c r="D540" s="14">
        <v>132</v>
      </c>
    </row>
    <row r="541" spans="3:4" x14ac:dyDescent="0.3">
      <c r="C541" s="14" t="str">
        <v>successful</v>
      </c>
      <c r="D541" s="14">
        <v>96</v>
      </c>
    </row>
    <row r="542" spans="3:4" x14ac:dyDescent="0.3">
      <c r="C542" s="14" t="str">
        <v>successful</v>
      </c>
      <c r="D542" s="14">
        <v>114</v>
      </c>
    </row>
    <row r="543" spans="3:4" x14ac:dyDescent="0.3">
      <c r="C543" s="14" t="str">
        <v>successful</v>
      </c>
      <c r="D543" s="14">
        <v>203</v>
      </c>
    </row>
    <row r="544" spans="3:4" x14ac:dyDescent="0.3">
      <c r="C544" s="14" t="str">
        <v>successful</v>
      </c>
      <c r="D544" s="14">
        <v>1559</v>
      </c>
    </row>
    <row r="545" spans="3:4" x14ac:dyDescent="0.3">
      <c r="C545" s="14" t="str">
        <v>successful</v>
      </c>
      <c r="D545" s="14">
        <v>1548</v>
      </c>
    </row>
    <row r="546" spans="3:4" x14ac:dyDescent="0.3">
      <c r="C546" s="14" t="str">
        <v>successful</v>
      </c>
      <c r="D546" s="14">
        <v>80</v>
      </c>
    </row>
    <row r="547" spans="3:4" x14ac:dyDescent="0.3">
      <c r="C547" s="14" t="str">
        <v>successful</v>
      </c>
      <c r="D547" s="14">
        <v>131</v>
      </c>
    </row>
    <row r="548" spans="3:4" x14ac:dyDescent="0.3">
      <c r="C548" s="14" t="str">
        <v>successful</v>
      </c>
      <c r="D548" s="14">
        <v>112</v>
      </c>
    </row>
    <row r="549" spans="3:4" x14ac:dyDescent="0.3">
      <c r="C549" s="14" t="str">
        <v>successful</v>
      </c>
      <c r="D549" s="14">
        <v>155</v>
      </c>
    </row>
    <row r="550" spans="3:4" x14ac:dyDescent="0.3">
      <c r="C550" s="14" t="str">
        <v>successful</v>
      </c>
      <c r="D550" s="14">
        <v>266</v>
      </c>
    </row>
    <row r="551" spans="3:4" x14ac:dyDescent="0.3">
      <c r="C551" s="14" t="str">
        <v>successful</v>
      </c>
      <c r="D551" s="14">
        <v>155</v>
      </c>
    </row>
    <row r="552" spans="3:4" x14ac:dyDescent="0.3">
      <c r="C552" s="14" t="str">
        <v>successful</v>
      </c>
      <c r="D552" s="14">
        <v>207</v>
      </c>
    </row>
    <row r="553" spans="3:4" x14ac:dyDescent="0.3">
      <c r="C553" s="14" t="str">
        <v>successful</v>
      </c>
      <c r="D553" s="14">
        <v>245</v>
      </c>
    </row>
    <row r="554" spans="3:4" x14ac:dyDescent="0.3">
      <c r="C554" s="14" t="str">
        <v>successful</v>
      </c>
      <c r="D554" s="14">
        <v>1573</v>
      </c>
    </row>
    <row r="555" spans="3:4" x14ac:dyDescent="0.3">
      <c r="C555" s="14" t="str">
        <v>successful</v>
      </c>
      <c r="D555" s="14">
        <v>114</v>
      </c>
    </row>
    <row r="556" spans="3:4" x14ac:dyDescent="0.3">
      <c r="C556" s="14" t="str">
        <v>successful</v>
      </c>
      <c r="D556" s="14">
        <v>93</v>
      </c>
    </row>
    <row r="557" spans="3:4" x14ac:dyDescent="0.3">
      <c r="C557" s="14" t="str">
        <v>successful</v>
      </c>
      <c r="D557" s="14">
        <v>1681</v>
      </c>
    </row>
    <row r="558" spans="3:4" x14ac:dyDescent="0.3">
      <c r="C558" s="14" t="str">
        <v>successful</v>
      </c>
      <c r="D558" s="14">
        <v>32</v>
      </c>
    </row>
    <row r="559" spans="3:4" x14ac:dyDescent="0.3">
      <c r="C559" s="14" t="str">
        <v>successful</v>
      </c>
      <c r="D559" s="14">
        <v>135</v>
      </c>
    </row>
    <row r="560" spans="3:4" x14ac:dyDescent="0.3">
      <c r="C560" s="14" t="str">
        <v>successful</v>
      </c>
      <c r="D560" s="14">
        <v>140</v>
      </c>
    </row>
    <row r="561" spans="3:4" x14ac:dyDescent="0.3">
      <c r="C561" s="14" t="str">
        <v>successful</v>
      </c>
      <c r="D561" s="14">
        <v>92</v>
      </c>
    </row>
    <row r="562" spans="3:4" x14ac:dyDescent="0.3">
      <c r="C562" s="14" t="str">
        <v>successful</v>
      </c>
      <c r="D562" s="14">
        <v>1015</v>
      </c>
    </row>
    <row r="563" spans="3:4" x14ac:dyDescent="0.3">
      <c r="C563" s="14" t="str">
        <v>successful</v>
      </c>
      <c r="D563" s="14">
        <v>323</v>
      </c>
    </row>
    <row r="564" spans="3:4" x14ac:dyDescent="0.3">
      <c r="C564" s="14" t="str">
        <v>successful</v>
      </c>
      <c r="D564" s="14">
        <v>2326</v>
      </c>
    </row>
    <row r="565" spans="3:4" x14ac:dyDescent="0.3">
      <c r="C565" s="14" t="str">
        <v>successful</v>
      </c>
      <c r="D565" s="14">
        <v>381</v>
      </c>
    </row>
    <row r="566" spans="3:4" x14ac:dyDescent="0.3">
      <c r="C566" s="14" t="str">
        <v>successful</v>
      </c>
      <c r="D566" s="14">
        <v>480</v>
      </c>
    </row>
    <row r="567" spans="3:4" x14ac:dyDescent="0.3">
      <c r="C567" s="14" t="str">
        <v>successful</v>
      </c>
      <c r="D567" s="14">
        <v>226</v>
      </c>
    </row>
    <row r="568" spans="3:4" x14ac:dyDescent="0.3">
      <c r="C568" s="14" t="str">
        <v>successful</v>
      </c>
      <c r="D568" s="14">
        <v>241</v>
      </c>
    </row>
    <row r="569" spans="3:4" x14ac:dyDescent="0.3">
      <c r="C569" s="14" t="str">
        <v>successful</v>
      </c>
      <c r="D569" s="14">
        <v>132</v>
      </c>
    </row>
    <row r="570" spans="3:4" x14ac:dyDescent="0.3">
      <c r="C570" s="14" t="str">
        <v>successful</v>
      </c>
      <c r="D570" s="14">
        <v>2043</v>
      </c>
    </row>
  </sheetData>
  <mergeCells count="4">
    <mergeCell ref="L6:M6"/>
    <mergeCell ref="P6:Q6"/>
    <mergeCell ref="P15:Q15"/>
    <mergeCell ref="L15:M15"/>
  </mergeCells>
  <conditionalFormatting sqref="C6:C570">
    <cfRule type="cellIs" dxfId="1" priority="2" operator="equal">
      <formula>$C$525</formula>
    </cfRule>
  </conditionalFormatting>
  <conditionalFormatting sqref="G6:G369">
    <cfRule type="cellIs" dxfId="0" priority="1" operator="equal">
      <formula>$G$344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544E-BC6C-423C-883C-034DD8184D98}">
  <dimension ref="A1:N9"/>
  <sheetViews>
    <sheetView workbookViewId="0">
      <selection activeCell="C29" sqref="C29"/>
    </sheetView>
  </sheetViews>
  <sheetFormatPr defaultRowHeight="15.6" x14ac:dyDescent="0.3"/>
  <cols>
    <col min="1" max="1" width="14.3984375" bestFit="1" customWidth="1"/>
    <col min="2" max="2" width="16.5" bestFit="1" customWidth="1"/>
    <col min="4" max="4" width="42.19921875" bestFit="1" customWidth="1"/>
    <col min="5" max="5" width="15.19921875" bestFit="1" customWidth="1"/>
    <col min="6" max="6" width="4.8984375" bestFit="1" customWidth="1"/>
    <col min="7" max="7" width="6.19921875" bestFit="1" customWidth="1"/>
    <col min="8" max="8" width="9.8984375" bestFit="1" customWidth="1"/>
    <col min="9" max="9" width="5.69921875" bestFit="1" customWidth="1"/>
    <col min="10" max="10" width="12.09765625" bestFit="1" customWidth="1"/>
    <col min="11" max="11" width="9.69921875" bestFit="1" customWidth="1"/>
    <col min="12" max="12" width="10.5" bestFit="1" customWidth="1"/>
    <col min="13" max="13" width="7.19921875" bestFit="1" customWidth="1"/>
    <col min="14" max="15" width="11" bestFit="1" customWidth="1"/>
  </cols>
  <sheetData>
    <row r="1" spans="1:14" x14ac:dyDescent="0.3">
      <c r="A1" s="9" t="s">
        <v>6</v>
      </c>
      <c r="B1" t="s">
        <v>2046</v>
      </c>
      <c r="D1" s="9" t="s">
        <v>4</v>
      </c>
      <c r="E1" t="s" vm="3">
        <v>2086</v>
      </c>
    </row>
    <row r="2" spans="1:14" x14ac:dyDescent="0.3">
      <c r="A2" s="9" t="s">
        <v>2032</v>
      </c>
      <c r="B2" t="s">
        <v>2046</v>
      </c>
      <c r="D2" s="26" t="s">
        <v>2142</v>
      </c>
    </row>
    <row r="3" spans="1:14" x14ac:dyDescent="0.3">
      <c r="D3" s="9" t="s">
        <v>2141</v>
      </c>
      <c r="E3" s="9" t="s">
        <v>2044</v>
      </c>
    </row>
    <row r="4" spans="1:14" x14ac:dyDescent="0.3">
      <c r="A4" s="9" t="s">
        <v>2033</v>
      </c>
      <c r="B4" t="s">
        <v>2045</v>
      </c>
      <c r="D4" s="9" t="s">
        <v>2033</v>
      </c>
      <c r="E4" t="s">
        <v>2034</v>
      </c>
      <c r="F4" t="s">
        <v>2035</v>
      </c>
      <c r="G4" t="s">
        <v>2036</v>
      </c>
      <c r="H4" t="s">
        <v>2037</v>
      </c>
      <c r="I4" t="s">
        <v>2038</v>
      </c>
      <c r="J4" t="s">
        <v>2039</v>
      </c>
      <c r="K4" t="s">
        <v>2040</v>
      </c>
      <c r="L4" t="s">
        <v>2041</v>
      </c>
      <c r="M4" t="s">
        <v>2042</v>
      </c>
      <c r="N4" t="s">
        <v>2043</v>
      </c>
    </row>
    <row r="5" spans="1:14" x14ac:dyDescent="0.3">
      <c r="A5" s="10" t="s">
        <v>20</v>
      </c>
      <c r="B5" s="24">
        <v>0.56499999999999995</v>
      </c>
      <c r="D5" s="10" t="s">
        <v>2139</v>
      </c>
      <c r="E5">
        <v>123</v>
      </c>
      <c r="F5">
        <v>33</v>
      </c>
      <c r="G5">
        <v>31</v>
      </c>
      <c r="H5">
        <v>4</v>
      </c>
      <c r="I5">
        <v>130</v>
      </c>
      <c r="J5">
        <v>34</v>
      </c>
      <c r="K5">
        <v>49</v>
      </c>
      <c r="L5">
        <v>75</v>
      </c>
      <c r="M5">
        <v>253</v>
      </c>
      <c r="N5">
        <v>732</v>
      </c>
    </row>
    <row r="6" spans="1:14" x14ac:dyDescent="0.3">
      <c r="A6" s="10" t="s">
        <v>14</v>
      </c>
      <c r="B6" s="24">
        <v>0.36399999999999999</v>
      </c>
      <c r="D6" s="10" t="s">
        <v>2140</v>
      </c>
      <c r="E6">
        <v>55</v>
      </c>
      <c r="F6">
        <v>13</v>
      </c>
      <c r="G6">
        <v>17</v>
      </c>
      <c r="I6">
        <v>45</v>
      </c>
      <c r="J6">
        <v>8</v>
      </c>
      <c r="K6">
        <v>18</v>
      </c>
      <c r="L6">
        <v>21</v>
      </c>
      <c r="M6">
        <v>91</v>
      </c>
      <c r="N6">
        <v>268</v>
      </c>
    </row>
    <row r="7" spans="1:14" x14ac:dyDescent="0.3">
      <c r="A7" s="10" t="s">
        <v>74</v>
      </c>
      <c r="B7" s="24">
        <v>5.7000000000000002E-2</v>
      </c>
      <c r="D7" s="10" t="s">
        <v>2043</v>
      </c>
      <c r="E7">
        <v>178</v>
      </c>
      <c r="F7">
        <v>46</v>
      </c>
      <c r="G7">
        <v>48</v>
      </c>
      <c r="H7">
        <v>4</v>
      </c>
      <c r="I7">
        <v>175</v>
      </c>
      <c r="J7">
        <v>42</v>
      </c>
      <c r="K7">
        <v>67</v>
      </c>
      <c r="L7">
        <v>96</v>
      </c>
      <c r="M7">
        <v>344</v>
      </c>
      <c r="N7">
        <v>1000</v>
      </c>
    </row>
    <row r="8" spans="1:14" x14ac:dyDescent="0.3">
      <c r="A8" s="10" t="s">
        <v>47</v>
      </c>
      <c r="B8" s="24">
        <v>1.4E-2</v>
      </c>
    </row>
    <row r="9" spans="1:14" x14ac:dyDescent="0.3">
      <c r="A9" s="10" t="s">
        <v>2043</v>
      </c>
      <c r="B9" s="25">
        <v>1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7EE3-43E8-4D7A-803B-563B8ED5E764}">
  <dimension ref="A3:L33"/>
  <sheetViews>
    <sheetView tabSelected="1" workbookViewId="0">
      <selection activeCell="H15" sqref="H15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6.8984375" bestFit="1" customWidth="1"/>
    <col min="4" max="4" width="5.8984375" bestFit="1" customWidth="1"/>
    <col min="5" max="5" width="9.19921875" bestFit="1" customWidth="1"/>
    <col min="6" max="7" width="11" bestFit="1" customWidth="1"/>
  </cols>
  <sheetData>
    <row r="3" spans="1:6" x14ac:dyDescent="0.3">
      <c r="A3" s="9" t="s">
        <v>2045</v>
      </c>
      <c r="B3" s="9" t="s">
        <v>2044</v>
      </c>
    </row>
    <row r="4" spans="1:6" x14ac:dyDescent="0.3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10" t="s">
        <v>2034</v>
      </c>
      <c r="B5" s="25">
        <v>1.0999999999999999E-2</v>
      </c>
      <c r="C5" s="25">
        <v>0.06</v>
      </c>
      <c r="D5" s="25">
        <v>5.0000000000000001E-3</v>
      </c>
      <c r="E5" s="25">
        <v>0.10199999999999999</v>
      </c>
      <c r="F5" s="25">
        <v>0.17799999999999999</v>
      </c>
    </row>
    <row r="6" spans="1:6" x14ac:dyDescent="0.3">
      <c r="A6" s="10" t="s">
        <v>2035</v>
      </c>
      <c r="B6" s="25">
        <v>4.0000000000000001E-3</v>
      </c>
      <c r="C6" s="25">
        <v>0.02</v>
      </c>
      <c r="D6" s="25">
        <v>0</v>
      </c>
      <c r="E6" s="25">
        <v>2.1999999999999999E-2</v>
      </c>
      <c r="F6" s="25">
        <v>4.5999999999999999E-2</v>
      </c>
    </row>
    <row r="7" spans="1:6" x14ac:dyDescent="0.3">
      <c r="A7" s="10" t="s">
        <v>2036</v>
      </c>
      <c r="B7" s="25">
        <v>1E-3</v>
      </c>
      <c r="C7" s="25">
        <v>2.3E-2</v>
      </c>
      <c r="D7" s="25">
        <v>3.0000000000000001E-3</v>
      </c>
      <c r="E7" s="25">
        <v>2.1000000000000001E-2</v>
      </c>
      <c r="F7" s="25">
        <v>4.8000000000000001E-2</v>
      </c>
    </row>
    <row r="8" spans="1:6" x14ac:dyDescent="0.3">
      <c r="A8" s="10" t="s">
        <v>2037</v>
      </c>
      <c r="B8" s="25">
        <v>0</v>
      </c>
      <c r="C8" s="25">
        <v>0</v>
      </c>
      <c r="D8" s="25">
        <v>0</v>
      </c>
      <c r="E8" s="25">
        <v>4.0000000000000001E-3</v>
      </c>
      <c r="F8" s="25">
        <v>4.0000000000000001E-3</v>
      </c>
    </row>
    <row r="9" spans="1:6" x14ac:dyDescent="0.3">
      <c r="A9" s="10" t="s">
        <v>2038</v>
      </c>
      <c r="B9" s="25">
        <v>0.01</v>
      </c>
      <c r="C9" s="25">
        <v>6.6000000000000003E-2</v>
      </c>
      <c r="D9" s="25">
        <v>0</v>
      </c>
      <c r="E9" s="25">
        <v>9.9000000000000005E-2</v>
      </c>
      <c r="F9" s="25">
        <v>0.17499999999999999</v>
      </c>
    </row>
    <row r="10" spans="1:6" x14ac:dyDescent="0.3">
      <c r="A10" s="10" t="s">
        <v>2039</v>
      </c>
      <c r="B10" s="25">
        <v>4.0000000000000001E-3</v>
      </c>
      <c r="C10" s="25">
        <v>1.0999999999999999E-2</v>
      </c>
      <c r="D10" s="25">
        <v>1E-3</v>
      </c>
      <c r="E10" s="25">
        <v>2.5999999999999999E-2</v>
      </c>
      <c r="F10" s="25">
        <v>4.2000000000000003E-2</v>
      </c>
    </row>
    <row r="11" spans="1:6" x14ac:dyDescent="0.3">
      <c r="A11" s="10" t="s">
        <v>2040</v>
      </c>
      <c r="B11" s="25">
        <v>2E-3</v>
      </c>
      <c r="C11" s="25">
        <v>2.4E-2</v>
      </c>
      <c r="D11" s="25">
        <v>1E-3</v>
      </c>
      <c r="E11" s="25">
        <v>0.04</v>
      </c>
      <c r="F11" s="25">
        <v>6.7000000000000004E-2</v>
      </c>
    </row>
    <row r="12" spans="1:6" x14ac:dyDescent="0.3">
      <c r="A12" s="10" t="s">
        <v>2041</v>
      </c>
      <c r="B12" s="25">
        <v>2E-3</v>
      </c>
      <c r="C12" s="25">
        <v>2.8000000000000001E-2</v>
      </c>
      <c r="D12" s="25">
        <v>2E-3</v>
      </c>
      <c r="E12" s="25">
        <v>6.4000000000000001E-2</v>
      </c>
      <c r="F12" s="25">
        <v>9.6000000000000002E-2</v>
      </c>
    </row>
    <row r="13" spans="1:6" x14ac:dyDescent="0.3">
      <c r="A13" s="10" t="s">
        <v>2042</v>
      </c>
      <c r="B13" s="25">
        <v>2.3E-2</v>
      </c>
      <c r="C13" s="25">
        <v>0.13200000000000001</v>
      </c>
      <c r="D13" s="25">
        <v>2E-3</v>
      </c>
      <c r="E13" s="25">
        <v>0.187</v>
      </c>
      <c r="F13" s="25">
        <v>0.34399999999999997</v>
      </c>
    </row>
    <row r="14" spans="1:6" x14ac:dyDescent="0.3">
      <c r="A14" s="10" t="s">
        <v>2043</v>
      </c>
      <c r="B14" s="25">
        <v>5.7000000000000002E-2</v>
      </c>
      <c r="C14" s="25">
        <v>0.36399999999999999</v>
      </c>
      <c r="D14" s="25">
        <v>1.4E-2</v>
      </c>
      <c r="E14" s="25">
        <v>0.56499999999999995</v>
      </c>
      <c r="F14" s="25">
        <v>1</v>
      </c>
    </row>
    <row r="33" spans="12:12" x14ac:dyDescent="0.3">
      <c r="L33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Crowdfunding data set</vt:lpstr>
      <vt:lpstr>pivot-category </vt:lpstr>
      <vt:lpstr>pivot-sub category</vt:lpstr>
      <vt:lpstr>pivot-date created conversion</vt:lpstr>
      <vt:lpstr>Bonus</vt:lpstr>
      <vt:lpstr>Backers</vt:lpstr>
      <vt:lpstr>Additional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Jay Somiuru</cp:lastModifiedBy>
  <dcterms:created xsi:type="dcterms:W3CDTF">2021-09-29T18:52:28Z</dcterms:created>
  <dcterms:modified xsi:type="dcterms:W3CDTF">2023-07-27T03:02:55Z</dcterms:modified>
</cp:coreProperties>
</file>