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3K_Battery_manager. " sheetId="1" r:id="rId1"/>
  </sheets>
  <definedNames>
    <definedName name="BoardQty">'F3K_Battery_manager. '!$I$1</definedName>
    <definedName name="digikey_part_data">'F3K_Battery_manager. '!$J$5:$N$36</definedName>
    <definedName name="farnell_part_data">'F3K_Battery_manager. '!$O$5:$S$36</definedName>
    <definedName name="global_part_data">'F3K_Battery_manager. '!$A$5:$I$36</definedName>
    <definedName name="mouser_part_data">'F3K_Battery_manager. '!$T$5:$X$36</definedName>
    <definedName name="newark_part_data">'F3K_Battery_manager. '!$Y$5:$AC$36</definedName>
    <definedName name="rs_part_data">'F3K_Battery_manager. '!$AD$5:$AH$36</definedName>
    <definedName name="tme_part_data">'F3K_Battery_manager. '!$AI$5:$AM$36</definedName>
    <definedName name="TotalCost">'F3K_Battery_manager.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$3.39      $3.39
    10   $3.11     $31.08
   100   $2.03    $203.40
   500   $1.81    $904.00
  1000   $1.70   $1695.00
  2500   $1.64   $4096.25</t>
        </r>
      </text>
    </comment>
    <comment ref="Q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$4.75      $4.75
     5   $3.61     $18.07
    10   $3.09     $30.91
    20   $3.07     $61.32
    40   $2.57    $102.70
   100   $2.02    $201.92
   500   $1.79    $897.41</t>
        </r>
      </text>
    </comment>
    <comment ref="AA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$3.39      $3.39
    10   $3.11     $31.10
    25   $2.83     $70.75
    50   $2.38    $119.00
   100   $2.04    $204.00
   500   $1.81    $905.00
  1000   $1.70   $1700.00
  2500   $1.64   $4100.00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$3.28      $3.28
    10   $2.95     $29.50
    25   $2.62     $65.56
    50   $2.29    $114.73
   100   $2.21    $221.27
   250   $2.13    $532.68
   500   $2.05   $1024.38
  1000   $2.01   $2007.78
  3000   $1.86   $5587.50</t>
        </r>
      </text>
    </comment>
    <comment ref="L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10   $0.09      $0.92
   100   $0.04      $4.32
   500   $0.03     $15.14
  1000   $0.03     $25.06
  2500   $0.02     $58.30
  5000   $0.02    $106.70
 10000   $0.02    $181.10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$0.45
   100   $0.02      $1.98
   500   $0.01      $7.08
  1000   $0.01     $11.13
  2500   $0.01     $25.30
  5000   $0.01     $46.55
 10000   $0.01     $73.90
 20000   $0.01    $140.80
 30000   $0.01    $200.70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100   $0.03      $3.12
   500   $0.02      $9.16
  2500   $0.01     $28.98
  5000   $0.01     $48.61
 10000   $0.01     $74.78
 50000   $0.01    $342.76</t>
        </r>
      </text>
    </comment>
    <comment ref="AA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  10   $0.04      $0.38
    25   $0.03      $0.78
    50   $0.02      $1.20
   100   $0.02      $1.70
   250   $0.01      $3.75
   500   $0.01      $6.00
  1000   $0.01     $10.00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$0.42
   100   $0.02      $1.86
   500   $0.01      $6.64
  1000   $0.01     $10.44
  2500   $0.01     $23.73
  5000   $0.01     $43.65
 10000   $0.01     $69.30
 20000   $0.01    $132.00
 30000   $0.01    $188.10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100   $0.03      $3.49
   500   $0.02     $10.28
  2500   $0.01     $32.41
  5000   $0.01     $54.84
 10000   $0.01     $83.51
 50000   $0.01    $330.30</t>
        </r>
      </text>
    </comment>
    <comment ref="AA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$0.09      $0.09
    10   $0.09      $0.85
    25   $0.07      $1.73
    50   $0.05      $2.65
   100   $0.04      $3.70
   250   $0.03      $8.00
   500   $0.03     $13.50
  1000   $0.02     $21.00</t>
        </r>
      </text>
    </comment>
    <comment ref="L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10   $0.08      $0.80
   100   $0.04      $3.74
   500   $0.03     $13.12
  1000   $0.02     $21.72
  2500   $0.02     $50.55
  5000   $0.02     $92.45
 10000   $0.02    $157.10
 20000   $0.01    $299.20
 30000   $0.01    $426.30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$0.29      $0.29
    10   $0.20      $2.02
   100   $0.11     $11.43
   500   $0.08     $40.33
  1000   $0.07     $70.57
  4000   $0.06    $233.80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 100   $0.18     $18.20
   500   $0.11     $57.27
  1000   $0.10     $96.72
  2000   $0.08    $169.51</t>
        </r>
      </text>
    </comment>
    <comment ref="Y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4000   $0.04    $180.00
  8000   $0.04    $320.00
 12000   $0.04    $420.00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10   $0.39      $3.86
    25   $0.30      $7.40
   100   $0.19     $19.31
   250   $0.14     $35.39
   500   $0.12     $60.06
  1000   $0.10     $98.67
  4000   $0.08    $312.00
  8000   $0.07    $561.60
 12000   $0.06    $748.80
 28000   $0.06   $1638.00
100000   $0.05   $5070.00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$4.76      $4.76
    10   $4.25     $42.50
    25   $3.82     $95.62
   100   $3.48    $348.49
   250   $3.00    $748.79
   500   $2.69   $1343.77
   750   $2.43   $1821.38
  1000   $2.07   $2069.76
  1250   $2.27   $2833.25
  3000   $1.87   $5617.92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$4.54      $4.54
    10   $3.63     $36.27
    25   $3.46     $86.62
    50   $3.22    $160.79
   100   $2.97    $296.64
   250   $2.82    $704.22
   500   $2.53   $1265.10
  1000   $1.98   $1981.78</t>
        </r>
      </text>
    </comment>
    <comment ref="Y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$3.73      $3.73
    10   $3.36     $33.60
    25   $3.16     $79.00
    50   $2.95    $147.50
   100   $2.75    $275.00
   250   $2.58    $645.00
   500   $2.34   $1170.00
  1000   $1.98   $1980.00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$0.40      $3.99
   100   $0.30     $29.91
   250   $0.29     $72.22
   500   $0.22    $109.67
   750   $0.21    $158.32
  1000   $0.17    $169.50
  1250   $0.19    $236.09
  3000   $0.16    $479.16
  6000   $0.15    $900.24
 15000   $0.14   $2105.40</t>
        </r>
      </text>
    </comment>
    <comment ref="Q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 5   $0.54      $2.70
    25   $0.51     $12.74
   100   $0.36     $35.77
   250   $0.30     $75.41
   500   $0.22    $110.31
  1000   $0.22    $215.63
  5000   $0.21   $1059.44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$0.44      $0.44
     5   $0.44      $2.20
    10   $0.36      $3.65
    25   $0.32      $7.92
    50   $0.27     $13.50
   100   $0.22     $22.20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$0.51      $0.51
    10   $0.36      $3.57
   100   $0.23     $23.43
   250   $0.17     $41.36
   500   $0.13     $67.21
   750   $0.11     $85.31
  1000   $0.10    $104.24
  1250   $0.10    $129.25
  3000   $0.09    $264.00
  6000   $0.08    $475.20
 15000   $0.07   $1056.00</t>
        </r>
      </text>
    </comment>
    <comment ref="Q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$0.21      $0.21
   100   $0.21     $21.31
   250   $0.21     $52.97
   500   $0.21    $104.07
  1000   $0.20    $203.16
  5000   $0.20    $997.12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 5   $0.38      $1.90
    10   $0.27      $2.66
    25   $0.22      $5.47
    50   $0.17      $8.65
   100   $0.13     $12.60</t>
        </r>
      </text>
    </comment>
    <comment ref="L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$0.61      $0.61
    10   $0.54      $5.37
   100   $0.41     $41.17
   500   $0.33    $162.74
  1000   $0.26    $260.38
  1500   $0.29    $436.80
  3000   $0.23    $687.30
  6000   $0.21   $1279.80
 15000   $0.21   $3081.00</t>
        </r>
      </text>
    </comment>
    <comment ref="Q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$0.30      $0.30
    50   $0.30     $14.89
   100   $0.29     $29.17
   250   $0.29     $71.36
   500   $0.28    $139.60
  1000   $0.27    $274.21
  2500   $0.27    $669.94
  5000   $0.26   $1308.72</t>
        </r>
      </text>
    </comment>
    <comment ref="AA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$0.68      $0.68
    10   $0.56      $5.65
    25   $0.50     $12.45
    50   $0.43     $21.55
   100   $0.36     $36.40</t>
        </r>
      </text>
    </comment>
    <comment ref="L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$0.72      $0.72
    10   $0.64      $6.36
   100   $0.49     $48.73
   250   $0.44    $109.86
   500   $0.34    $169.95
  1000   $0.27    $271.92
  1250   $0.30    $374.00
  3000   $0.24    $717.75
  6000   $0.22   $1336.50
 15000   $0.21   $3217.50</t>
        </r>
      </text>
    </comment>
    <comment ref="Q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$0.70      $0.70
    50   $0.61     $30.72
   100   $0.40     $39.64
   250   $0.39     $98.47
   500   $0.39    $195.06
  1000   $0.39    $386.38
  2500   $0.38    $959.73
  5000   $0.38   $1900.76</t>
        </r>
      </text>
    </comment>
    <comment ref="Y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$0.44      $0.44
  1500   $0.44    $666.00
  5000   $0.40   $2010.00</t>
        </r>
      </text>
    </comment>
    <comment ref="L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$1.17      $1.17
    10   $1.04     $10.42
   100   $0.81     $81.26
   250   $0.85    $212.31
   500   $0.67    $335.63
  1000   $0.53    $529.94
  1250   $0.59    $740.62
  3000   $0.43   $1286.25</t>
        </r>
      </text>
    </comment>
    <comment ref="Q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$1.43      $1.43
    25   $1.22     $30.47
    50   $1.10     $54.90
   100   $0.98     $97.59
   250   $0.92    $230.27
   500   $0.81    $406.95
  1000   $0.70    $702.97
  2500   $0.59   $1476.98</t>
        </r>
      </text>
    </comment>
    <comment ref="AA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$1.30      $1.30
    10   $1.11     $11.10
   100   $0.85     $85.00</t>
        </r>
      </text>
    </comment>
    <comment ref="L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$1.83      $1.83
    10   $1.65     $16.46
   100   $1.32    $132.29
   500   $1.09    $543.45
  1000   $0.90    $900.58
  3000   $0.81   $2442.15
  6000   $0.78   $4703.40</t>
        </r>
      </text>
    </comment>
    <comment ref="Q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$1.43      $1.43
    10   $1.36     $13.59
    25   $1.24     $31.04
    50   $1.20     $59.95
   100   $1.09    $108.56
   250   $1.04    $260.81</t>
        </r>
      </text>
    </comment>
    <comment ref="AA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$2.11      $2.11
    10   $1.86     $18.60
    25   $1.68     $42.00
    50   $1.50     $75.00
   100   $1.31    $131.00
   250   $1.12    $280.00
   500   $1.02    $510.00
  1000   $0.97    $966.00</t>
        </r>
      </text>
    </comment>
    <comment ref="K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<sst xmlns="http://schemas.openxmlformats.org/spreadsheetml/2006/main" count="229" uniqueCount="147">
  <si>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</si>
  <si>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</si>
  <si>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</si>
  <si>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</si>
  <si>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</si>
  <si>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</si>
  <si>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</si>
  <si>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</si>
  <si>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</si>
  <si>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</si>
  <si>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AE1</t>
  </si>
  <si>
    <t>IWAS3827ECEB100J50</t>
  </si>
  <si>
    <t>Antenna_Loop</t>
  </si>
  <si>
    <t>BZ1</t>
  </si>
  <si>
    <t>ST-0402T</t>
  </si>
  <si>
    <t>Buzzer</t>
  </si>
  <si>
    <t>C1,C4-C9,C21</t>
  </si>
  <si>
    <t>GRM155D80J225KE95D</t>
  </si>
  <si>
    <t>Capacitors_SMD:C_0402</t>
  </si>
  <si>
    <t>2u2 6V3</t>
  </si>
  <si>
    <t>C12,C17</t>
  </si>
  <si>
    <t>GCM155R71E103KA37D</t>
  </si>
  <si>
    <t>10nF 10V</t>
  </si>
  <si>
    <t>C13,C16</t>
  </si>
  <si>
    <t>GCM155R71H223KA55D</t>
  </si>
  <si>
    <t>22nF 25V</t>
  </si>
  <si>
    <t>C14,C15,C20</t>
  </si>
  <si>
    <t>GRT155R61E474KE01D</t>
  </si>
  <si>
    <t>470nF 25V</t>
  </si>
  <si>
    <t>C18,C19</t>
  </si>
  <si>
    <t>CC0603KRX5R7BB475</t>
  </si>
  <si>
    <t>Capacitors_SMD:C_0603</t>
  </si>
  <si>
    <t>4u7 16V</t>
  </si>
  <si>
    <t>C2,C3,C10,C11</t>
  </si>
  <si>
    <t>C</t>
  </si>
  <si>
    <t>D1</t>
  </si>
  <si>
    <t>QBLP617-R</t>
  </si>
  <si>
    <t>Diodes_SMD:D_0603</t>
  </si>
  <si>
    <t>LED 0603</t>
  </si>
  <si>
    <t>IC1</t>
  </si>
  <si>
    <t>BQ51050BRHLR</t>
  </si>
  <si>
    <t>lakotamm-miscellaneous:bq5105x_PVQFN_N20</t>
  </si>
  <si>
    <t>BQ51050B</t>
  </si>
  <si>
    <t>J1</t>
  </si>
  <si>
    <t>Battery</t>
  </si>
  <si>
    <t>J2</t>
  </si>
  <si>
    <t>Coil</t>
  </si>
  <si>
    <t>J3</t>
  </si>
  <si>
    <t>Debug</t>
  </si>
  <si>
    <t>J4</t>
  </si>
  <si>
    <t>Serial</t>
  </si>
  <si>
    <t>J5</t>
  </si>
  <si>
    <t>Receiver</t>
  </si>
  <si>
    <t>Q1</t>
  </si>
  <si>
    <t>CSD13385F5</t>
  </si>
  <si>
    <t>Q2</t>
  </si>
  <si>
    <t>CSD13380F3</t>
  </si>
  <si>
    <t>R1,R5</t>
  </si>
  <si>
    <t>Resistors_SMD:R_0402</t>
  </si>
  <si>
    <t>10k</t>
  </si>
  <si>
    <t>R10</t>
  </si>
  <si>
    <t>120R</t>
  </si>
  <si>
    <t>R11</t>
  </si>
  <si>
    <t>180R</t>
  </si>
  <si>
    <t>R2,R3,R12,R13</t>
  </si>
  <si>
    <t>1M</t>
  </si>
  <si>
    <t>R4</t>
  </si>
  <si>
    <t>NM</t>
  </si>
  <si>
    <t>R6</t>
  </si>
  <si>
    <t>1k2</t>
  </si>
  <si>
    <t>R7</t>
  </si>
  <si>
    <t>R</t>
  </si>
  <si>
    <t>R8</t>
  </si>
  <si>
    <t>10K</t>
  </si>
  <si>
    <t>R9</t>
  </si>
  <si>
    <t>56R</t>
  </si>
  <si>
    <t>U1</t>
  </si>
  <si>
    <t>DRV5032FD</t>
  </si>
  <si>
    <t>lakotamm-sensor:X2SON_4_1.10x1.40mm</t>
  </si>
  <si>
    <t>DRV5032</t>
  </si>
  <si>
    <t>U2</t>
  </si>
  <si>
    <t>TPS22810DRV</t>
  </si>
  <si>
    <t>lakotamm-miscellaneous:WSON-6_2x2mm_Pitch0.65mm</t>
  </si>
  <si>
    <t>TPS22810</t>
  </si>
  <si>
    <t>U3</t>
  </si>
  <si>
    <t>TPS70925DBV</t>
  </si>
  <si>
    <t>TPS70925</t>
  </si>
  <si>
    <t>U4</t>
  </si>
  <si>
    <t>STM32L011F4U6TR</t>
  </si>
  <si>
    <t>Housings_DFN_QFN:ST_UFQFPN-20_3x3mm_Pitch0.5mm</t>
  </si>
  <si>
    <t>STM32L011F4Ux</t>
  </si>
  <si>
    <t>Proj:</t>
  </si>
  <si>
    <t>None</t>
  </si>
  <si>
    <t>Co.:</t>
  </si>
  <si>
    <t>Prj date:</t>
  </si>
  <si>
    <t>$ date:</t>
  </si>
  <si>
    <t>2018-03-31 18:54:40</t>
  </si>
  <si>
    <t>Board Qty:</t>
  </si>
  <si>
    <t>Total Cost:</t>
  </si>
  <si>
    <t>Unit Cost:</t>
  </si>
  <si>
    <t>Digi-Key</t>
  </si>
  <si>
    <t>Avail</t>
  </si>
  <si>
    <t>Purch</t>
  </si>
  <si>
    <t>Cat#</t>
  </si>
  <si>
    <t>541-1695-ND</t>
  </si>
  <si>
    <t>433-1110-1-ND</t>
  </si>
  <si>
    <t>490-10449-1-ND</t>
  </si>
  <si>
    <t>490-6043-1-ND</t>
  </si>
  <si>
    <t>490-4763-1-ND</t>
  </si>
  <si>
    <t>490-12269-1-ND</t>
  </si>
  <si>
    <t>311-1785-1-ND</t>
  </si>
  <si>
    <t>1516-1081-1-ND</t>
  </si>
  <si>
    <t>296-35502-1-ND</t>
  </si>
  <si>
    <t>296-47751-1-ND</t>
  </si>
  <si>
    <t>296-45086-1-ND</t>
  </si>
  <si>
    <t>296-47767-1-ND</t>
  </si>
  <si>
    <t>296-46947-1-ND</t>
  </si>
  <si>
    <t>296-40923-1-ND</t>
  </si>
  <si>
    <t>497-17478-1-ND</t>
  </si>
  <si>
    <t>Farnell</t>
  </si>
  <si>
    <t>2419061</t>
  </si>
  <si>
    <t>2494187</t>
  </si>
  <si>
    <t>2688473</t>
  </si>
  <si>
    <t>2211173</t>
  </si>
  <si>
    <t>2542822</t>
  </si>
  <si>
    <t>2677134</t>
  </si>
  <si>
    <t>2677133</t>
  </si>
  <si>
    <t>2773565</t>
  </si>
  <si>
    <t>2769481</t>
  </si>
  <si>
    <t>2314372</t>
  </si>
  <si>
    <t>2851005</t>
  </si>
  <si>
    <t>Mouser</t>
  </si>
  <si>
    <t>Newark</t>
  </si>
  <si>
    <t>73W9970</t>
  </si>
  <si>
    <t>55Y9820</t>
  </si>
  <si>
    <t>06AC6004</t>
  </si>
  <si>
    <t>76T5614</t>
  </si>
  <si>
    <t>NonStk</t>
  </si>
  <si>
    <t>33AC4935</t>
  </si>
  <si>
    <t>03AC9569</t>
  </si>
  <si>
    <t>03AC9568</t>
  </si>
  <si>
    <t>27AC3952</t>
  </si>
  <si>
    <t>32AC8713</t>
  </si>
  <si>
    <t>87W8265</t>
  </si>
  <si>
    <t>52AC7539</t>
  </si>
  <si>
    <t>Rs Components</t>
  </si>
  <si>
    <t>Tme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</si>
</sst>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9" fillId="0" borderId="0" xfId="1" applyAlignment="1" applyProtection="1"/>
    <xf numFmtId="0" fontId="1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IWAS3827ECEB100J50+" TargetMode="External"/><Relationship Id="rId2" Type="http://schemas.openxmlformats.org/officeDocument/2006/relationships/hyperlink" Target="http://it.farnell.com/webapp/wcs/stores/servlet/Search?catalogId=15001&amp;langId=-4&amp;storeId=10165&amp;gs=true&amp;st=IWAS3827ECEB100J50+" TargetMode="External"/><Relationship Id="rId3" Type="http://schemas.openxmlformats.org/officeDocument/2006/relationships/hyperlink" Target="http://www.newark.com/vishay/iwas3827eceb100j50/product-range-iwas-3827ec-50-series/dp/73W9970?st=IWAS3827ECEB100J50%20" TargetMode="External"/><Relationship Id="rId4" Type="http://schemas.openxmlformats.org/officeDocument/2006/relationships/hyperlink" Target="http://www.digikey.com/product-detail/en/soberton-inc/ST-0402T/433-1110-1-ND/5322067" TargetMode="External"/><Relationship Id="rId5" Type="http://schemas.openxmlformats.org/officeDocument/2006/relationships/hyperlink" Target="http://www.digikey.com/product-detail/en/murata-electronics-north-america/GRM155D80J225KE95D/490-10449-1-ND/5026359" TargetMode="External"/><Relationship Id="rId6" Type="http://schemas.openxmlformats.org/officeDocument/2006/relationships/hyperlink" Target="http://www.digikey.com/product-detail/en/murata-electronics-north-america/GCM155R71E103KA37D/490-6043-1-ND/3845243" TargetMode="External"/><Relationship Id="rId7" Type="http://schemas.openxmlformats.org/officeDocument/2006/relationships/hyperlink" Target="http://it.farnell.com/murata/gcm155r71e103ka37d/condensat-mlcc-x7r-0-01uf-25v/dp/2494187?st=GCM155R71E103KA37D%20" TargetMode="External"/><Relationship Id="rId8" Type="http://schemas.openxmlformats.org/officeDocument/2006/relationships/hyperlink" Target="http://www.newark.com/webapp/wcs/stores/servlet/Search?catalogId=15003&amp;langId=-1&amp;storeId=10194&amp;gs=true&amp;st=GCM155R71E103KA37D+" TargetMode="External"/><Relationship Id="rId9" Type="http://schemas.openxmlformats.org/officeDocument/2006/relationships/hyperlink" Target="http://www.digikey.com/product-detail/en/murata-electronics-north-america/GCM155R71H223KA55D/490-4763-1-ND/1641682" TargetMode="External"/><Relationship Id="rId10" Type="http://schemas.openxmlformats.org/officeDocument/2006/relationships/hyperlink" Target="http://it.farnell.com/murata/gcm155r71h223ka55d/cond-mlcc-x7r-0-022uf-50v-0402/dp/2688473?st=GCM155R71H223KA55D%20" TargetMode="External"/><Relationship Id="rId11" Type="http://schemas.openxmlformats.org/officeDocument/2006/relationships/hyperlink" Target="http://www.newark.com/webapp/wcs/stores/servlet/Search?catalogId=15003&amp;langId=-1&amp;storeId=10194&amp;gs=true&amp;st=GCM155R71H223KA55D+" TargetMode="External"/><Relationship Id="rId12" Type="http://schemas.openxmlformats.org/officeDocument/2006/relationships/hyperlink" Target="http://www.digikey.com/product-detail/en/murata-electronics-north-america/GRT155R61E474KE01D/490-12269-1-ND/5416970" TargetMode="External"/><Relationship Id="rId13" Type="http://schemas.openxmlformats.org/officeDocument/2006/relationships/hyperlink" Target="http://www.digikey.com/product-detail/en/yageo/CC0603KRX5R7BB475/311-1785-1-ND/5195687" TargetMode="External"/><Relationship Id="rId14" Type="http://schemas.openxmlformats.org/officeDocument/2006/relationships/hyperlink" Target="http://it.farnell.com/tdk/c1608x5r1c475k080ac/condensatore-mlcc-x5r-4-7uf-16v/dp/2211173?iscrfnonsku=true&amp;st=CC0603KRX5R7BB475%20" TargetMode="External"/><Relationship Id="rId15" Type="http://schemas.openxmlformats.org/officeDocument/2006/relationships/hyperlink" Target="http://www.newark.com/webapp/wcs/stores/servlet/Search?catalogId=15003&amp;langId=-1&amp;storeId=10194&amp;gs=true&amp;st=CC0603KRX5R7BB475+" TargetMode="External"/><Relationship Id="rId16" Type="http://schemas.openxmlformats.org/officeDocument/2006/relationships/hyperlink" Target="http://www.digikey.com/product-detail/en/qt-brightek-qtb/QBLP617-R/1516-1081-1-ND/4814808" TargetMode="External"/><Relationship Id="rId17" Type="http://schemas.openxmlformats.org/officeDocument/2006/relationships/hyperlink" Target="http://www.digikey.com/product-detail/en/texas-instruments/BQ51050BRHLT/296-35502-1-ND/3768429" TargetMode="External"/><Relationship Id="rId18" Type="http://schemas.openxmlformats.org/officeDocument/2006/relationships/hyperlink" Target="http://it.farnell.com/webapp/wcs/stores/servlet/Search?catalogId=15001&amp;langId=-4&amp;storeId=10165&amp;gs=true&amp;st=BQ51050BRHLR+" TargetMode="External"/><Relationship Id="rId19" Type="http://schemas.openxmlformats.org/officeDocument/2006/relationships/hyperlink" Target="http://www.newark.com/webapp/wcs/stores/servlet/Search?catalogId=15003&amp;langId=-1&amp;storeId=10194&amp;gs=true&amp;st=BQ51050BRHLR+" TargetMode="External"/><Relationship Id="rId20" Type="http://schemas.openxmlformats.org/officeDocument/2006/relationships/hyperlink" Target="http://www.digikey.com/product-detail/en/texas-instruments/CSD13385F5/296-47751-1-ND/8133100" TargetMode="External"/><Relationship Id="rId21" Type="http://schemas.openxmlformats.org/officeDocument/2006/relationships/hyperlink" Target="http://it.farnell.com/texas-instruments/csd13385f5t/mosfet-ca-n-12v-7-1a-picostar/dp/2677134?st=CSD13385F5%20" TargetMode="External"/><Relationship Id="rId22" Type="http://schemas.openxmlformats.org/officeDocument/2006/relationships/hyperlink" Target="http://www.newark.com/webapp/wcs/stores/servlet/Search?catalogId=15003&amp;langId=-1&amp;storeId=10194&amp;gs=true&amp;st=CSD13385F5+" TargetMode="External"/><Relationship Id="rId23" Type="http://schemas.openxmlformats.org/officeDocument/2006/relationships/hyperlink" Target="http://www.digikey.com/product-detail/en/texas-instruments/CSD13380F3T/296-45086-1-ND/6562099" TargetMode="External"/><Relationship Id="rId24" Type="http://schemas.openxmlformats.org/officeDocument/2006/relationships/hyperlink" Target="http://it.farnell.com/texas-instruments/csd13380f3t/mosfet-ca-n-12v-3-6a-picostar/dp/2677133?st=CSD13380F3%20" TargetMode="External"/><Relationship Id="rId25" Type="http://schemas.openxmlformats.org/officeDocument/2006/relationships/hyperlink" Target="http://www.newark.com/webapp/wcs/stores/servlet/Search?catalogId=15003&amp;langId=-1&amp;storeId=10194&amp;gs=true&amp;st=CSD13380F3+" TargetMode="External"/><Relationship Id="rId26" Type="http://schemas.openxmlformats.org/officeDocument/2006/relationships/hyperlink" Target="http://www.digikey.com/product-detail/en/texas-instruments/DRV5032FDDMRR/296-47767-1-ND/8133116" TargetMode="External"/><Relationship Id="rId27" Type="http://schemas.openxmlformats.org/officeDocument/2006/relationships/hyperlink" Target="http://it.farnell.com/texas-instruments/drv5032fddmrt/sensore-effetto-hall-unipolare/dp/2773565?st=DRV5032FD%20" TargetMode="External"/><Relationship Id="rId28" Type="http://schemas.openxmlformats.org/officeDocument/2006/relationships/hyperlink" Target="http://www.newark.com/webapp/wcs/stores/servlet/Search?catalogId=15003&amp;langId=-1&amp;storeId=10194&amp;gs=true&amp;st=DRV5032FD+" TargetMode="External"/><Relationship Id="rId29" Type="http://schemas.openxmlformats.org/officeDocument/2006/relationships/hyperlink" Target="http://www.digikey.com/product-detail/en/texas-instruments/TPS22810DRVT/296-46947-1-ND/7356152" TargetMode="External"/><Relationship Id="rId30" Type="http://schemas.openxmlformats.org/officeDocument/2006/relationships/hyperlink" Target="http://it.farnell.com/texas-instruments/tps22810drvt/interr-carico-di-potenza-18v-wson/dp/2769481?st=TPS22810DRV%20" TargetMode="External"/><Relationship Id="rId31" Type="http://schemas.openxmlformats.org/officeDocument/2006/relationships/hyperlink" Target="http://www.newark.com/texas-instruments/tps22810drvt/tps22810-18-v-2-a-72-mohm-on-resistance/dp/32AC8713?st=TPS22810DRV%20" TargetMode="External"/><Relationship Id="rId32" Type="http://schemas.openxmlformats.org/officeDocument/2006/relationships/hyperlink" Target="http://www.digikey.com/product-detail/en/texas-instruments/TPS70925DBVR/296-40923-1-ND/5178800" TargetMode="External"/><Relationship Id="rId33" Type="http://schemas.openxmlformats.org/officeDocument/2006/relationships/hyperlink" Target="http://it.farnell.com/webapp/wcs/stores/servlet/Search?catalogId=15001&amp;langId=-4&amp;storeId=10165&amp;gs=true&amp;st=TPS70925DBV+" TargetMode="External"/><Relationship Id="rId34" Type="http://schemas.openxmlformats.org/officeDocument/2006/relationships/hyperlink" Target="http://www.newark.com/webapp/wcs/stores/servlet/Search?catalogId=15003&amp;langId=-1&amp;storeId=10194&amp;gs=true&amp;st=TPS70925DBV+" TargetMode="External"/><Relationship Id="rId35" Type="http://schemas.openxmlformats.org/officeDocument/2006/relationships/hyperlink" Target="http://www.digikey.com/product-detail/en/stmicroelectronics/STM32L011F4U6TR/497-17478-1-ND/7804397" TargetMode="External"/><Relationship Id="rId36" Type="http://schemas.openxmlformats.org/officeDocument/2006/relationships/hyperlink" Target="http://it.farnell.com/stmicroelectronics/stm32l011f4u6tr/mcu-arm-cortex-m0-32mhz-ufqfpn/dp/2851005?st=STM32L011F4U6TR%20" TargetMode="External"/><Relationship Id="rId37" Type="http://schemas.openxmlformats.org/officeDocument/2006/relationships/hyperlink" Target="http://www.newark.com/webapp/wcs/stores/servlet/Search?catalogId=15003&amp;langId=-1&amp;storeId=10194&amp;gs=true&amp;st=STM32L011F4U6TR+" TargetMode="External"/><Relationship Id="rId38" Type="http://schemas.openxmlformats.org/officeDocument/2006/relationships/vmlDrawing" Target="../drawings/vmlDrawing1.vml"/><Relationship Id="rId3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</cols>
  <sheetData>
    <row r="1" spans="1:39">
      <c r="A1" s="2" t="s">
        <v>91</v>
      </c>
      <c r="B1" s="3" t="s">
        <v>92</v>
      </c>
      <c r="H1" s="4" t="s">
        <v>97</v>
      </c>
      <c r="I1" s="4">
        <v>100</v>
      </c>
    </row>
    <row r="2" spans="1:39">
      <c r="A2" s="2" t="s">
        <v>93</v>
      </c>
      <c r="B2" s="3" t="s">
        <v>92</v>
      </c>
      <c r="H2" s="2" t="s">
        <v>98</v>
      </c>
      <c r="I2" s="5">
        <f>sum(I7:I36)</f>
        <v>0</v>
      </c>
      <c r="M2" s="5">
        <f>sum(M7:M36)</f>
        <v>0</v>
      </c>
      <c r="R2" s="5">
        <f>sum(R7:R36)</f>
        <v>0</v>
      </c>
      <c r="W2" s="5">
        <f>sum(W7:W36)</f>
        <v>0</v>
      </c>
      <c r="AB2" s="5">
        <f>sum(AB7:AB36)</f>
        <v>0</v>
      </c>
      <c r="AG2" s="5">
        <f>sum(AG7:AG36)</f>
        <v>0</v>
      </c>
      <c r="AL2" s="5">
        <f>sum(AL7:AL36)</f>
        <v>0</v>
      </c>
    </row>
    <row r="3" spans="1:39">
      <c r="A3" s="2" t="s">
        <v>94</v>
      </c>
      <c r="B3" s="3" t="s">
        <v>92</v>
      </c>
      <c r="H3" s="2" t="s">
        <v>99</v>
      </c>
      <c r="I3" s="6">
        <f>TotalCost/BoardQty</f>
        <v>0</v>
      </c>
      <c r="M3" s="7">
        <f>(ROWS(M7:M36)-COUNTBLANK(M7:M36))&amp;" of "&amp;ROWS(M7:M36)&amp;" parts found"</f>
        <v>0</v>
      </c>
      <c r="R3" s="7">
        <f>(ROWS(R7:R36)-COUNTBLANK(R7:R36))&amp;" of "&amp;ROWS(R7:R36)&amp;" parts found"</f>
        <v>0</v>
      </c>
      <c r="W3" s="7">
        <f>(ROWS(W7:W36)-COUNTBLANK(W7:W36))&amp;" of "&amp;ROWS(W7:W36)&amp;" parts found"</f>
        <v>0</v>
      </c>
      <c r="AB3" s="7">
        <f>(ROWS(AB7:AB36)-COUNTBLANK(AB7:AB36))&amp;" of "&amp;ROWS(AB7:AB36)&amp;" parts found"</f>
        <v>0</v>
      </c>
      <c r="AG3" s="7">
        <f>(ROWS(AG7:AG36)-COUNTBLANK(AG7:AG36))&amp;" of "&amp;ROWS(AG7:AG36)&amp;" parts found"</f>
        <v>0</v>
      </c>
      <c r="AL3" s="7">
        <f>(ROWS(AL7:AL36)-COUNTBLANK(AL7:AL36))&amp;" of "&amp;ROWS(AL7:AL36)&amp;" parts found"</f>
        <v>0</v>
      </c>
    </row>
    <row r="4" spans="1:39">
      <c r="A4" s="2" t="s">
        <v>95</v>
      </c>
      <c r="B4" s="3" t="s">
        <v>96</v>
      </c>
    </row>
    <row r="5" spans="1:39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100</v>
      </c>
      <c r="K5" s="9"/>
      <c r="L5" s="9"/>
      <c r="M5" s="9"/>
      <c r="N5" s="9"/>
      <c r="O5" s="10" t="s">
        <v>119</v>
      </c>
      <c r="P5" s="10"/>
      <c r="Q5" s="10"/>
      <c r="R5" s="10"/>
      <c r="S5" s="10"/>
      <c r="T5" s="11" t="s">
        <v>131</v>
      </c>
      <c r="U5" s="11"/>
      <c r="V5" s="11"/>
      <c r="W5" s="11"/>
      <c r="X5" s="11"/>
      <c r="Y5" s="12" t="s">
        <v>132</v>
      </c>
      <c r="Z5" s="12"/>
      <c r="AA5" s="12"/>
      <c r="AB5" s="12"/>
      <c r="AC5" s="12"/>
      <c r="AD5" s="13" t="s">
        <v>145</v>
      </c>
      <c r="AE5" s="13"/>
      <c r="AF5" s="13"/>
      <c r="AG5" s="13"/>
      <c r="AH5" s="13"/>
      <c r="AI5" s="14" t="s">
        <v>146</v>
      </c>
      <c r="AJ5" s="14"/>
      <c r="AK5" s="14"/>
      <c r="AL5" s="14"/>
      <c r="AM5" s="14"/>
    </row>
    <row r="6" spans="1:39">
      <c r="A6" s="15" t="s">
        <v>6</v>
      </c>
      <c r="B6" s="15" t="s">
        <v>8</v>
      </c>
      <c r="C6" s="15" t="s">
        <v>9</v>
      </c>
      <c r="D6" s="15" t="s">
        <v>5</v>
      </c>
      <c r="E6" s="15" t="s">
        <v>4</v>
      </c>
      <c r="F6" s="15" t="s">
        <v>1</v>
      </c>
      <c r="G6" s="15" t="s">
        <v>7</v>
      </c>
      <c r="H6" s="15" t="s">
        <v>3</v>
      </c>
      <c r="I6" s="15" t="s">
        <v>2</v>
      </c>
      <c r="J6" s="15" t="s">
        <v>101</v>
      </c>
      <c r="K6" s="15" t="s">
        <v>102</v>
      </c>
      <c r="L6" s="15" t="s">
        <v>3</v>
      </c>
      <c r="M6" s="15" t="s">
        <v>2</v>
      </c>
      <c r="N6" s="15" t="s">
        <v>103</v>
      </c>
      <c r="O6" s="15" t="s">
        <v>101</v>
      </c>
      <c r="P6" s="15" t="s">
        <v>102</v>
      </c>
      <c r="Q6" s="15" t="s">
        <v>3</v>
      </c>
      <c r="R6" s="15" t="s">
        <v>2</v>
      </c>
      <c r="S6" s="15" t="s">
        <v>103</v>
      </c>
      <c r="T6" s="15" t="s">
        <v>101</v>
      </c>
      <c r="U6" s="15" t="s">
        <v>102</v>
      </c>
      <c r="V6" s="15" t="s">
        <v>3</v>
      </c>
      <c r="W6" s="15" t="s">
        <v>2</v>
      </c>
      <c r="X6" s="15" t="s">
        <v>103</v>
      </c>
      <c r="Y6" s="15" t="s">
        <v>101</v>
      </c>
      <c r="Z6" s="15" t="s">
        <v>102</v>
      </c>
      <c r="AA6" s="15" t="s">
        <v>3</v>
      </c>
      <c r="AB6" s="15" t="s">
        <v>2</v>
      </c>
      <c r="AC6" s="15" t="s">
        <v>103</v>
      </c>
      <c r="AD6" s="15" t="s">
        <v>101</v>
      </c>
      <c r="AE6" s="15" t="s">
        <v>102</v>
      </c>
      <c r="AF6" s="15" t="s">
        <v>3</v>
      </c>
      <c r="AG6" s="15" t="s">
        <v>2</v>
      </c>
      <c r="AH6" s="15" t="s">
        <v>103</v>
      </c>
      <c r="AI6" s="15" t="s">
        <v>101</v>
      </c>
      <c r="AJ6" s="15" t="s">
        <v>102</v>
      </c>
      <c r="AK6" s="15" t="s">
        <v>3</v>
      </c>
      <c r="AL6" s="15" t="s">
        <v>2</v>
      </c>
      <c r="AM6" s="15" t="s">
        <v>103</v>
      </c>
    </row>
    <row r="7" spans="1:39">
      <c r="A7" t="s">
        <v>10</v>
      </c>
      <c r="B7" t="s">
        <v>12</v>
      </c>
      <c r="F7" t="s">
        <v>11</v>
      </c>
      <c r="G7">
        <f>BoardQty*1</f>
        <v>0</v>
      </c>
      <c r="H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7" s="16">
        <f>iferror(G7*H7,"")</f>
        <v>0</v>
      </c>
      <c r="J7">
        <v>3905</v>
      </c>
      <c r="L7" s="16">
        <f>iferror(lookup(if(K7="",G7,K7),{0,1,10,100,500,1000,2500},{0.0,3.39,3.108,2.034,1.808,1.695,1.6385}),"")</f>
        <v>0</v>
      </c>
      <c r="M7" s="16">
        <f>iferror(if(K7="",G7,K7)*L7,"")</f>
        <v>0</v>
      </c>
      <c r="N7" s="17" t="s">
        <v>104</v>
      </c>
      <c r="O7">
        <v>738</v>
      </c>
      <c r="Q7" s="16">
        <f>iferror(lookup(if(P7="",G7,P7),{0,1,5,10,20,40,100,500},{0.0,4.748784,3.61456,3.091072,3.066144,2.567584,2.019168,1.794816}),"")</f>
        <v>0</v>
      </c>
      <c r="R7" s="16">
        <f>iferror(if(P7="",G7,P7)*Q7,"")</f>
        <v>0</v>
      </c>
      <c r="S7" s="17" t="s">
        <v>120</v>
      </c>
      <c r="Y7">
        <v>270</v>
      </c>
      <c r="AA7" s="16">
        <f>iferror(lookup(if(Z7="",G7,Z7),{0,1,10,25,50,100,500,1000,2500},{0.0,3.39,3.11,2.83,2.38,2.04,1.81,1.7,1.64}),"")</f>
        <v>0</v>
      </c>
      <c r="AB7" s="16">
        <f>iferror(if(Z7="",G7,Z7)*AA7,"")</f>
        <v>0</v>
      </c>
      <c r="AC7" s="17" t="s">
        <v>133</v>
      </c>
    </row>
    <row r="8" spans="1:39">
      <c r="A8" t="s">
        <v>13</v>
      </c>
      <c r="B8" t="s">
        <v>15</v>
      </c>
      <c r="F8" t="s">
        <v>14</v>
      </c>
      <c r="G8">
        <f>BoardQty*1</f>
        <v>0</v>
      </c>
      <c r="H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8" s="16">
        <f>iferror(G8*H8,"")</f>
        <v>0</v>
      </c>
      <c r="J8">
        <v>4189</v>
      </c>
      <c r="L8" s="16">
        <f>iferror(lookup(if(K8="",G8,K8),{0,1,10,25,50,100,250,500,1000,3000},{0.0,3.28,2.95,2.6224,2.2946,2.2127,2.13072,2.04876,2.00778,1.8625}),"")</f>
        <v>0</v>
      </c>
      <c r="M8" s="16">
        <f>iferror(if(K8="",G8,K8)*L8,"")</f>
        <v>0</v>
      </c>
      <c r="N8" s="17" t="s">
        <v>105</v>
      </c>
    </row>
    <row r="9" spans="1:39">
      <c r="A9" t="s">
        <v>16</v>
      </c>
      <c r="B9" t="s">
        <v>19</v>
      </c>
      <c r="D9" t="s">
        <v>18</v>
      </c>
      <c r="F9" t="s">
        <v>17</v>
      </c>
      <c r="G9">
        <f>BoardQty*8</f>
        <v>0</v>
      </c>
      <c r="H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9" s="16">
        <f>iferror(G9*H9,"")</f>
        <v>0</v>
      </c>
      <c r="J9">
        <v>349</v>
      </c>
      <c r="L9" s="16">
        <f>iferror(lookup(if(K9="",G9,K9),{0,1,10,100,500,1000,2500,5000,10000},{0.0,0.13,0.092,0.0432,0.03028,0.02506,0.02332,0.02134,0.01811}),"")</f>
        <v>0</v>
      </c>
      <c r="M9" s="16">
        <f>iferror(if(K9="",G9,K9)*L9,"")</f>
        <v>0</v>
      </c>
      <c r="N9" s="17" t="s">
        <v>106</v>
      </c>
    </row>
    <row r="10" spans="1:39">
      <c r="A10" t="s">
        <v>20</v>
      </c>
      <c r="B10" t="s">
        <v>22</v>
      </c>
      <c r="D10" t="s">
        <v>18</v>
      </c>
      <c r="F10" t="s">
        <v>21</v>
      </c>
      <c r="G10">
        <f>BoardQty*2</f>
        <v>0</v>
      </c>
      <c r="H1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0" s="16">
        <f>iferror(G10*H10,"")</f>
        <v>0</v>
      </c>
      <c r="J10">
        <v>2875</v>
      </c>
      <c r="L10" s="16">
        <f>iferror(lookup(if(K10="",G10,K10),{0,1,10,100,500,1000,2500,5000,10000,20000,30000},{0.0,0.1,0.045,0.0198,0.01416,0.01113,0.01012,0.00931,0.00739,0.00704,0.00669}),"")</f>
        <v>0</v>
      </c>
      <c r="M10" s="16">
        <f>iferror(if(K10="",G10,K10)*L10,"")</f>
        <v>0</v>
      </c>
      <c r="N10" s="17" t="s">
        <v>107</v>
      </c>
      <c r="O10">
        <v>24116</v>
      </c>
      <c r="Q10" s="16">
        <f>iferror(lookup(if(P10="",G10,P10),{0,1,100,500,2500,5000,10000,50000},{0.0,0.03116,0.03116,0.01832208,0.01159152,0.00972192,0.0074784,0.0068552}),"")</f>
        <v>0</v>
      </c>
      <c r="R10" s="16">
        <f>iferror(if(P10="",G10,P10)*Q10,"")</f>
        <v>0</v>
      </c>
      <c r="S10" s="17" t="s">
        <v>121</v>
      </c>
      <c r="Y10">
        <v>22816</v>
      </c>
      <c r="AA10" s="16">
        <f>iferror(lookup(if(Z10="",G10,Z10),{0,1,10,25,50,100,250,500,1000},{0.0,0.038,0.038,0.031,0.024,0.017,0.015,0.012,0.01}),"")</f>
        <v>0</v>
      </c>
      <c r="AB10" s="16">
        <f>iferror(if(Z10="",G10,Z10)*AA10,"")</f>
        <v>0</v>
      </c>
      <c r="AC10" s="17" t="s">
        <v>134</v>
      </c>
    </row>
    <row r="11" spans="1:39">
      <c r="A11" t="s">
        <v>23</v>
      </c>
      <c r="B11" t="s">
        <v>25</v>
      </c>
      <c r="D11" t="s">
        <v>18</v>
      </c>
      <c r="F11" t="s">
        <v>24</v>
      </c>
      <c r="G11">
        <f>BoardQty*2</f>
        <v>0</v>
      </c>
      <c r="H1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1" s="16">
        <f>iferror(G11*H11,"")</f>
        <v>0</v>
      </c>
      <c r="J11">
        <v>853394</v>
      </c>
      <c r="L11" s="16">
        <f>iferror(lookup(if(K11="",G11,K11),{0,1,10,100,500,1000,2500,5000,10000,20000,30000},{0.0,0.1,0.042,0.0186,0.01328,0.01044,0.00949,0.00873,0.00693,0.0066,0.00627}),"")</f>
        <v>0</v>
      </c>
      <c r="M11" s="16">
        <f>iferror(if(K11="",G11,K11)*L11,"")</f>
        <v>0</v>
      </c>
      <c r="N11" s="17" t="s">
        <v>108</v>
      </c>
      <c r="O11">
        <v>1061</v>
      </c>
      <c r="Q11" s="16">
        <f>iferror(lookup(if(P11="",G11,P11),{0,1,100,500,2500,5000,10000,50000},{0.0,0.0348992,0.0348992,0.0205656,0.01296256,0.01096832,0.00835088,0.00660592}),"")</f>
        <v>0</v>
      </c>
      <c r="R11" s="16">
        <f>iferror(if(P11="",G11,P11)*Q11,"")</f>
        <v>0</v>
      </c>
      <c r="S11" s="17" t="s">
        <v>122</v>
      </c>
      <c r="Y11">
        <v>164</v>
      </c>
      <c r="AA11" s="16">
        <f>iferror(lookup(if(Z11="",G11,Z11),{0,1,10,25,50,100,250,500,1000},{0.0,0.085,0.085,0.069,0.053,0.037,0.032,0.027,0.021}),"")</f>
        <v>0</v>
      </c>
      <c r="AB11" s="16">
        <f>iferror(if(Z11="",G11,Z11)*AA11,"")</f>
        <v>0</v>
      </c>
      <c r="AC11" s="17" t="s">
        <v>135</v>
      </c>
    </row>
    <row r="12" spans="1:39">
      <c r="A12" t="s">
        <v>26</v>
      </c>
      <c r="B12" t="s">
        <v>28</v>
      </c>
      <c r="D12" t="s">
        <v>18</v>
      </c>
      <c r="F12" t="s">
        <v>27</v>
      </c>
      <c r="G12">
        <f>BoardQty*3</f>
        <v>0</v>
      </c>
      <c r="H1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2" s="16">
        <f>iferror(G12*H12,"")</f>
        <v>0</v>
      </c>
      <c r="J12">
        <v>11171</v>
      </c>
      <c r="L12" s="16">
        <f>iferror(lookup(if(K12="",G12,K12),{0,1,10,100,500,1000,2500,5000,10000,20000,30000},{0.0,0.11,0.08,0.0374,0.02624,0.02172,0.02022,0.01849,0.01571,0.01496,0.01421}),"")</f>
        <v>0</v>
      </c>
      <c r="M12" s="16">
        <f>iferror(if(K12="",G12,K12)*L12,"")</f>
        <v>0</v>
      </c>
      <c r="N12" s="17" t="s">
        <v>109</v>
      </c>
    </row>
    <row r="13" spans="1:39">
      <c r="A13" t="s">
        <v>29</v>
      </c>
      <c r="B13" t="s">
        <v>32</v>
      </c>
      <c r="D13" t="s">
        <v>31</v>
      </c>
      <c r="F13" t="s">
        <v>30</v>
      </c>
      <c r="G13">
        <f>BoardQty*2</f>
        <v>0</v>
      </c>
      <c r="H1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3" s="16">
        <f>iferror(G13*H13,"")</f>
        <v>0</v>
      </c>
      <c r="J13">
        <v>474088</v>
      </c>
      <c r="L13" s="16">
        <f>iferror(lookup(if(K13="",G13,K13),{0,1,10,100,500,1000,4000},{0.0,0.29,0.202,0.1143,0.08066,0.07057,0.05845}),"")</f>
        <v>0</v>
      </c>
      <c r="M13" s="16">
        <f>iferror(if(K13="",G13,K13)*L13,"")</f>
        <v>0</v>
      </c>
      <c r="N13" s="17" t="s">
        <v>110</v>
      </c>
      <c r="O13">
        <v>68488</v>
      </c>
      <c r="Q13" s="16">
        <f>iferror(lookup(if(P13="",G13,P13),{0,1,100,500,1000,2000},{0.0,0.1819744,0.1819744,0.11454416,0.09672064,0.0847552}),"")</f>
        <v>0</v>
      </c>
      <c r="R13" s="16">
        <f>iferror(if(P13="",G13,P13)*Q13,"")</f>
        <v>0</v>
      </c>
      <c r="S13" s="17" t="s">
        <v>123</v>
      </c>
      <c r="Y13" s="18" t="s">
        <v>137</v>
      </c>
      <c r="AA13" s="16">
        <f>iferror(lookup(if(Z13="",G13,Z13),{0,1,4000,8000,12000},{0.0,0.045,0.045,0.04,0.035}),"")</f>
        <v>0</v>
      </c>
      <c r="AB13" s="16">
        <f>iferror(if(Z13="",G13,Z13)*AA13,"")</f>
        <v>0</v>
      </c>
      <c r="AC13" s="17" t="s">
        <v>136</v>
      </c>
    </row>
    <row r="14" spans="1:39">
      <c r="A14" t="s">
        <v>33</v>
      </c>
      <c r="B14" t="s">
        <v>34</v>
      </c>
      <c r="G14">
        <f>BoardQty*4</f>
        <v>0</v>
      </c>
      <c r="H1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4" s="16">
        <f>iferror(G14*H14,"")</f>
        <v>0</v>
      </c>
    </row>
    <row r="15" spans="1:39">
      <c r="A15" t="s">
        <v>35</v>
      </c>
      <c r="B15" t="s">
        <v>38</v>
      </c>
      <c r="D15" t="s">
        <v>37</v>
      </c>
      <c r="F15" t="s">
        <v>36</v>
      </c>
      <c r="G15">
        <f>BoardQty*1</f>
        <v>0</v>
      </c>
      <c r="H15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5" s="16">
        <f>iferror(G15*H15,"")</f>
        <v>0</v>
      </c>
      <c r="J15">
        <v>4744</v>
      </c>
      <c r="L15" s="16">
        <f>iferror(lookup(if(K15="",G15,K15),{0,1,10,25,100,250,500,1000,4000,8000,12000,28000,100000},{0.0,0.54,0.386,0.296,0.1931,0.14156,0.12012,0.09867,0.078,0.0702,0.0624,0.0585,0.0507}),"")</f>
        <v>0</v>
      </c>
      <c r="M15" s="16">
        <f>iferror(if(K15="",G15,K15)*L15,"")</f>
        <v>0</v>
      </c>
      <c r="N15" s="17" t="s">
        <v>111</v>
      </c>
    </row>
    <row r="16" spans="1:39">
      <c r="A16" t="s">
        <v>39</v>
      </c>
      <c r="B16" t="s">
        <v>42</v>
      </c>
      <c r="D16" t="s">
        <v>41</v>
      </c>
      <c r="F16" t="s">
        <v>40</v>
      </c>
      <c r="G16">
        <f>BoardQty*1</f>
        <v>0</v>
      </c>
      <c r="H16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6" s="16">
        <f>iferror(G16*H16,"")</f>
        <v>0</v>
      </c>
      <c r="J16">
        <v>3600</v>
      </c>
      <c r="L16" s="16">
        <f>iferror(lookup(if(K16="",G16,K16),{0,1,10,25,100,250,500,750,1000,1250,3000},{0.0,4.76,4.25,3.8248,3.4849,2.99516,2.68754,2.42851,2.06976,2.2666,1.87264}),"")</f>
        <v>0</v>
      </c>
      <c r="M16" s="16">
        <f>iferror(if(K16="",G16,K16)*L16,"")</f>
        <v>0</v>
      </c>
      <c r="N16" s="17" t="s">
        <v>112</v>
      </c>
      <c r="O16">
        <v>4812</v>
      </c>
      <c r="Q16" s="16">
        <f>iferror(lookup(if(P16="",G16,P16),{0,1,10,25,50,100,250,500,1000},{0.0,4.536896,3.627024,3.464992,3.215712,2.966432,2.816864,2.530192,1.981776}),"")</f>
        <v>0</v>
      </c>
      <c r="R16" s="16">
        <f>iferror(if(P16="",G16,P16)*Q16,"")</f>
        <v>0</v>
      </c>
      <c r="S16" s="17" t="s">
        <v>124</v>
      </c>
      <c r="Y16" s="18" t="s">
        <v>137</v>
      </c>
      <c r="AA16" s="16">
        <f>iferror(lookup(if(Z16="",G16,Z16),{0,1,10,25,50,100,250,500,1000},{0.0,3.73,3.36,3.16,2.95,2.75,2.58,2.34,1.98}),"")</f>
        <v>0</v>
      </c>
      <c r="AB16" s="16">
        <f>iferror(if(Z16="",G16,Z16)*AA16,"")</f>
        <v>0</v>
      </c>
      <c r="AC16" s="17" t="s">
        <v>138</v>
      </c>
    </row>
    <row r="17" spans="1:29">
      <c r="A17" t="s">
        <v>43</v>
      </c>
      <c r="B17" t="s">
        <v>44</v>
      </c>
      <c r="G17">
        <f>BoardQty*1</f>
        <v>0</v>
      </c>
      <c r="H1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7" s="16">
        <f>iferror(G17*H17,"")</f>
        <v>0</v>
      </c>
    </row>
    <row r="18" spans="1:29">
      <c r="A18" t="s">
        <v>45</v>
      </c>
      <c r="B18" t="s">
        <v>46</v>
      </c>
      <c r="G18">
        <f>BoardQty*1</f>
        <v>0</v>
      </c>
      <c r="H1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8" s="16">
        <f>iferror(G18*H18,"")</f>
        <v>0</v>
      </c>
    </row>
    <row r="19" spans="1:29">
      <c r="A19" t="s">
        <v>47</v>
      </c>
      <c r="B19" t="s">
        <v>48</v>
      </c>
      <c r="G19">
        <f>BoardQty*1</f>
        <v>0</v>
      </c>
      <c r="H1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19" s="16">
        <f>iferror(G19*H19,"")</f>
        <v>0</v>
      </c>
    </row>
    <row r="20" spans="1:29">
      <c r="A20" t="s">
        <v>49</v>
      </c>
      <c r="B20" t="s">
        <v>50</v>
      </c>
      <c r="G20">
        <f>BoardQty*1</f>
        <v>0</v>
      </c>
      <c r="H2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0" s="16">
        <f>iferror(G20*H20,"")</f>
        <v>0</v>
      </c>
    </row>
    <row r="21" spans="1:29">
      <c r="A21" t="s">
        <v>51</v>
      </c>
      <c r="B21" t="s">
        <v>52</v>
      </c>
      <c r="G21">
        <f>BoardQty*1</f>
        <v>0</v>
      </c>
      <c r="H2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1" s="16">
        <f>iferror(G21*H21,"")</f>
        <v>0</v>
      </c>
    </row>
    <row r="22" spans="1:29">
      <c r="A22" t="s">
        <v>53</v>
      </c>
      <c r="B22" t="s">
        <v>54</v>
      </c>
      <c r="F22" t="s">
        <v>54</v>
      </c>
      <c r="G22">
        <f>BoardQty*1</f>
        <v>0</v>
      </c>
      <c r="H2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2" s="16">
        <f>iferror(G22*H22,"")</f>
        <v>0</v>
      </c>
      <c r="J22">
        <v>3000</v>
      </c>
      <c r="L22" s="16">
        <f>iferror(lookup(if(K22="",G22,K22),{0,1,10,100,250,500,750,1000,1250,3000,6000,15000},{0.0,0.47,0.399,0.2991,0.28888,0.21934,0.21109,0.1695,0.18887,0.15972,0.15004,0.14036}),"")</f>
        <v>0</v>
      </c>
      <c r="M22" s="16">
        <f>iferror(if(K22="",G22,K22)*L22,"")</f>
        <v>0</v>
      </c>
      <c r="N22" s="17" t="s">
        <v>113</v>
      </c>
      <c r="O22">
        <v>1354</v>
      </c>
      <c r="Q22" s="16">
        <f>iferror(lookup(if(P22="",G22,P22),{0,1,5,25,100,250,500,1000,5000},{0.0,0.5409376,0.5409376,0.5097776,0.3577168,0.3016288,0.2206128,0.2156272,0.211888}),"")</f>
        <v>0</v>
      </c>
      <c r="R22" s="16">
        <f>iferror(if(P22="",G22,P22)*Q22,"")</f>
        <v>0</v>
      </c>
      <c r="S22" s="17" t="s">
        <v>125</v>
      </c>
      <c r="Y22">
        <v>1354</v>
      </c>
      <c r="AA22" s="16">
        <f>iferror(lookup(if(Z22="",G22,Z22),{0,1,5,10,25,50,100},{0.0,0.44,0.44,0.365,0.317,0.27,0.222}),"")</f>
        <v>0</v>
      </c>
      <c r="AB22" s="16">
        <f>iferror(if(Z22="",G22,Z22)*AA22,"")</f>
        <v>0</v>
      </c>
      <c r="AC22" s="17" t="s">
        <v>139</v>
      </c>
    </row>
    <row r="23" spans="1:29">
      <c r="A23" t="s">
        <v>55</v>
      </c>
      <c r="B23" t="s">
        <v>56</v>
      </c>
      <c r="F23" t="s">
        <v>56</v>
      </c>
      <c r="G23">
        <f>BoardQty*1</f>
        <v>0</v>
      </c>
      <c r="H2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3" s="16">
        <f>iferror(G23*H23,"")</f>
        <v>0</v>
      </c>
      <c r="J23">
        <v>8965</v>
      </c>
      <c r="L23" s="16">
        <f>iferror(lookup(if(K23="",G23,K23),{0,1,10,100,250,500,750,1000,1250,3000,6000,15000},{0.0,0.51,0.357,0.2343,0.16544,0.13442,0.11375,0.10424,0.1034,0.088,0.0792,0.0704}),"")</f>
        <v>0</v>
      </c>
      <c r="M23" s="16">
        <f>iferror(if(K23="",G23,K23)*L23,"")</f>
        <v>0</v>
      </c>
      <c r="N23" s="17" t="s">
        <v>114</v>
      </c>
      <c r="O23">
        <v>3253</v>
      </c>
      <c r="Q23" s="16">
        <f>iferror(lookup(if(P23="",G23,P23),{0,1,100,250,500,1000,5000},{0.0,0.2131344,0.2131344,0.211888,0.2081488,0.2031632,0.199424}),"")</f>
        <v>0</v>
      </c>
      <c r="R23" s="16">
        <f>iferror(if(P23="",G23,P23)*Q23,"")</f>
        <v>0</v>
      </c>
      <c r="S23" s="17" t="s">
        <v>126</v>
      </c>
      <c r="Y23">
        <v>2753</v>
      </c>
      <c r="AA23" s="16">
        <f>iferror(lookup(if(Z23="",G23,Z23),{0,1,5,10,25,50,100},{0.0,0.38,0.38,0.266,0.219,0.173,0.126}),"")</f>
        <v>0</v>
      </c>
      <c r="AB23" s="16">
        <f>iferror(if(Z23="",G23,Z23)*AA23,"")</f>
        <v>0</v>
      </c>
      <c r="AC23" s="17" t="s">
        <v>140</v>
      </c>
    </row>
    <row r="24" spans="1:29">
      <c r="A24" t="s">
        <v>57</v>
      </c>
      <c r="B24" t="s">
        <v>59</v>
      </c>
      <c r="D24" t="s">
        <v>58</v>
      </c>
      <c r="G24">
        <f>BoardQty*2</f>
        <v>0</v>
      </c>
      <c r="H2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4" s="16">
        <f>iferror(G24*H24,"")</f>
        <v>0</v>
      </c>
    </row>
    <row r="25" spans="1:29">
      <c r="A25" t="s">
        <v>60</v>
      </c>
      <c r="B25" t="s">
        <v>61</v>
      </c>
      <c r="D25" t="s">
        <v>58</v>
      </c>
      <c r="G25">
        <f>BoardQty*1</f>
        <v>0</v>
      </c>
      <c r="H25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5" s="16">
        <f>iferror(G25*H25,"")</f>
        <v>0</v>
      </c>
    </row>
    <row r="26" spans="1:29">
      <c r="A26" t="s">
        <v>62</v>
      </c>
      <c r="B26" t="s">
        <v>63</v>
      </c>
      <c r="D26" t="s">
        <v>58</v>
      </c>
      <c r="G26">
        <f>BoardQty*1</f>
        <v>0</v>
      </c>
      <c r="H26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6" s="16">
        <f>iferror(G26*H26,"")</f>
        <v>0</v>
      </c>
    </row>
    <row r="27" spans="1:29">
      <c r="A27" t="s">
        <v>64</v>
      </c>
      <c r="B27" t="s">
        <v>65</v>
      </c>
      <c r="D27" t="s">
        <v>58</v>
      </c>
      <c r="G27">
        <f>BoardQty*4</f>
        <v>0</v>
      </c>
      <c r="H27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7" s="16">
        <f>iferror(G27*H27,"")</f>
        <v>0</v>
      </c>
    </row>
    <row r="28" spans="1:29">
      <c r="A28" t="s">
        <v>66</v>
      </c>
      <c r="B28" t="s">
        <v>67</v>
      </c>
      <c r="D28" t="s">
        <v>58</v>
      </c>
      <c r="G28">
        <f>BoardQty*1</f>
        <v>0</v>
      </c>
      <c r="H28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8" s="16">
        <f>iferror(G28*H28,"")</f>
        <v>0</v>
      </c>
    </row>
    <row r="29" spans="1:29">
      <c r="A29" t="s">
        <v>68</v>
      </c>
      <c r="B29" t="s">
        <v>69</v>
      </c>
      <c r="D29" t="s">
        <v>58</v>
      </c>
      <c r="G29">
        <f>BoardQty*1</f>
        <v>0</v>
      </c>
      <c r="H29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29" s="16">
        <f>iferror(G29*H29,"")</f>
        <v>0</v>
      </c>
    </row>
    <row r="30" spans="1:29">
      <c r="A30" t="s">
        <v>70</v>
      </c>
      <c r="B30" t="s">
        <v>71</v>
      </c>
      <c r="D30" t="s">
        <v>58</v>
      </c>
      <c r="G30">
        <f>BoardQty*1</f>
        <v>0</v>
      </c>
      <c r="H30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0" s="16">
        <f>iferror(G30*H30,"")</f>
        <v>0</v>
      </c>
    </row>
    <row r="31" spans="1:29">
      <c r="A31" t="s">
        <v>72</v>
      </c>
      <c r="B31" t="s">
        <v>73</v>
      </c>
      <c r="D31" t="s">
        <v>58</v>
      </c>
      <c r="G31">
        <f>BoardQty*1</f>
        <v>0</v>
      </c>
      <c r="H31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1" s="16">
        <f>iferror(G31*H31,"")</f>
        <v>0</v>
      </c>
    </row>
    <row r="32" spans="1:29">
      <c r="A32" t="s">
        <v>74</v>
      </c>
      <c r="B32" t="s">
        <v>75</v>
      </c>
      <c r="D32" t="s">
        <v>58</v>
      </c>
      <c r="G32">
        <f>BoardQty*1</f>
        <v>0</v>
      </c>
      <c r="H32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2" s="16">
        <f>iferror(G32*H32,"")</f>
        <v>0</v>
      </c>
    </row>
    <row r="33" spans="1:38">
      <c r="A33" t="s">
        <v>76</v>
      </c>
      <c r="B33" t="s">
        <v>79</v>
      </c>
      <c r="D33" t="s">
        <v>78</v>
      </c>
      <c r="F33" t="s">
        <v>77</v>
      </c>
      <c r="G33">
        <f>BoardQty*1</f>
        <v>0</v>
      </c>
      <c r="H33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3" s="16">
        <f>iferror(G33*H33,"")</f>
        <v>0</v>
      </c>
      <c r="J33">
        <v>2961</v>
      </c>
      <c r="L33" s="16">
        <f>iferror(lookup(if(K33="",G33,K33),{0,1,10,100,500,1000,1500,3000,6000,15000},{0.0,0.61,0.537,0.4117,0.32548,0.26038,0.2912,0.2291,0.2133,0.2054}),"")</f>
        <v>0</v>
      </c>
      <c r="M33" s="16">
        <f>iferror(if(K33="",G33,K33)*L33,"")</f>
        <v>0</v>
      </c>
      <c r="N33" s="17" t="s">
        <v>115</v>
      </c>
      <c r="O33">
        <v>1350</v>
      </c>
      <c r="Q33" s="16">
        <f>iferror(lookup(if(P33="",G33,P33),{0,1,50,100,250,500,1000,2500,5000},{0.0,0.3041216,0.2978896,0.2916576,0.2854256,0.2791936,0.274208,0.267976,0.261744}),"")</f>
        <v>0</v>
      </c>
      <c r="R33" s="16">
        <f>iferror(if(P33="",G33,P33)*Q33,"")</f>
        <v>0</v>
      </c>
      <c r="S33" s="17" t="s">
        <v>127</v>
      </c>
      <c r="Y33">
        <v>1340</v>
      </c>
      <c r="AA33" s="16">
        <f>iferror(lookup(if(Z33="",G33,Z33),{0,1,10,25,50,100},{0.0,0.68,0.565,0.498,0.431,0.364}),"")</f>
        <v>0</v>
      </c>
      <c r="AB33" s="16">
        <f>iferror(if(Z33="",G33,Z33)*AA33,"")</f>
        <v>0</v>
      </c>
      <c r="AC33" s="17" t="s">
        <v>141</v>
      </c>
    </row>
    <row r="34" spans="1:38">
      <c r="A34" t="s">
        <v>80</v>
      </c>
      <c r="B34" t="s">
        <v>83</v>
      </c>
      <c r="D34" t="s">
        <v>82</v>
      </c>
      <c r="F34" t="s">
        <v>81</v>
      </c>
      <c r="G34">
        <f>BoardQty*1</f>
        <v>0</v>
      </c>
      <c r="H34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4" s="16">
        <f>iferror(G34*H34,"")</f>
        <v>0</v>
      </c>
      <c r="J34">
        <v>12307</v>
      </c>
      <c r="L34" s="16">
        <f>iferror(lookup(if(K34="",G34,K34),{0,1,10,100,250,500,1000,1250,3000,6000,15000},{0.0,0.72,0.636,0.4873,0.43944,0.3399,0.27192,0.2992,0.23925,0.22275,0.2145}),"")</f>
        <v>0</v>
      </c>
      <c r="M34" s="16">
        <f>iferror(if(K34="",G34,K34)*L34,"")</f>
        <v>0</v>
      </c>
      <c r="N34" s="17" t="s">
        <v>116</v>
      </c>
      <c r="O34">
        <v>2184</v>
      </c>
      <c r="Q34" s="16">
        <f>iferror(lookup(if(P34="",G34,P34),{0,1,50,100,250,500,1000,2500,5000},{0.0,0.704216,0.6144752,0.3963552,0.3938624,0.3901232,0.386384,0.3838912,0.380152}),"")</f>
        <v>0</v>
      </c>
      <c r="R34" s="16">
        <f>iferror(if(P34="",G34,P34)*Q34,"")</f>
        <v>0</v>
      </c>
      <c r="S34" s="17" t="s">
        <v>128</v>
      </c>
      <c r="Y34" s="18" t="s">
        <v>137</v>
      </c>
      <c r="AA34" s="16">
        <f>iferror(lookup(if(Z34="",G34,Z34),{0,1,1500,5000},{0.0,0.444,0.444,0.402}),"")</f>
        <v>0</v>
      </c>
      <c r="AB34" s="16">
        <f>iferror(if(Z34="",G34,Z34)*AA34,"")</f>
        <v>0</v>
      </c>
      <c r="AC34" s="17" t="s">
        <v>142</v>
      </c>
    </row>
    <row r="35" spans="1:38">
      <c r="A35" t="s">
        <v>84</v>
      </c>
      <c r="B35" t="s">
        <v>86</v>
      </c>
      <c r="D35" t="s">
        <v>82</v>
      </c>
      <c r="F35" t="s">
        <v>85</v>
      </c>
      <c r="G35">
        <f>BoardQty*1</f>
        <v>0</v>
      </c>
      <c r="H35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5" s="16">
        <f>iferror(G35*H35,"")</f>
        <v>0</v>
      </c>
      <c r="J35">
        <v>4351</v>
      </c>
      <c r="L35" s="16">
        <f>iferror(lookup(if(K35="",G35,K35),{0,1,10,100,250,500,1000,1250,3000},{0.0,1.17,1.042,0.8126,0.84924,0.67126,0.52994,0.5925,0.42875}),"")</f>
        <v>0</v>
      </c>
      <c r="M35" s="16">
        <f>iferror(if(K35="",G35,K35)*L35,"")</f>
        <v>0</v>
      </c>
      <c r="N35" s="17" t="s">
        <v>117</v>
      </c>
      <c r="O35">
        <v>208</v>
      </c>
      <c r="Q35" s="16">
        <f>iferror(lookup(if(P35="",G35,P35),{0,1,25,50,100,250,500,1000,2500},{0.0,1.43336,1.2189792,1.0980784,0.9759312,0.9210896,0.8138992,0.7029696,0.5907936}),"")</f>
        <v>0</v>
      </c>
      <c r="R35" s="16">
        <f>iferror(if(P35="",G35,P35)*Q35,"")</f>
        <v>0</v>
      </c>
      <c r="S35" s="17" t="s">
        <v>129</v>
      </c>
      <c r="Y35">
        <v>208</v>
      </c>
      <c r="AA35" s="16">
        <f>iferror(lookup(if(Z35="",G35,Z35),{0,1,10,100},{0.0,1.3,1.11,0.85}),"")</f>
        <v>0</v>
      </c>
      <c r="AB35" s="16">
        <f>iferror(if(Z35="",G35,Z35)*AA35,"")</f>
        <v>0</v>
      </c>
      <c r="AC35" s="17" t="s">
        <v>143</v>
      </c>
    </row>
    <row r="36" spans="1:38">
      <c r="A36" t="s">
        <v>87</v>
      </c>
      <c r="B36" t="s">
        <v>90</v>
      </c>
      <c r="D36" t="s">
        <v>89</v>
      </c>
      <c r="F36" t="s">
        <v>88</v>
      </c>
      <c r="G36">
        <f>BoardQty*1</f>
        <v>0</v>
      </c>
      <c r="H36" s="16">
        <f>MINA(INDIRECT(ADDRESS(ROW(),COLUMN(newark_part_data)+2)),INDIRECT(ADDRESS(ROW(),COLUMN(tme_part_data)+2)),INDIRECT(ADDRESS(ROW(),COLUMN(rs_part_data)+2)),INDIRECT(ADDRESS(ROW(),COLUMN(digikey_part_data)+2)),INDIRECT(ADDRESS(ROW(),COLUMN(farnell_part_data)+2)),INDIRECT(ADDRESS(ROW(),COLUMN(mouser_part_data)+2)))</f>
        <v>0</v>
      </c>
      <c r="I36" s="16">
        <f>iferror(G36*H36,"")</f>
        <v>0</v>
      </c>
      <c r="J36">
        <v>3728</v>
      </c>
      <c r="L36" s="16">
        <f>iferror(lookup(if(K36="",G36,K36),{0,1,10,100,500,1000,3000,6000},{0.0,1.83,1.646,1.3229,1.0869,0.90058,0.81405,0.7839}),"")</f>
        <v>0</v>
      </c>
      <c r="M36" s="16">
        <f>iferror(if(K36="",G36,K36)*L36,"")</f>
        <v>0</v>
      </c>
      <c r="N36" s="17" t="s">
        <v>118</v>
      </c>
      <c r="O36">
        <v>198</v>
      </c>
      <c r="Q36" s="16">
        <f>iferror(lookup(if(P36="",G36,P36),{0,1,10,25,50,100,250},{0.0,1.43336,1.358576,1.2414144,1.1990368,1.0856144,1.0432368}),"")</f>
        <v>0</v>
      </c>
      <c r="R36" s="16">
        <f>iferror(if(P36="",G36,P36)*Q36,"")</f>
        <v>0</v>
      </c>
      <c r="S36" s="17" t="s">
        <v>130</v>
      </c>
      <c r="Y36">
        <v>198</v>
      </c>
      <c r="AA36" s="16">
        <f>iferror(lookup(if(Z36="",G36,Z36),{0,1,10,25,50,100,250,500,1000},{0.0,2.11,1.86,1.68,1.5,1.31,1.12,1.02,0.966}),"")</f>
        <v>0</v>
      </c>
      <c r="AB36" s="16">
        <f>iferror(if(Z36="",G36,Z36)*AA36,"")</f>
        <v>0</v>
      </c>
      <c r="AC36" s="17" t="s">
        <v>144</v>
      </c>
    </row>
    <row r="38" spans="1:38">
      <c r="K38" s="7">
        <f>IFERROR(IF(OR(K7:K36),COUNTIF(K7:K36,"&gt;0")&amp;" of "&amp;ROWS(K7:K36)&amp;" parts purchased",""),"")</f>
        <v>0</v>
      </c>
      <c r="P38" s="7">
        <f>IFERROR(IF(OR(P7:P36),COUNTIF(P7:P36,"&gt;0")&amp;" of "&amp;ROWS(P7:P36)&amp;" parts purchased",""),"")</f>
        <v>0</v>
      </c>
      <c r="U38" s="7">
        <f>IFERROR(IF(OR(U7:U36),COUNTIF(U7:U36,"&gt;0")&amp;" of "&amp;ROWS(U7:U36)&amp;" parts purchased",""),"")</f>
        <v>0</v>
      </c>
      <c r="Z38" s="7">
        <f>IFERROR(IF(OR(Z7:Z36),COUNTIF(Z7:Z36,"&gt;0")&amp;" of "&amp;ROWS(Z7:Z36)&amp;" parts purchased",""),"")</f>
        <v>0</v>
      </c>
      <c r="AE38" s="7">
        <f>IFERROR(IF(OR(AE7:AE36),COUNTIF(AE7:AE36,"&gt;0")&amp;" of "&amp;ROWS(AE7:AE36)&amp;" parts purchased",""),"")</f>
        <v>0</v>
      </c>
      <c r="AJ38" s="7">
        <f>IFERROR(IF(OR(AJ7:AJ36),COUNTIF(AJ7:AJ36,"&gt;0")&amp;" of "&amp;ROWS(AJ7:AJ36)&amp;" parts purchased",""),"")</f>
        <v>0</v>
      </c>
    </row>
    <row r="39" spans="1:38">
      <c r="K39">
        <f t="array" ref="K39">IFERROR(CONCATENATE(TEXT(INDEX($K$7:$K$36,SMALL(IF($N$7:$N$36&lt;&gt;"",IF($K$7:$K$36&lt;&gt;"",ROW($K$7:$K$36)-MIN(ROW($K$7:$K$36))+1,""),""),ROW()-ROW(A$39)+1)),"##0"),","),"")</f>
        <v>0</v>
      </c>
      <c r="L39">
        <f t="array" ref="L39">IFERROR(CONCATENATE((INDEX($N$7:$N$36,SMALL(IF($N$7:$N$36&lt;&gt;"",IF($K$7:$K$36&lt;&gt;"",ROW($K$7:$K$36)-MIN(ROW($K$7:$K$36))+1,""),""),ROW()-ROW(A$39)+1))),","),"")</f>
        <v>0</v>
      </c>
      <c r="M39">
        <f t="array" ref="M39">IFERROR(CONCATENATE((INDEX($A$7:$A$36,SMALL(IF($N$7:$N$36&lt;&gt;"",IF($K$7:$K$36&lt;&gt;"",ROW($K$7:$K$36)-MIN(ROW($K$7:$K$36))+1,""),""),ROW()-ROW(A$39)+1))),),"")</f>
        <v>0</v>
      </c>
      <c r="P39">
        <f t="array" ref="P39">IFERROR(CONCATENATE((INDEX($S$7:$S$36,SMALL(IF($S$7:$S$36&lt;&gt;"",IF($P$7:$P$36&lt;&gt;"",ROW($P$7:$P$36)-MIN(ROW($P$7:$P$36))+1,""),""),ROW()-ROW(A$39)+1)))," "),"")</f>
        <v>0</v>
      </c>
      <c r="Q39">
        <f t="array" ref="Q39">IFERROR(CONCATENATE(TEXT(INDEX($P$7:$P$36,SMALL(IF($S$7:$S$36&lt;&gt;"",IF($P$7:$P$36&lt;&gt;"",ROW($P$7:$P$36)-MIN(ROW($P$7:$P$36))+1,""),""),ROW()-ROW(A$39)+1)),"##0")," "),"")</f>
        <v>0</v>
      </c>
      <c r="R39">
        <f t="array" ref="R39">IFERROR(CONCATENATE((INDEX($A$7:$A$36,SMALL(IF($S$7:$S$36&lt;&gt;"",IF($P$7:$P$36&lt;&gt;"",ROW($P$7:$P$36)-MIN(ROW($P$7:$P$36))+1,""),""),ROW()-ROW(A$39)+1))),),"")</f>
        <v>0</v>
      </c>
      <c r="U39">
        <f t="array" ref="U39">IFERROR(CONCATENATE((INDEX($X$7:$X$36,SMALL(IF($X$7:$X$36&lt;&gt;"",IF($U$7:$U$36&lt;&gt;"",ROW($U$7:$U$36)-MIN(ROW($U$7:$U$36))+1,""),""),ROW()-ROW(A$39)+1)))," "),"")</f>
        <v>0</v>
      </c>
      <c r="V39">
        <f t="array" ref="V39">IFERROR(CONCATENATE(TEXT(INDEX($U$7:$U$36,SMALL(IF($X$7:$X$36&lt;&gt;"",IF($U$7:$U$36&lt;&gt;"",ROW($U$7:$U$36)-MIN(ROW($U$7:$U$36))+1,""),""),ROW()-ROW(A$39)+1)),"##0")," "),"")</f>
        <v>0</v>
      </c>
      <c r="W39">
        <f t="array" ref="W39">IFERROR(CONCATENATE((INDEX($A$7:$A$36,SMALL(IF($X$7:$X$36&lt;&gt;"",IF($U$7:$U$36&lt;&gt;"",ROW($U$7:$U$36)-MIN(ROW($U$7:$U$36))+1,""),""),ROW()-ROW(A$39)+1))),),"")</f>
        <v>0</v>
      </c>
      <c r="Z39">
        <f t="array" ref="Z39">IFERROR(CONCATENATE((INDEX($AC$7:$AC$36,SMALL(IF($AC$7:$AC$36&lt;&gt;"",IF($Z$7:$Z$36&lt;&gt;"",ROW($Z$7:$Z$36)-MIN(ROW($Z$7:$Z$36))+1,""),""),ROW()-ROW(A$39)+1))),","),"")</f>
        <v>0</v>
      </c>
      <c r="AA39">
        <f t="array" ref="AA39">IFERROR(CONCATENATE(TEXT(INDEX($Z$7:$Z$36,SMALL(IF($AC$7:$AC$36&lt;&gt;"",IF($Z$7:$Z$36&lt;&gt;"",ROW($Z$7:$Z$36)-MIN(ROW($Z$7:$Z$36))+1,""),""),ROW()-ROW(A$39)+1)),"##0"),","),"")</f>
        <v>0</v>
      </c>
      <c r="AB39">
        <f t="array" ref="AB39">IFERROR(CONCATENATE((INDEX($A$7:$A$36,SMALL(IF($AC$7:$AC$36&lt;&gt;"",IF($Z$7:$Z$36&lt;&gt;"",ROW($Z$7:$Z$36)-MIN(ROW($Z$7:$Z$36))+1,""),""),ROW()-ROW(A$39)+1))),),"")</f>
        <v>0</v>
      </c>
      <c r="AE39">
        <f t="array" ref="AE39">IFERROR(CONCATENATE((INDEX($AH$7:$AH$36,SMALL(IF($AH$7:$AH$36&lt;&gt;"",IF($AE$7:$AE$36&lt;&gt;"",ROW($AE$7:$AE$36)-MIN(ROW($AE$7:$AE$36))+1,""),""),ROW()-ROW(A$39)+1)))," "),"")</f>
        <v>0</v>
      </c>
      <c r="AF39">
        <f t="array" ref="AF39">IFERROR(CONCATENATE(TEXT(INDEX($AE$7:$AE$36,SMALL(IF($AH$7:$AH$36&lt;&gt;"",IF($AE$7:$AE$36&lt;&gt;"",ROW($AE$7:$AE$36)-MIN(ROW($AE$7:$AE$36))+1,""),""),ROW()-ROW(A$39)+1)),"##0")," "),"")</f>
        <v>0</v>
      </c>
      <c r="AG39">
        <f t="array" ref="AG39">IFERROR(CONCATENATE((INDEX($A$7:$A$36,SMALL(IF($AH$7:$AH$36&lt;&gt;"",IF($AE$7:$AE$36&lt;&gt;"",ROW($AE$7:$AE$36)-MIN(ROW($AE$7:$AE$36))+1,""),""),ROW()-ROW(A$39)+1))),),"")</f>
        <v>0</v>
      </c>
      <c r="AJ39">
        <f t="array" ref="AJ39">IFERROR(CONCATENATE((INDEX($AM$7:$AM$36,SMALL(IF($AM$7:$AM$36&lt;&gt;"",IF($AJ$7:$AJ$36&lt;&gt;"",ROW($AJ$7:$AJ$36)-MIN(ROW($AJ$7:$AJ$36))+1,""),""),ROW()-ROW(A$39)+1)))," "),"")</f>
        <v>0</v>
      </c>
      <c r="AK39">
        <f t="array" ref="AK39">IFERROR(CONCATENATE(TEXT(INDEX($AJ$7:$AJ$36,SMALL(IF($AM$7:$AM$36&lt;&gt;"",IF($AJ$7:$AJ$36&lt;&gt;"",ROW($AJ$7:$AJ$36)-MIN(ROW($AJ$7:$AJ$36))+1,""),""),ROW()-ROW(A$39)+1)),"##0")," "),"")</f>
        <v>0</v>
      </c>
      <c r="AL39">
        <f t="array" ref="AL39">IFERROR(CONCATENATE((INDEX($A$7:$A$36,SMALL(IF($AM$7:$AM$36&lt;&gt;"",IF($AJ$7:$AJ$36&lt;&gt;"",ROW($AJ$7:$AJ$36)-MIN(ROW($AJ$7:$AJ$36))+1,""),""),ROW()-ROW(A$39)+1))),),"")</f>
        <v>0</v>
      </c>
    </row>
    <row r="40" spans="1:38">
      <c r="K40">
        <f t="array" ref="K40">IFERROR(CONCATENATE(TEXT(INDEX($K$7:$K$36,SMALL(IF($N$7:$N$36&lt;&gt;"",IF($K$7:$K$36&lt;&gt;"",ROW($K$7:$K$36)-MIN(ROW($K$7:$K$36))+1,""),""),ROW()-ROW(A$39)+1)),"##0"),","),"")</f>
        <v>0</v>
      </c>
      <c r="L40">
        <f t="array" ref="L40">IFERROR(CONCATENATE((INDEX($N$7:$N$36,SMALL(IF($N$7:$N$36&lt;&gt;"",IF($K$7:$K$36&lt;&gt;"",ROW($K$7:$K$36)-MIN(ROW($K$7:$K$36))+1,""),""),ROW()-ROW(A$39)+1))),","),"")</f>
        <v>0</v>
      </c>
      <c r="M40">
        <f t="array" ref="M40">IFERROR(CONCATENATE((INDEX($A$7:$A$36,SMALL(IF($N$7:$N$36&lt;&gt;"",IF($K$7:$K$36&lt;&gt;"",ROW($K$7:$K$36)-MIN(ROW($K$7:$K$36))+1,""),""),ROW()-ROW(A$39)+1))),),"")</f>
        <v>0</v>
      </c>
      <c r="P40">
        <f t="array" ref="P40">IFERROR(CONCATENATE((INDEX($S$7:$S$36,SMALL(IF($S$7:$S$36&lt;&gt;"",IF($P$7:$P$36&lt;&gt;"",ROW($P$7:$P$36)-MIN(ROW($P$7:$P$36))+1,""),""),ROW()-ROW(A$39)+1)))," "),"")</f>
        <v>0</v>
      </c>
      <c r="Q40">
        <f t="array" ref="Q40">IFERROR(CONCATENATE(TEXT(INDEX($P$7:$P$36,SMALL(IF($S$7:$S$36&lt;&gt;"",IF($P$7:$P$36&lt;&gt;"",ROW($P$7:$P$36)-MIN(ROW($P$7:$P$36))+1,""),""),ROW()-ROW(A$39)+1)),"##0")," "),"")</f>
        <v>0</v>
      </c>
      <c r="R40">
        <f t="array" ref="R40">IFERROR(CONCATENATE((INDEX($A$7:$A$36,SMALL(IF($S$7:$S$36&lt;&gt;"",IF($P$7:$P$36&lt;&gt;"",ROW($P$7:$P$36)-MIN(ROW($P$7:$P$36))+1,""),""),ROW()-ROW(A$39)+1))),),"")</f>
        <v>0</v>
      </c>
      <c r="U40">
        <f t="array" ref="U40">IFERROR(CONCATENATE((INDEX($X$7:$X$36,SMALL(IF($X$7:$X$36&lt;&gt;"",IF($U$7:$U$36&lt;&gt;"",ROW($U$7:$U$36)-MIN(ROW($U$7:$U$36))+1,""),""),ROW()-ROW(A$39)+1)))," "),"")</f>
        <v>0</v>
      </c>
      <c r="V40">
        <f t="array" ref="V40">IFERROR(CONCATENATE(TEXT(INDEX($U$7:$U$36,SMALL(IF($X$7:$X$36&lt;&gt;"",IF($U$7:$U$36&lt;&gt;"",ROW($U$7:$U$36)-MIN(ROW($U$7:$U$36))+1,""),""),ROW()-ROW(A$39)+1)),"##0")," "),"")</f>
        <v>0</v>
      </c>
      <c r="W40">
        <f t="array" ref="W40">IFERROR(CONCATENATE((INDEX($A$7:$A$36,SMALL(IF($X$7:$X$36&lt;&gt;"",IF($U$7:$U$36&lt;&gt;"",ROW($U$7:$U$36)-MIN(ROW($U$7:$U$36))+1,""),""),ROW()-ROW(A$39)+1))),),"")</f>
        <v>0</v>
      </c>
      <c r="Z40">
        <f t="array" ref="Z40">IFERROR(CONCATENATE((INDEX($AC$7:$AC$36,SMALL(IF($AC$7:$AC$36&lt;&gt;"",IF($Z$7:$Z$36&lt;&gt;"",ROW($Z$7:$Z$36)-MIN(ROW($Z$7:$Z$36))+1,""),""),ROW()-ROW(A$39)+1))),","),"")</f>
        <v>0</v>
      </c>
      <c r="AA40">
        <f t="array" ref="AA40">IFERROR(CONCATENATE(TEXT(INDEX($Z$7:$Z$36,SMALL(IF($AC$7:$AC$36&lt;&gt;"",IF($Z$7:$Z$36&lt;&gt;"",ROW($Z$7:$Z$36)-MIN(ROW($Z$7:$Z$36))+1,""),""),ROW()-ROW(A$39)+1)),"##0"),","),"")</f>
        <v>0</v>
      </c>
      <c r="AB40">
        <f t="array" ref="AB40">IFERROR(CONCATENATE((INDEX($A$7:$A$36,SMALL(IF($AC$7:$AC$36&lt;&gt;"",IF($Z$7:$Z$36&lt;&gt;"",ROW($Z$7:$Z$36)-MIN(ROW($Z$7:$Z$36))+1,""),""),ROW()-ROW(A$39)+1))),),"")</f>
        <v>0</v>
      </c>
      <c r="AE40">
        <f t="array" ref="AE40">IFERROR(CONCATENATE((INDEX($AH$7:$AH$36,SMALL(IF($AH$7:$AH$36&lt;&gt;"",IF($AE$7:$AE$36&lt;&gt;"",ROW($AE$7:$AE$36)-MIN(ROW($AE$7:$AE$36))+1,""),""),ROW()-ROW(A$39)+1)))," "),"")</f>
        <v>0</v>
      </c>
      <c r="AF40">
        <f t="array" ref="AF40">IFERROR(CONCATENATE(TEXT(INDEX($AE$7:$AE$36,SMALL(IF($AH$7:$AH$36&lt;&gt;"",IF($AE$7:$AE$36&lt;&gt;"",ROW($AE$7:$AE$36)-MIN(ROW($AE$7:$AE$36))+1,""),""),ROW()-ROW(A$39)+1)),"##0")," "),"")</f>
        <v>0</v>
      </c>
      <c r="AG40">
        <f t="array" ref="AG40">IFERROR(CONCATENATE((INDEX($A$7:$A$36,SMALL(IF($AH$7:$AH$36&lt;&gt;"",IF($AE$7:$AE$36&lt;&gt;"",ROW($AE$7:$AE$36)-MIN(ROW($AE$7:$AE$36))+1,""),""),ROW()-ROW(A$39)+1))),),"")</f>
        <v>0</v>
      </c>
      <c r="AJ40">
        <f t="array" ref="AJ40">IFERROR(CONCATENATE((INDEX($AM$7:$AM$36,SMALL(IF($AM$7:$AM$36&lt;&gt;"",IF($AJ$7:$AJ$36&lt;&gt;"",ROW($AJ$7:$AJ$36)-MIN(ROW($AJ$7:$AJ$36))+1,""),""),ROW()-ROW(A$39)+1)))," "),"")</f>
        <v>0</v>
      </c>
      <c r="AK40">
        <f t="array" ref="AK40">IFERROR(CONCATENATE(TEXT(INDEX($AJ$7:$AJ$36,SMALL(IF($AM$7:$AM$36&lt;&gt;"",IF($AJ$7:$AJ$36&lt;&gt;"",ROW($AJ$7:$AJ$36)-MIN(ROW($AJ$7:$AJ$36))+1,""),""),ROW()-ROW(A$39)+1)),"##0")," "),"")</f>
        <v>0</v>
      </c>
      <c r="AL40">
        <f t="array" ref="AL40">IFERROR(CONCATENATE((INDEX($A$7:$A$36,SMALL(IF($AM$7:$AM$36&lt;&gt;"",IF($AJ$7:$AJ$36&lt;&gt;"",ROW($AJ$7:$AJ$36)-MIN(ROW($AJ$7:$AJ$36))+1,""),""),ROW()-ROW(A$39)+1))),),"")</f>
        <v>0</v>
      </c>
    </row>
    <row r="41" spans="1:38">
      <c r="K41">
        <f t="array" ref="K41">IFERROR(CONCATENATE(TEXT(INDEX($K$7:$K$36,SMALL(IF($N$7:$N$36&lt;&gt;"",IF($K$7:$K$36&lt;&gt;"",ROW($K$7:$K$36)-MIN(ROW($K$7:$K$36))+1,""),""),ROW()-ROW(A$39)+1)),"##0"),","),"")</f>
        <v>0</v>
      </c>
      <c r="L41">
        <f t="array" ref="L41">IFERROR(CONCATENATE((INDEX($N$7:$N$36,SMALL(IF($N$7:$N$36&lt;&gt;"",IF($K$7:$K$36&lt;&gt;"",ROW($K$7:$K$36)-MIN(ROW($K$7:$K$36))+1,""),""),ROW()-ROW(A$39)+1))),","),"")</f>
        <v>0</v>
      </c>
      <c r="M41">
        <f t="array" ref="M41">IFERROR(CONCATENATE((INDEX($A$7:$A$36,SMALL(IF($N$7:$N$36&lt;&gt;"",IF($K$7:$K$36&lt;&gt;"",ROW($K$7:$K$36)-MIN(ROW($K$7:$K$36))+1,""),""),ROW()-ROW(A$39)+1))),),"")</f>
        <v>0</v>
      </c>
      <c r="P41">
        <f t="array" ref="P41">IFERROR(CONCATENATE((INDEX($S$7:$S$36,SMALL(IF($S$7:$S$36&lt;&gt;"",IF($P$7:$P$36&lt;&gt;"",ROW($P$7:$P$36)-MIN(ROW($P$7:$P$36))+1,""),""),ROW()-ROW(A$39)+1)))," "),"")</f>
        <v>0</v>
      </c>
      <c r="Q41">
        <f t="array" ref="Q41">IFERROR(CONCATENATE(TEXT(INDEX($P$7:$P$36,SMALL(IF($S$7:$S$36&lt;&gt;"",IF($P$7:$P$36&lt;&gt;"",ROW($P$7:$P$36)-MIN(ROW($P$7:$P$36))+1,""),""),ROW()-ROW(A$39)+1)),"##0")," "),"")</f>
        <v>0</v>
      </c>
      <c r="R41">
        <f t="array" ref="R41">IFERROR(CONCATENATE((INDEX($A$7:$A$36,SMALL(IF($S$7:$S$36&lt;&gt;"",IF($P$7:$P$36&lt;&gt;"",ROW($P$7:$P$36)-MIN(ROW($P$7:$P$36))+1,""),""),ROW()-ROW(A$39)+1))),),"")</f>
        <v>0</v>
      </c>
      <c r="U41">
        <f t="array" ref="U41">IFERROR(CONCATENATE((INDEX($X$7:$X$36,SMALL(IF($X$7:$X$36&lt;&gt;"",IF($U$7:$U$36&lt;&gt;"",ROW($U$7:$U$36)-MIN(ROW($U$7:$U$36))+1,""),""),ROW()-ROW(A$39)+1)))," "),"")</f>
        <v>0</v>
      </c>
      <c r="V41">
        <f t="array" ref="V41">IFERROR(CONCATENATE(TEXT(INDEX($U$7:$U$36,SMALL(IF($X$7:$X$36&lt;&gt;"",IF($U$7:$U$36&lt;&gt;"",ROW($U$7:$U$36)-MIN(ROW($U$7:$U$36))+1,""),""),ROW()-ROW(A$39)+1)),"##0")," "),"")</f>
        <v>0</v>
      </c>
      <c r="W41">
        <f t="array" ref="W41">IFERROR(CONCATENATE((INDEX($A$7:$A$36,SMALL(IF($X$7:$X$36&lt;&gt;"",IF($U$7:$U$36&lt;&gt;"",ROW($U$7:$U$36)-MIN(ROW($U$7:$U$36))+1,""),""),ROW()-ROW(A$39)+1))),),"")</f>
        <v>0</v>
      </c>
      <c r="Z41">
        <f t="array" ref="Z41">IFERROR(CONCATENATE((INDEX($AC$7:$AC$36,SMALL(IF($AC$7:$AC$36&lt;&gt;"",IF($Z$7:$Z$36&lt;&gt;"",ROW($Z$7:$Z$36)-MIN(ROW($Z$7:$Z$36))+1,""),""),ROW()-ROW(A$39)+1))),","),"")</f>
        <v>0</v>
      </c>
      <c r="AA41">
        <f t="array" ref="AA41">IFERROR(CONCATENATE(TEXT(INDEX($Z$7:$Z$36,SMALL(IF($AC$7:$AC$36&lt;&gt;"",IF($Z$7:$Z$36&lt;&gt;"",ROW($Z$7:$Z$36)-MIN(ROW($Z$7:$Z$36))+1,""),""),ROW()-ROW(A$39)+1)),"##0"),","),"")</f>
        <v>0</v>
      </c>
      <c r="AB41">
        <f t="array" ref="AB41">IFERROR(CONCATENATE((INDEX($A$7:$A$36,SMALL(IF($AC$7:$AC$36&lt;&gt;"",IF($Z$7:$Z$36&lt;&gt;"",ROW($Z$7:$Z$36)-MIN(ROW($Z$7:$Z$36))+1,""),""),ROW()-ROW(A$39)+1))),),"")</f>
        <v>0</v>
      </c>
      <c r="AE41">
        <f t="array" ref="AE41">IFERROR(CONCATENATE((INDEX($AH$7:$AH$36,SMALL(IF($AH$7:$AH$36&lt;&gt;"",IF($AE$7:$AE$36&lt;&gt;"",ROW($AE$7:$AE$36)-MIN(ROW($AE$7:$AE$36))+1,""),""),ROW()-ROW(A$39)+1)))," "),"")</f>
        <v>0</v>
      </c>
      <c r="AF41">
        <f t="array" ref="AF41">IFERROR(CONCATENATE(TEXT(INDEX($AE$7:$AE$36,SMALL(IF($AH$7:$AH$36&lt;&gt;"",IF($AE$7:$AE$36&lt;&gt;"",ROW($AE$7:$AE$36)-MIN(ROW($AE$7:$AE$36))+1,""),""),ROW()-ROW(A$39)+1)),"##0")," "),"")</f>
        <v>0</v>
      </c>
      <c r="AG41">
        <f t="array" ref="AG41">IFERROR(CONCATENATE((INDEX($A$7:$A$36,SMALL(IF($AH$7:$AH$36&lt;&gt;"",IF($AE$7:$AE$36&lt;&gt;"",ROW($AE$7:$AE$36)-MIN(ROW($AE$7:$AE$36))+1,""),""),ROW()-ROW(A$39)+1))),),"")</f>
        <v>0</v>
      </c>
      <c r="AJ41">
        <f t="array" ref="AJ41">IFERROR(CONCATENATE((INDEX($AM$7:$AM$36,SMALL(IF($AM$7:$AM$36&lt;&gt;"",IF($AJ$7:$AJ$36&lt;&gt;"",ROW($AJ$7:$AJ$36)-MIN(ROW($AJ$7:$AJ$36))+1,""),""),ROW()-ROW(A$39)+1)))," "),"")</f>
        <v>0</v>
      </c>
      <c r="AK41">
        <f t="array" ref="AK41">IFERROR(CONCATENATE(TEXT(INDEX($AJ$7:$AJ$36,SMALL(IF($AM$7:$AM$36&lt;&gt;"",IF($AJ$7:$AJ$36&lt;&gt;"",ROW($AJ$7:$AJ$36)-MIN(ROW($AJ$7:$AJ$36))+1,""),""),ROW()-ROW(A$39)+1)),"##0")," "),"")</f>
        <v>0</v>
      </c>
      <c r="AL41">
        <f t="array" ref="AL41">IFERROR(CONCATENATE((INDEX($A$7:$A$36,SMALL(IF($AM$7:$AM$36&lt;&gt;"",IF($AJ$7:$AJ$36&lt;&gt;"",ROW($AJ$7:$AJ$36)-MIN(ROW($AJ$7:$AJ$36))+1,""),""),ROW()-ROW(A$39)+1))),),"")</f>
        <v>0</v>
      </c>
    </row>
    <row r="42" spans="1:38">
      <c r="K42">
        <f t="array" ref="K42">IFERROR(CONCATENATE(TEXT(INDEX($K$7:$K$36,SMALL(IF($N$7:$N$36&lt;&gt;"",IF($K$7:$K$36&lt;&gt;"",ROW($K$7:$K$36)-MIN(ROW($K$7:$K$36))+1,""),""),ROW()-ROW(A$39)+1)),"##0"),","),"")</f>
        <v>0</v>
      </c>
      <c r="L42">
        <f t="array" ref="L42">IFERROR(CONCATENATE((INDEX($N$7:$N$36,SMALL(IF($N$7:$N$36&lt;&gt;"",IF($K$7:$K$36&lt;&gt;"",ROW($K$7:$K$36)-MIN(ROW($K$7:$K$36))+1,""),""),ROW()-ROW(A$39)+1))),","),"")</f>
        <v>0</v>
      </c>
      <c r="M42">
        <f t="array" ref="M42">IFERROR(CONCATENATE((INDEX($A$7:$A$36,SMALL(IF($N$7:$N$36&lt;&gt;"",IF($K$7:$K$36&lt;&gt;"",ROW($K$7:$K$36)-MIN(ROW($K$7:$K$36))+1,""),""),ROW()-ROW(A$39)+1))),),"")</f>
        <v>0</v>
      </c>
      <c r="P42">
        <f t="array" ref="P42">IFERROR(CONCATENATE((INDEX($S$7:$S$36,SMALL(IF($S$7:$S$36&lt;&gt;"",IF($P$7:$P$36&lt;&gt;"",ROW($P$7:$P$36)-MIN(ROW($P$7:$P$36))+1,""),""),ROW()-ROW(A$39)+1)))," "),"")</f>
        <v>0</v>
      </c>
      <c r="Q42">
        <f t="array" ref="Q42">IFERROR(CONCATENATE(TEXT(INDEX($P$7:$P$36,SMALL(IF($S$7:$S$36&lt;&gt;"",IF($P$7:$P$36&lt;&gt;"",ROW($P$7:$P$36)-MIN(ROW($P$7:$P$36))+1,""),""),ROW()-ROW(A$39)+1)),"##0")," "),"")</f>
        <v>0</v>
      </c>
      <c r="R42">
        <f t="array" ref="R42">IFERROR(CONCATENATE((INDEX($A$7:$A$36,SMALL(IF($S$7:$S$36&lt;&gt;"",IF($P$7:$P$36&lt;&gt;"",ROW($P$7:$P$36)-MIN(ROW($P$7:$P$36))+1,""),""),ROW()-ROW(A$39)+1))),),"")</f>
        <v>0</v>
      </c>
      <c r="U42">
        <f t="array" ref="U42">IFERROR(CONCATENATE((INDEX($X$7:$X$36,SMALL(IF($X$7:$X$36&lt;&gt;"",IF($U$7:$U$36&lt;&gt;"",ROW($U$7:$U$36)-MIN(ROW($U$7:$U$36))+1,""),""),ROW()-ROW(A$39)+1)))," "),"")</f>
        <v>0</v>
      </c>
      <c r="V42">
        <f t="array" ref="V42">IFERROR(CONCATENATE(TEXT(INDEX($U$7:$U$36,SMALL(IF($X$7:$X$36&lt;&gt;"",IF($U$7:$U$36&lt;&gt;"",ROW($U$7:$U$36)-MIN(ROW($U$7:$U$36))+1,""),""),ROW()-ROW(A$39)+1)),"##0")," "),"")</f>
        <v>0</v>
      </c>
      <c r="W42">
        <f t="array" ref="W42">IFERROR(CONCATENATE((INDEX($A$7:$A$36,SMALL(IF($X$7:$X$36&lt;&gt;"",IF($U$7:$U$36&lt;&gt;"",ROW($U$7:$U$36)-MIN(ROW($U$7:$U$36))+1,""),""),ROW()-ROW(A$39)+1))),),"")</f>
        <v>0</v>
      </c>
      <c r="Z42">
        <f t="array" ref="Z42">IFERROR(CONCATENATE((INDEX($AC$7:$AC$36,SMALL(IF($AC$7:$AC$36&lt;&gt;"",IF($Z$7:$Z$36&lt;&gt;"",ROW($Z$7:$Z$36)-MIN(ROW($Z$7:$Z$36))+1,""),""),ROW()-ROW(A$39)+1))),","),"")</f>
        <v>0</v>
      </c>
      <c r="AA42">
        <f t="array" ref="AA42">IFERROR(CONCATENATE(TEXT(INDEX($Z$7:$Z$36,SMALL(IF($AC$7:$AC$36&lt;&gt;"",IF($Z$7:$Z$36&lt;&gt;"",ROW($Z$7:$Z$36)-MIN(ROW($Z$7:$Z$36))+1,""),""),ROW()-ROW(A$39)+1)),"##0"),","),"")</f>
        <v>0</v>
      </c>
      <c r="AB42">
        <f t="array" ref="AB42">IFERROR(CONCATENATE((INDEX($A$7:$A$36,SMALL(IF($AC$7:$AC$36&lt;&gt;"",IF($Z$7:$Z$36&lt;&gt;"",ROW($Z$7:$Z$36)-MIN(ROW($Z$7:$Z$36))+1,""),""),ROW()-ROW(A$39)+1))),),"")</f>
        <v>0</v>
      </c>
      <c r="AE42">
        <f t="array" ref="AE42">IFERROR(CONCATENATE((INDEX($AH$7:$AH$36,SMALL(IF($AH$7:$AH$36&lt;&gt;"",IF($AE$7:$AE$36&lt;&gt;"",ROW($AE$7:$AE$36)-MIN(ROW($AE$7:$AE$36))+1,""),""),ROW()-ROW(A$39)+1)))," "),"")</f>
        <v>0</v>
      </c>
      <c r="AF42">
        <f t="array" ref="AF42">IFERROR(CONCATENATE(TEXT(INDEX($AE$7:$AE$36,SMALL(IF($AH$7:$AH$36&lt;&gt;"",IF($AE$7:$AE$36&lt;&gt;"",ROW($AE$7:$AE$36)-MIN(ROW($AE$7:$AE$36))+1,""),""),ROW()-ROW(A$39)+1)),"##0")," "),"")</f>
        <v>0</v>
      </c>
      <c r="AG42">
        <f t="array" ref="AG42">IFERROR(CONCATENATE((INDEX($A$7:$A$36,SMALL(IF($AH$7:$AH$36&lt;&gt;"",IF($AE$7:$AE$36&lt;&gt;"",ROW($AE$7:$AE$36)-MIN(ROW($AE$7:$AE$36))+1,""),""),ROW()-ROW(A$39)+1))),),"")</f>
        <v>0</v>
      </c>
      <c r="AJ42">
        <f t="array" ref="AJ42">IFERROR(CONCATENATE((INDEX($AM$7:$AM$36,SMALL(IF($AM$7:$AM$36&lt;&gt;"",IF($AJ$7:$AJ$36&lt;&gt;"",ROW($AJ$7:$AJ$36)-MIN(ROW($AJ$7:$AJ$36))+1,""),""),ROW()-ROW(A$39)+1)))," "),"")</f>
        <v>0</v>
      </c>
      <c r="AK42">
        <f t="array" ref="AK42">IFERROR(CONCATENATE(TEXT(INDEX($AJ$7:$AJ$36,SMALL(IF($AM$7:$AM$36&lt;&gt;"",IF($AJ$7:$AJ$36&lt;&gt;"",ROW($AJ$7:$AJ$36)-MIN(ROW($AJ$7:$AJ$36))+1,""),""),ROW()-ROW(A$39)+1)),"##0")," "),"")</f>
        <v>0</v>
      </c>
      <c r="AL42">
        <f t="array" ref="AL42">IFERROR(CONCATENATE((INDEX($A$7:$A$36,SMALL(IF($AM$7:$AM$36&lt;&gt;"",IF($AJ$7:$AJ$36&lt;&gt;"",ROW($AJ$7:$AJ$36)-MIN(ROW($AJ$7:$AJ$36))+1,""),""),ROW()-ROW(A$39)+1))),),"")</f>
        <v>0</v>
      </c>
    </row>
    <row r="43" spans="1:38">
      <c r="K43">
        <f t="array" ref="K43">IFERROR(CONCATENATE(TEXT(INDEX($K$7:$K$36,SMALL(IF($N$7:$N$36&lt;&gt;"",IF($K$7:$K$36&lt;&gt;"",ROW($K$7:$K$36)-MIN(ROW($K$7:$K$36))+1,""),""),ROW()-ROW(A$39)+1)),"##0"),","),"")</f>
        <v>0</v>
      </c>
      <c r="L43">
        <f t="array" ref="L43">IFERROR(CONCATENATE((INDEX($N$7:$N$36,SMALL(IF($N$7:$N$36&lt;&gt;"",IF($K$7:$K$36&lt;&gt;"",ROW($K$7:$K$36)-MIN(ROW($K$7:$K$36))+1,""),""),ROW()-ROW(A$39)+1))),","),"")</f>
        <v>0</v>
      </c>
      <c r="M43">
        <f t="array" ref="M43">IFERROR(CONCATENATE((INDEX($A$7:$A$36,SMALL(IF($N$7:$N$36&lt;&gt;"",IF($K$7:$K$36&lt;&gt;"",ROW($K$7:$K$36)-MIN(ROW($K$7:$K$36))+1,""),""),ROW()-ROW(A$39)+1))),),"")</f>
        <v>0</v>
      </c>
      <c r="P43">
        <f t="array" ref="P43">IFERROR(CONCATENATE((INDEX($S$7:$S$36,SMALL(IF($S$7:$S$36&lt;&gt;"",IF($P$7:$P$36&lt;&gt;"",ROW($P$7:$P$36)-MIN(ROW($P$7:$P$36))+1,""),""),ROW()-ROW(A$39)+1)))," "),"")</f>
        <v>0</v>
      </c>
      <c r="Q43">
        <f t="array" ref="Q43">IFERROR(CONCATENATE(TEXT(INDEX($P$7:$P$36,SMALL(IF($S$7:$S$36&lt;&gt;"",IF($P$7:$P$36&lt;&gt;"",ROW($P$7:$P$36)-MIN(ROW($P$7:$P$36))+1,""),""),ROW()-ROW(A$39)+1)),"##0")," "),"")</f>
        <v>0</v>
      </c>
      <c r="R43">
        <f t="array" ref="R43">IFERROR(CONCATENATE((INDEX($A$7:$A$36,SMALL(IF($S$7:$S$36&lt;&gt;"",IF($P$7:$P$36&lt;&gt;"",ROW($P$7:$P$36)-MIN(ROW($P$7:$P$36))+1,""),""),ROW()-ROW(A$39)+1))),),"")</f>
        <v>0</v>
      </c>
      <c r="U43">
        <f t="array" ref="U43">IFERROR(CONCATENATE((INDEX($X$7:$X$36,SMALL(IF($X$7:$X$36&lt;&gt;"",IF($U$7:$U$36&lt;&gt;"",ROW($U$7:$U$36)-MIN(ROW($U$7:$U$36))+1,""),""),ROW()-ROW(A$39)+1)))," "),"")</f>
        <v>0</v>
      </c>
      <c r="V43">
        <f t="array" ref="V43">IFERROR(CONCATENATE(TEXT(INDEX($U$7:$U$36,SMALL(IF($X$7:$X$36&lt;&gt;"",IF($U$7:$U$36&lt;&gt;"",ROW($U$7:$U$36)-MIN(ROW($U$7:$U$36))+1,""),""),ROW()-ROW(A$39)+1)),"##0")," "),"")</f>
        <v>0</v>
      </c>
      <c r="W43">
        <f t="array" ref="W43">IFERROR(CONCATENATE((INDEX($A$7:$A$36,SMALL(IF($X$7:$X$36&lt;&gt;"",IF($U$7:$U$36&lt;&gt;"",ROW($U$7:$U$36)-MIN(ROW($U$7:$U$36))+1,""),""),ROW()-ROW(A$39)+1))),),"")</f>
        <v>0</v>
      </c>
      <c r="Z43">
        <f t="array" ref="Z43">IFERROR(CONCATENATE((INDEX($AC$7:$AC$36,SMALL(IF($AC$7:$AC$36&lt;&gt;"",IF($Z$7:$Z$36&lt;&gt;"",ROW($Z$7:$Z$36)-MIN(ROW($Z$7:$Z$36))+1,""),""),ROW()-ROW(A$39)+1))),","),"")</f>
        <v>0</v>
      </c>
      <c r="AA43">
        <f t="array" ref="AA43">IFERROR(CONCATENATE(TEXT(INDEX($Z$7:$Z$36,SMALL(IF($AC$7:$AC$36&lt;&gt;"",IF($Z$7:$Z$36&lt;&gt;"",ROW($Z$7:$Z$36)-MIN(ROW($Z$7:$Z$36))+1,""),""),ROW()-ROW(A$39)+1)),"##0"),","),"")</f>
        <v>0</v>
      </c>
      <c r="AB43">
        <f t="array" ref="AB43">IFERROR(CONCATENATE((INDEX($A$7:$A$36,SMALL(IF($AC$7:$AC$36&lt;&gt;"",IF($Z$7:$Z$36&lt;&gt;"",ROW($Z$7:$Z$36)-MIN(ROW($Z$7:$Z$36))+1,""),""),ROW()-ROW(A$39)+1))),),"")</f>
        <v>0</v>
      </c>
      <c r="AE43">
        <f t="array" ref="AE43">IFERROR(CONCATENATE((INDEX($AH$7:$AH$36,SMALL(IF($AH$7:$AH$36&lt;&gt;"",IF($AE$7:$AE$36&lt;&gt;"",ROW($AE$7:$AE$36)-MIN(ROW($AE$7:$AE$36))+1,""),""),ROW()-ROW(A$39)+1)))," "),"")</f>
        <v>0</v>
      </c>
      <c r="AF43">
        <f t="array" ref="AF43">IFERROR(CONCATENATE(TEXT(INDEX($AE$7:$AE$36,SMALL(IF($AH$7:$AH$36&lt;&gt;"",IF($AE$7:$AE$36&lt;&gt;"",ROW($AE$7:$AE$36)-MIN(ROW($AE$7:$AE$36))+1,""),""),ROW()-ROW(A$39)+1)),"##0")," "),"")</f>
        <v>0</v>
      </c>
      <c r="AG43">
        <f t="array" ref="AG43">IFERROR(CONCATENATE((INDEX($A$7:$A$36,SMALL(IF($AH$7:$AH$36&lt;&gt;"",IF($AE$7:$AE$36&lt;&gt;"",ROW($AE$7:$AE$36)-MIN(ROW($AE$7:$AE$36))+1,""),""),ROW()-ROW(A$39)+1))),),"")</f>
        <v>0</v>
      </c>
      <c r="AJ43">
        <f t="array" ref="AJ43">IFERROR(CONCATENATE((INDEX($AM$7:$AM$36,SMALL(IF($AM$7:$AM$36&lt;&gt;"",IF($AJ$7:$AJ$36&lt;&gt;"",ROW($AJ$7:$AJ$36)-MIN(ROW($AJ$7:$AJ$36))+1,""),""),ROW()-ROW(A$39)+1)))," "),"")</f>
        <v>0</v>
      </c>
      <c r="AK43">
        <f t="array" ref="AK43">IFERROR(CONCATENATE(TEXT(INDEX($AJ$7:$AJ$36,SMALL(IF($AM$7:$AM$36&lt;&gt;"",IF($AJ$7:$AJ$36&lt;&gt;"",ROW($AJ$7:$AJ$36)-MIN(ROW($AJ$7:$AJ$36))+1,""),""),ROW()-ROW(A$39)+1)),"##0")," "),"")</f>
        <v>0</v>
      </c>
      <c r="AL43">
        <f t="array" ref="AL43">IFERROR(CONCATENATE((INDEX($A$7:$A$36,SMALL(IF($AM$7:$AM$36&lt;&gt;"",IF($AJ$7:$AJ$36&lt;&gt;"",ROW($AJ$7:$AJ$36)-MIN(ROW($AJ$7:$AJ$36))+1,""),""),ROW()-ROW(A$39)+1))),),"")</f>
        <v>0</v>
      </c>
    </row>
    <row r="44" spans="1:38">
      <c r="K44">
        <f t="array" ref="K44">IFERROR(CONCATENATE(TEXT(INDEX($K$7:$K$36,SMALL(IF($N$7:$N$36&lt;&gt;"",IF($K$7:$K$36&lt;&gt;"",ROW($K$7:$K$36)-MIN(ROW($K$7:$K$36))+1,""),""),ROW()-ROW(A$39)+1)),"##0"),","),"")</f>
        <v>0</v>
      </c>
      <c r="L44">
        <f t="array" ref="L44">IFERROR(CONCATENATE((INDEX($N$7:$N$36,SMALL(IF($N$7:$N$36&lt;&gt;"",IF($K$7:$K$36&lt;&gt;"",ROW($K$7:$K$36)-MIN(ROW($K$7:$K$36))+1,""),""),ROW()-ROW(A$39)+1))),","),"")</f>
        <v>0</v>
      </c>
      <c r="M44">
        <f t="array" ref="M44">IFERROR(CONCATENATE((INDEX($A$7:$A$36,SMALL(IF($N$7:$N$36&lt;&gt;"",IF($K$7:$K$36&lt;&gt;"",ROW($K$7:$K$36)-MIN(ROW($K$7:$K$36))+1,""),""),ROW()-ROW(A$39)+1))),),"")</f>
        <v>0</v>
      </c>
      <c r="P44">
        <f t="array" ref="P44">IFERROR(CONCATENATE((INDEX($S$7:$S$36,SMALL(IF($S$7:$S$36&lt;&gt;"",IF($P$7:$P$36&lt;&gt;"",ROW($P$7:$P$36)-MIN(ROW($P$7:$P$36))+1,""),""),ROW()-ROW(A$39)+1)))," "),"")</f>
        <v>0</v>
      </c>
      <c r="Q44">
        <f t="array" ref="Q44">IFERROR(CONCATENATE(TEXT(INDEX($P$7:$P$36,SMALL(IF($S$7:$S$36&lt;&gt;"",IF($P$7:$P$36&lt;&gt;"",ROW($P$7:$P$36)-MIN(ROW($P$7:$P$36))+1,""),""),ROW()-ROW(A$39)+1)),"##0")," "),"")</f>
        <v>0</v>
      </c>
      <c r="R44">
        <f t="array" ref="R44">IFERROR(CONCATENATE((INDEX($A$7:$A$36,SMALL(IF($S$7:$S$36&lt;&gt;"",IF($P$7:$P$36&lt;&gt;"",ROW($P$7:$P$36)-MIN(ROW($P$7:$P$36))+1,""),""),ROW()-ROW(A$39)+1))),),"")</f>
        <v>0</v>
      </c>
      <c r="U44">
        <f t="array" ref="U44">IFERROR(CONCATENATE((INDEX($X$7:$X$36,SMALL(IF($X$7:$X$36&lt;&gt;"",IF($U$7:$U$36&lt;&gt;"",ROW($U$7:$U$36)-MIN(ROW($U$7:$U$36))+1,""),""),ROW()-ROW(A$39)+1)))," "),"")</f>
        <v>0</v>
      </c>
      <c r="V44">
        <f t="array" ref="V44">IFERROR(CONCATENATE(TEXT(INDEX($U$7:$U$36,SMALL(IF($X$7:$X$36&lt;&gt;"",IF($U$7:$U$36&lt;&gt;"",ROW($U$7:$U$36)-MIN(ROW($U$7:$U$36))+1,""),""),ROW()-ROW(A$39)+1)),"##0")," "),"")</f>
        <v>0</v>
      </c>
      <c r="W44">
        <f t="array" ref="W44">IFERROR(CONCATENATE((INDEX($A$7:$A$36,SMALL(IF($X$7:$X$36&lt;&gt;"",IF($U$7:$U$36&lt;&gt;"",ROW($U$7:$U$36)-MIN(ROW($U$7:$U$36))+1,""),""),ROW()-ROW(A$39)+1))),),"")</f>
        <v>0</v>
      </c>
      <c r="Z44">
        <f t="array" ref="Z44">IFERROR(CONCATENATE((INDEX($AC$7:$AC$36,SMALL(IF($AC$7:$AC$36&lt;&gt;"",IF($Z$7:$Z$36&lt;&gt;"",ROW($Z$7:$Z$36)-MIN(ROW($Z$7:$Z$36))+1,""),""),ROW()-ROW(A$39)+1))),","),"")</f>
        <v>0</v>
      </c>
      <c r="AA44">
        <f t="array" ref="AA44">IFERROR(CONCATENATE(TEXT(INDEX($Z$7:$Z$36,SMALL(IF($AC$7:$AC$36&lt;&gt;"",IF($Z$7:$Z$36&lt;&gt;"",ROW($Z$7:$Z$36)-MIN(ROW($Z$7:$Z$36))+1,""),""),ROW()-ROW(A$39)+1)),"##0"),","),"")</f>
        <v>0</v>
      </c>
      <c r="AB44">
        <f t="array" ref="AB44">IFERROR(CONCATENATE((INDEX($A$7:$A$36,SMALL(IF($AC$7:$AC$36&lt;&gt;"",IF($Z$7:$Z$36&lt;&gt;"",ROW($Z$7:$Z$36)-MIN(ROW($Z$7:$Z$36))+1,""),""),ROW()-ROW(A$39)+1))),),"")</f>
        <v>0</v>
      </c>
      <c r="AE44">
        <f t="array" ref="AE44">IFERROR(CONCATENATE((INDEX($AH$7:$AH$36,SMALL(IF($AH$7:$AH$36&lt;&gt;"",IF($AE$7:$AE$36&lt;&gt;"",ROW($AE$7:$AE$36)-MIN(ROW($AE$7:$AE$36))+1,""),""),ROW()-ROW(A$39)+1)))," "),"")</f>
        <v>0</v>
      </c>
      <c r="AF44">
        <f t="array" ref="AF44">IFERROR(CONCATENATE(TEXT(INDEX($AE$7:$AE$36,SMALL(IF($AH$7:$AH$36&lt;&gt;"",IF($AE$7:$AE$36&lt;&gt;"",ROW($AE$7:$AE$36)-MIN(ROW($AE$7:$AE$36))+1,""),""),ROW()-ROW(A$39)+1)),"##0")," "),"")</f>
        <v>0</v>
      </c>
      <c r="AG44">
        <f t="array" ref="AG44">IFERROR(CONCATENATE((INDEX($A$7:$A$36,SMALL(IF($AH$7:$AH$36&lt;&gt;"",IF($AE$7:$AE$36&lt;&gt;"",ROW($AE$7:$AE$36)-MIN(ROW($AE$7:$AE$36))+1,""),""),ROW()-ROW(A$39)+1))),),"")</f>
        <v>0</v>
      </c>
      <c r="AJ44">
        <f t="array" ref="AJ44">IFERROR(CONCATENATE((INDEX($AM$7:$AM$36,SMALL(IF($AM$7:$AM$36&lt;&gt;"",IF($AJ$7:$AJ$36&lt;&gt;"",ROW($AJ$7:$AJ$36)-MIN(ROW($AJ$7:$AJ$36))+1,""),""),ROW()-ROW(A$39)+1)))," "),"")</f>
        <v>0</v>
      </c>
      <c r="AK44">
        <f t="array" ref="AK44">IFERROR(CONCATENATE(TEXT(INDEX($AJ$7:$AJ$36,SMALL(IF($AM$7:$AM$36&lt;&gt;"",IF($AJ$7:$AJ$36&lt;&gt;"",ROW($AJ$7:$AJ$36)-MIN(ROW($AJ$7:$AJ$36))+1,""),""),ROW()-ROW(A$39)+1)),"##0")," "),"")</f>
        <v>0</v>
      </c>
      <c r="AL44">
        <f t="array" ref="AL44">IFERROR(CONCATENATE((INDEX($A$7:$A$36,SMALL(IF($AM$7:$AM$36&lt;&gt;"",IF($AJ$7:$AJ$36&lt;&gt;"",ROW($AJ$7:$AJ$36)-MIN(ROW($AJ$7:$AJ$36))+1,""),""),ROW()-ROW(A$39)+1))),),"")</f>
        <v>0</v>
      </c>
    </row>
    <row r="45" spans="1:38">
      <c r="K45">
        <f t="array" ref="K45">IFERROR(CONCATENATE(TEXT(INDEX($K$7:$K$36,SMALL(IF($N$7:$N$36&lt;&gt;"",IF($K$7:$K$36&lt;&gt;"",ROW($K$7:$K$36)-MIN(ROW($K$7:$K$36))+1,""),""),ROW()-ROW(A$39)+1)),"##0"),","),"")</f>
        <v>0</v>
      </c>
      <c r="L45">
        <f t="array" ref="L45">IFERROR(CONCATENATE((INDEX($N$7:$N$36,SMALL(IF($N$7:$N$36&lt;&gt;"",IF($K$7:$K$36&lt;&gt;"",ROW($K$7:$K$36)-MIN(ROW($K$7:$K$36))+1,""),""),ROW()-ROW(A$39)+1))),","),"")</f>
        <v>0</v>
      </c>
      <c r="M45">
        <f t="array" ref="M45">IFERROR(CONCATENATE((INDEX($A$7:$A$36,SMALL(IF($N$7:$N$36&lt;&gt;"",IF($K$7:$K$36&lt;&gt;"",ROW($K$7:$K$36)-MIN(ROW($K$7:$K$36))+1,""),""),ROW()-ROW(A$39)+1))),),"")</f>
        <v>0</v>
      </c>
      <c r="P45">
        <f t="array" ref="P45">IFERROR(CONCATENATE((INDEX($S$7:$S$36,SMALL(IF($S$7:$S$36&lt;&gt;"",IF($P$7:$P$36&lt;&gt;"",ROW($P$7:$P$36)-MIN(ROW($P$7:$P$36))+1,""),""),ROW()-ROW(A$39)+1)))," "),"")</f>
        <v>0</v>
      </c>
      <c r="Q45">
        <f t="array" ref="Q45">IFERROR(CONCATENATE(TEXT(INDEX($P$7:$P$36,SMALL(IF($S$7:$S$36&lt;&gt;"",IF($P$7:$P$36&lt;&gt;"",ROW($P$7:$P$36)-MIN(ROW($P$7:$P$36))+1,""),""),ROW()-ROW(A$39)+1)),"##0")," "),"")</f>
        <v>0</v>
      </c>
      <c r="R45">
        <f t="array" ref="R45">IFERROR(CONCATENATE((INDEX($A$7:$A$36,SMALL(IF($S$7:$S$36&lt;&gt;"",IF($P$7:$P$36&lt;&gt;"",ROW($P$7:$P$36)-MIN(ROW($P$7:$P$36))+1,""),""),ROW()-ROW(A$39)+1))),),"")</f>
        <v>0</v>
      </c>
      <c r="U45">
        <f t="array" ref="U45">IFERROR(CONCATENATE((INDEX($X$7:$X$36,SMALL(IF($X$7:$X$36&lt;&gt;"",IF($U$7:$U$36&lt;&gt;"",ROW($U$7:$U$36)-MIN(ROW($U$7:$U$36))+1,""),""),ROW()-ROW(A$39)+1)))," "),"")</f>
        <v>0</v>
      </c>
      <c r="V45">
        <f t="array" ref="V45">IFERROR(CONCATENATE(TEXT(INDEX($U$7:$U$36,SMALL(IF($X$7:$X$36&lt;&gt;"",IF($U$7:$U$36&lt;&gt;"",ROW($U$7:$U$36)-MIN(ROW($U$7:$U$36))+1,""),""),ROW()-ROW(A$39)+1)),"##0")," "),"")</f>
        <v>0</v>
      </c>
      <c r="W45">
        <f t="array" ref="W45">IFERROR(CONCATENATE((INDEX($A$7:$A$36,SMALL(IF($X$7:$X$36&lt;&gt;"",IF($U$7:$U$36&lt;&gt;"",ROW($U$7:$U$36)-MIN(ROW($U$7:$U$36))+1,""),""),ROW()-ROW(A$39)+1))),),"")</f>
        <v>0</v>
      </c>
      <c r="Z45">
        <f t="array" ref="Z45">IFERROR(CONCATENATE((INDEX($AC$7:$AC$36,SMALL(IF($AC$7:$AC$36&lt;&gt;"",IF($Z$7:$Z$36&lt;&gt;"",ROW($Z$7:$Z$36)-MIN(ROW($Z$7:$Z$36))+1,""),""),ROW()-ROW(A$39)+1))),","),"")</f>
        <v>0</v>
      </c>
      <c r="AA45">
        <f t="array" ref="AA45">IFERROR(CONCATENATE(TEXT(INDEX($Z$7:$Z$36,SMALL(IF($AC$7:$AC$36&lt;&gt;"",IF($Z$7:$Z$36&lt;&gt;"",ROW($Z$7:$Z$36)-MIN(ROW($Z$7:$Z$36))+1,""),""),ROW()-ROW(A$39)+1)),"##0"),","),"")</f>
        <v>0</v>
      </c>
      <c r="AB45">
        <f t="array" ref="AB45">IFERROR(CONCATENATE((INDEX($A$7:$A$36,SMALL(IF($AC$7:$AC$36&lt;&gt;"",IF($Z$7:$Z$36&lt;&gt;"",ROW($Z$7:$Z$36)-MIN(ROW($Z$7:$Z$36))+1,""),""),ROW()-ROW(A$39)+1))),),"")</f>
        <v>0</v>
      </c>
      <c r="AE45">
        <f t="array" ref="AE45">IFERROR(CONCATENATE((INDEX($AH$7:$AH$36,SMALL(IF($AH$7:$AH$36&lt;&gt;"",IF($AE$7:$AE$36&lt;&gt;"",ROW($AE$7:$AE$36)-MIN(ROW($AE$7:$AE$36))+1,""),""),ROW()-ROW(A$39)+1)))," "),"")</f>
        <v>0</v>
      </c>
      <c r="AF45">
        <f t="array" ref="AF45">IFERROR(CONCATENATE(TEXT(INDEX($AE$7:$AE$36,SMALL(IF($AH$7:$AH$36&lt;&gt;"",IF($AE$7:$AE$36&lt;&gt;"",ROW($AE$7:$AE$36)-MIN(ROW($AE$7:$AE$36))+1,""),""),ROW()-ROW(A$39)+1)),"##0")," "),"")</f>
        <v>0</v>
      </c>
      <c r="AG45">
        <f t="array" ref="AG45">IFERROR(CONCATENATE((INDEX($A$7:$A$36,SMALL(IF($AH$7:$AH$36&lt;&gt;"",IF($AE$7:$AE$36&lt;&gt;"",ROW($AE$7:$AE$36)-MIN(ROW($AE$7:$AE$36))+1,""),""),ROW()-ROW(A$39)+1))),),"")</f>
        <v>0</v>
      </c>
      <c r="AJ45">
        <f t="array" ref="AJ45">IFERROR(CONCATENATE((INDEX($AM$7:$AM$36,SMALL(IF($AM$7:$AM$36&lt;&gt;"",IF($AJ$7:$AJ$36&lt;&gt;"",ROW($AJ$7:$AJ$36)-MIN(ROW($AJ$7:$AJ$36))+1,""),""),ROW()-ROW(A$39)+1)))," "),"")</f>
        <v>0</v>
      </c>
      <c r="AK45">
        <f t="array" ref="AK45">IFERROR(CONCATENATE(TEXT(INDEX($AJ$7:$AJ$36,SMALL(IF($AM$7:$AM$36&lt;&gt;"",IF($AJ$7:$AJ$36&lt;&gt;"",ROW($AJ$7:$AJ$36)-MIN(ROW($AJ$7:$AJ$36))+1,""),""),ROW()-ROW(A$39)+1)),"##0")," "),"")</f>
        <v>0</v>
      </c>
      <c r="AL45">
        <f t="array" ref="AL45">IFERROR(CONCATENATE((INDEX($A$7:$A$36,SMALL(IF($AM$7:$AM$36&lt;&gt;"",IF($AJ$7:$AJ$36&lt;&gt;"",ROW($AJ$7:$AJ$36)-MIN(ROW($AJ$7:$AJ$36))+1,""),""),ROW()-ROW(A$39)+1))),),"")</f>
        <v>0</v>
      </c>
    </row>
    <row r="46" spans="1:38">
      <c r="K46">
        <f t="array" ref="K46">IFERROR(CONCATENATE(TEXT(INDEX($K$7:$K$36,SMALL(IF($N$7:$N$36&lt;&gt;"",IF($K$7:$K$36&lt;&gt;"",ROW($K$7:$K$36)-MIN(ROW($K$7:$K$36))+1,""),""),ROW()-ROW(A$39)+1)),"##0"),","),"")</f>
        <v>0</v>
      </c>
      <c r="L46">
        <f t="array" ref="L46">IFERROR(CONCATENATE((INDEX($N$7:$N$36,SMALL(IF($N$7:$N$36&lt;&gt;"",IF($K$7:$K$36&lt;&gt;"",ROW($K$7:$K$36)-MIN(ROW($K$7:$K$36))+1,""),""),ROW()-ROW(A$39)+1))),","),"")</f>
        <v>0</v>
      </c>
      <c r="M46">
        <f t="array" ref="M46">IFERROR(CONCATENATE((INDEX($A$7:$A$36,SMALL(IF($N$7:$N$36&lt;&gt;"",IF($K$7:$K$36&lt;&gt;"",ROW($K$7:$K$36)-MIN(ROW($K$7:$K$36))+1,""),""),ROW()-ROW(A$39)+1))),),"")</f>
        <v>0</v>
      </c>
      <c r="P46">
        <f t="array" ref="P46">IFERROR(CONCATENATE((INDEX($S$7:$S$36,SMALL(IF($S$7:$S$36&lt;&gt;"",IF($P$7:$P$36&lt;&gt;"",ROW($P$7:$P$36)-MIN(ROW($P$7:$P$36))+1,""),""),ROW()-ROW(A$39)+1)))," "),"")</f>
        <v>0</v>
      </c>
      <c r="Q46">
        <f t="array" ref="Q46">IFERROR(CONCATENATE(TEXT(INDEX($P$7:$P$36,SMALL(IF($S$7:$S$36&lt;&gt;"",IF($P$7:$P$36&lt;&gt;"",ROW($P$7:$P$36)-MIN(ROW($P$7:$P$36))+1,""),""),ROW()-ROW(A$39)+1)),"##0")," "),"")</f>
        <v>0</v>
      </c>
      <c r="R46">
        <f t="array" ref="R46">IFERROR(CONCATENATE((INDEX($A$7:$A$36,SMALL(IF($S$7:$S$36&lt;&gt;"",IF($P$7:$P$36&lt;&gt;"",ROW($P$7:$P$36)-MIN(ROW($P$7:$P$36))+1,""),""),ROW()-ROW(A$39)+1))),),"")</f>
        <v>0</v>
      </c>
      <c r="U46">
        <f t="array" ref="U46">IFERROR(CONCATENATE((INDEX($X$7:$X$36,SMALL(IF($X$7:$X$36&lt;&gt;"",IF($U$7:$U$36&lt;&gt;"",ROW($U$7:$U$36)-MIN(ROW($U$7:$U$36))+1,""),""),ROW()-ROW(A$39)+1)))," "),"")</f>
        <v>0</v>
      </c>
      <c r="V46">
        <f t="array" ref="V46">IFERROR(CONCATENATE(TEXT(INDEX($U$7:$U$36,SMALL(IF($X$7:$X$36&lt;&gt;"",IF($U$7:$U$36&lt;&gt;"",ROW($U$7:$U$36)-MIN(ROW($U$7:$U$36))+1,""),""),ROW()-ROW(A$39)+1)),"##0")," "),"")</f>
        <v>0</v>
      </c>
      <c r="W46">
        <f t="array" ref="W46">IFERROR(CONCATENATE((INDEX($A$7:$A$36,SMALL(IF($X$7:$X$36&lt;&gt;"",IF($U$7:$U$36&lt;&gt;"",ROW($U$7:$U$36)-MIN(ROW($U$7:$U$36))+1,""),""),ROW()-ROW(A$39)+1))),),"")</f>
        <v>0</v>
      </c>
      <c r="Z46">
        <f t="array" ref="Z46">IFERROR(CONCATENATE((INDEX($AC$7:$AC$36,SMALL(IF($AC$7:$AC$36&lt;&gt;"",IF($Z$7:$Z$36&lt;&gt;"",ROW($Z$7:$Z$36)-MIN(ROW($Z$7:$Z$36))+1,""),""),ROW()-ROW(A$39)+1))),","),"")</f>
        <v>0</v>
      </c>
      <c r="AA46">
        <f t="array" ref="AA46">IFERROR(CONCATENATE(TEXT(INDEX($Z$7:$Z$36,SMALL(IF($AC$7:$AC$36&lt;&gt;"",IF($Z$7:$Z$36&lt;&gt;"",ROW($Z$7:$Z$36)-MIN(ROW($Z$7:$Z$36))+1,""),""),ROW()-ROW(A$39)+1)),"##0"),","),"")</f>
        <v>0</v>
      </c>
      <c r="AB46">
        <f t="array" ref="AB46">IFERROR(CONCATENATE((INDEX($A$7:$A$36,SMALL(IF($AC$7:$AC$36&lt;&gt;"",IF($Z$7:$Z$36&lt;&gt;"",ROW($Z$7:$Z$36)-MIN(ROW($Z$7:$Z$36))+1,""),""),ROW()-ROW(A$39)+1))),),"")</f>
        <v>0</v>
      </c>
      <c r="AE46">
        <f t="array" ref="AE46">IFERROR(CONCATENATE((INDEX($AH$7:$AH$36,SMALL(IF($AH$7:$AH$36&lt;&gt;"",IF($AE$7:$AE$36&lt;&gt;"",ROW($AE$7:$AE$36)-MIN(ROW($AE$7:$AE$36))+1,""),""),ROW()-ROW(A$39)+1)))," "),"")</f>
        <v>0</v>
      </c>
      <c r="AF46">
        <f t="array" ref="AF46">IFERROR(CONCATENATE(TEXT(INDEX($AE$7:$AE$36,SMALL(IF($AH$7:$AH$36&lt;&gt;"",IF($AE$7:$AE$36&lt;&gt;"",ROW($AE$7:$AE$36)-MIN(ROW($AE$7:$AE$36))+1,""),""),ROW()-ROW(A$39)+1)),"##0")," "),"")</f>
        <v>0</v>
      </c>
      <c r="AG46">
        <f t="array" ref="AG46">IFERROR(CONCATENATE((INDEX($A$7:$A$36,SMALL(IF($AH$7:$AH$36&lt;&gt;"",IF($AE$7:$AE$36&lt;&gt;"",ROW($AE$7:$AE$36)-MIN(ROW($AE$7:$AE$36))+1,""),""),ROW()-ROW(A$39)+1))),),"")</f>
        <v>0</v>
      </c>
      <c r="AJ46">
        <f t="array" ref="AJ46">IFERROR(CONCATENATE((INDEX($AM$7:$AM$36,SMALL(IF($AM$7:$AM$36&lt;&gt;"",IF($AJ$7:$AJ$36&lt;&gt;"",ROW($AJ$7:$AJ$36)-MIN(ROW($AJ$7:$AJ$36))+1,""),""),ROW()-ROW(A$39)+1)))," "),"")</f>
        <v>0</v>
      </c>
      <c r="AK46">
        <f t="array" ref="AK46">IFERROR(CONCATENATE(TEXT(INDEX($AJ$7:$AJ$36,SMALL(IF($AM$7:$AM$36&lt;&gt;"",IF($AJ$7:$AJ$36&lt;&gt;"",ROW($AJ$7:$AJ$36)-MIN(ROW($AJ$7:$AJ$36))+1,""),""),ROW()-ROW(A$39)+1)),"##0")," "),"")</f>
        <v>0</v>
      </c>
      <c r="AL46">
        <f t="array" ref="AL46">IFERROR(CONCATENATE((INDEX($A$7:$A$36,SMALL(IF($AM$7:$AM$36&lt;&gt;"",IF($AJ$7:$AJ$36&lt;&gt;"",ROW($AJ$7:$AJ$36)-MIN(ROW($AJ$7:$AJ$36))+1,""),""),ROW()-ROW(A$39)+1))),),"")</f>
        <v>0</v>
      </c>
    </row>
    <row r="47" spans="1:38">
      <c r="K47">
        <f t="array" ref="K47">IFERROR(CONCATENATE(TEXT(INDEX($K$7:$K$36,SMALL(IF($N$7:$N$36&lt;&gt;"",IF($K$7:$K$36&lt;&gt;"",ROW($K$7:$K$36)-MIN(ROW($K$7:$K$36))+1,""),""),ROW()-ROW(A$39)+1)),"##0"),","),"")</f>
        <v>0</v>
      </c>
      <c r="L47">
        <f t="array" ref="L47">IFERROR(CONCATENATE((INDEX($N$7:$N$36,SMALL(IF($N$7:$N$36&lt;&gt;"",IF($K$7:$K$36&lt;&gt;"",ROW($K$7:$K$36)-MIN(ROW($K$7:$K$36))+1,""),""),ROW()-ROW(A$39)+1))),","),"")</f>
        <v>0</v>
      </c>
      <c r="M47">
        <f t="array" ref="M47">IFERROR(CONCATENATE((INDEX($A$7:$A$36,SMALL(IF($N$7:$N$36&lt;&gt;"",IF($K$7:$K$36&lt;&gt;"",ROW($K$7:$K$36)-MIN(ROW($K$7:$K$36))+1,""),""),ROW()-ROW(A$39)+1))),),"")</f>
        <v>0</v>
      </c>
      <c r="P47">
        <f t="array" ref="P47">IFERROR(CONCATENATE((INDEX($S$7:$S$36,SMALL(IF($S$7:$S$36&lt;&gt;"",IF($P$7:$P$36&lt;&gt;"",ROW($P$7:$P$36)-MIN(ROW($P$7:$P$36))+1,""),""),ROW()-ROW(A$39)+1)))," "),"")</f>
        <v>0</v>
      </c>
      <c r="Q47">
        <f t="array" ref="Q47">IFERROR(CONCATENATE(TEXT(INDEX($P$7:$P$36,SMALL(IF($S$7:$S$36&lt;&gt;"",IF($P$7:$P$36&lt;&gt;"",ROW($P$7:$P$36)-MIN(ROW($P$7:$P$36))+1,""),""),ROW()-ROW(A$39)+1)),"##0")," "),"")</f>
        <v>0</v>
      </c>
      <c r="R47">
        <f t="array" ref="R47">IFERROR(CONCATENATE((INDEX($A$7:$A$36,SMALL(IF($S$7:$S$36&lt;&gt;"",IF($P$7:$P$36&lt;&gt;"",ROW($P$7:$P$36)-MIN(ROW($P$7:$P$36))+1,""),""),ROW()-ROW(A$39)+1))),),"")</f>
        <v>0</v>
      </c>
      <c r="U47">
        <f t="array" ref="U47">IFERROR(CONCATENATE((INDEX($X$7:$X$36,SMALL(IF($X$7:$X$36&lt;&gt;"",IF($U$7:$U$36&lt;&gt;"",ROW($U$7:$U$36)-MIN(ROW($U$7:$U$36))+1,""),""),ROW()-ROW(A$39)+1)))," "),"")</f>
        <v>0</v>
      </c>
      <c r="V47">
        <f t="array" ref="V47">IFERROR(CONCATENATE(TEXT(INDEX($U$7:$U$36,SMALL(IF($X$7:$X$36&lt;&gt;"",IF($U$7:$U$36&lt;&gt;"",ROW($U$7:$U$36)-MIN(ROW($U$7:$U$36))+1,""),""),ROW()-ROW(A$39)+1)),"##0")," "),"")</f>
        <v>0</v>
      </c>
      <c r="W47">
        <f t="array" ref="W47">IFERROR(CONCATENATE((INDEX($A$7:$A$36,SMALL(IF($X$7:$X$36&lt;&gt;"",IF($U$7:$U$36&lt;&gt;"",ROW($U$7:$U$36)-MIN(ROW($U$7:$U$36))+1,""),""),ROW()-ROW(A$39)+1))),),"")</f>
        <v>0</v>
      </c>
      <c r="Z47">
        <f t="array" ref="Z47">IFERROR(CONCATENATE((INDEX($AC$7:$AC$36,SMALL(IF($AC$7:$AC$36&lt;&gt;"",IF($Z$7:$Z$36&lt;&gt;"",ROW($Z$7:$Z$36)-MIN(ROW($Z$7:$Z$36))+1,""),""),ROW()-ROW(A$39)+1))),","),"")</f>
        <v>0</v>
      </c>
      <c r="AA47">
        <f t="array" ref="AA47">IFERROR(CONCATENATE(TEXT(INDEX($Z$7:$Z$36,SMALL(IF($AC$7:$AC$36&lt;&gt;"",IF($Z$7:$Z$36&lt;&gt;"",ROW($Z$7:$Z$36)-MIN(ROW($Z$7:$Z$36))+1,""),""),ROW()-ROW(A$39)+1)),"##0"),","),"")</f>
        <v>0</v>
      </c>
      <c r="AB47">
        <f t="array" ref="AB47">IFERROR(CONCATENATE((INDEX($A$7:$A$36,SMALL(IF($AC$7:$AC$36&lt;&gt;"",IF($Z$7:$Z$36&lt;&gt;"",ROW($Z$7:$Z$36)-MIN(ROW($Z$7:$Z$36))+1,""),""),ROW()-ROW(A$39)+1))),),"")</f>
        <v>0</v>
      </c>
      <c r="AE47">
        <f t="array" ref="AE47">IFERROR(CONCATENATE((INDEX($AH$7:$AH$36,SMALL(IF($AH$7:$AH$36&lt;&gt;"",IF($AE$7:$AE$36&lt;&gt;"",ROW($AE$7:$AE$36)-MIN(ROW($AE$7:$AE$36))+1,""),""),ROW()-ROW(A$39)+1)))," "),"")</f>
        <v>0</v>
      </c>
      <c r="AF47">
        <f t="array" ref="AF47">IFERROR(CONCATENATE(TEXT(INDEX($AE$7:$AE$36,SMALL(IF($AH$7:$AH$36&lt;&gt;"",IF($AE$7:$AE$36&lt;&gt;"",ROW($AE$7:$AE$36)-MIN(ROW($AE$7:$AE$36))+1,""),""),ROW()-ROW(A$39)+1)),"##0")," "),"")</f>
        <v>0</v>
      </c>
      <c r="AG47">
        <f t="array" ref="AG47">IFERROR(CONCATENATE((INDEX($A$7:$A$36,SMALL(IF($AH$7:$AH$36&lt;&gt;"",IF($AE$7:$AE$36&lt;&gt;"",ROW($AE$7:$AE$36)-MIN(ROW($AE$7:$AE$36))+1,""),""),ROW()-ROW(A$39)+1))),),"")</f>
        <v>0</v>
      </c>
      <c r="AJ47">
        <f t="array" ref="AJ47">IFERROR(CONCATENATE((INDEX($AM$7:$AM$36,SMALL(IF($AM$7:$AM$36&lt;&gt;"",IF($AJ$7:$AJ$36&lt;&gt;"",ROW($AJ$7:$AJ$36)-MIN(ROW($AJ$7:$AJ$36))+1,""),""),ROW()-ROW(A$39)+1)))," "),"")</f>
        <v>0</v>
      </c>
      <c r="AK47">
        <f t="array" ref="AK47">IFERROR(CONCATENATE(TEXT(INDEX($AJ$7:$AJ$36,SMALL(IF($AM$7:$AM$36&lt;&gt;"",IF($AJ$7:$AJ$36&lt;&gt;"",ROW($AJ$7:$AJ$36)-MIN(ROW($AJ$7:$AJ$36))+1,""),""),ROW()-ROW(A$39)+1)),"##0")," "),"")</f>
        <v>0</v>
      </c>
      <c r="AL47">
        <f t="array" ref="AL47">IFERROR(CONCATENATE((INDEX($A$7:$A$36,SMALL(IF($AM$7:$AM$36&lt;&gt;"",IF($AJ$7:$AJ$36&lt;&gt;"",ROW($AJ$7:$AJ$36)-MIN(ROW($AJ$7:$AJ$36))+1,""),""),ROW()-ROW(A$39)+1))),),"")</f>
        <v>0</v>
      </c>
    </row>
    <row r="48" spans="1:38">
      <c r="K48">
        <f t="array" ref="K48">IFERROR(CONCATENATE(TEXT(INDEX($K$7:$K$36,SMALL(IF($N$7:$N$36&lt;&gt;"",IF($K$7:$K$36&lt;&gt;"",ROW($K$7:$K$36)-MIN(ROW($K$7:$K$36))+1,""),""),ROW()-ROW(A$39)+1)),"##0"),","),"")</f>
        <v>0</v>
      </c>
      <c r="L48">
        <f t="array" ref="L48">IFERROR(CONCATENATE((INDEX($N$7:$N$36,SMALL(IF($N$7:$N$36&lt;&gt;"",IF($K$7:$K$36&lt;&gt;"",ROW($K$7:$K$36)-MIN(ROW($K$7:$K$36))+1,""),""),ROW()-ROW(A$39)+1))),","),"")</f>
        <v>0</v>
      </c>
      <c r="M48">
        <f t="array" ref="M48">IFERROR(CONCATENATE((INDEX($A$7:$A$36,SMALL(IF($N$7:$N$36&lt;&gt;"",IF($K$7:$K$36&lt;&gt;"",ROW($K$7:$K$36)-MIN(ROW($K$7:$K$36))+1,""),""),ROW()-ROW(A$39)+1))),),"")</f>
        <v>0</v>
      </c>
      <c r="P48">
        <f t="array" ref="P48">IFERROR(CONCATENATE((INDEX($S$7:$S$36,SMALL(IF($S$7:$S$36&lt;&gt;"",IF($P$7:$P$36&lt;&gt;"",ROW($P$7:$P$36)-MIN(ROW($P$7:$P$36))+1,""),""),ROW()-ROW(A$39)+1)))," "),"")</f>
        <v>0</v>
      </c>
      <c r="Q48">
        <f t="array" ref="Q48">IFERROR(CONCATENATE(TEXT(INDEX($P$7:$P$36,SMALL(IF($S$7:$S$36&lt;&gt;"",IF($P$7:$P$36&lt;&gt;"",ROW($P$7:$P$36)-MIN(ROW($P$7:$P$36))+1,""),""),ROW()-ROW(A$39)+1)),"##0")," "),"")</f>
        <v>0</v>
      </c>
      <c r="R48">
        <f t="array" ref="R48">IFERROR(CONCATENATE((INDEX($A$7:$A$36,SMALL(IF($S$7:$S$36&lt;&gt;"",IF($P$7:$P$36&lt;&gt;"",ROW($P$7:$P$36)-MIN(ROW($P$7:$P$36))+1,""),""),ROW()-ROW(A$39)+1))),),"")</f>
        <v>0</v>
      </c>
      <c r="U48">
        <f t="array" ref="U48">IFERROR(CONCATENATE((INDEX($X$7:$X$36,SMALL(IF($X$7:$X$36&lt;&gt;"",IF($U$7:$U$36&lt;&gt;"",ROW($U$7:$U$36)-MIN(ROW($U$7:$U$36))+1,""),""),ROW()-ROW(A$39)+1)))," "),"")</f>
        <v>0</v>
      </c>
      <c r="V48">
        <f t="array" ref="V48">IFERROR(CONCATENATE(TEXT(INDEX($U$7:$U$36,SMALL(IF($X$7:$X$36&lt;&gt;"",IF($U$7:$U$36&lt;&gt;"",ROW($U$7:$U$36)-MIN(ROW($U$7:$U$36))+1,""),""),ROW()-ROW(A$39)+1)),"##0")," "),"")</f>
        <v>0</v>
      </c>
      <c r="W48">
        <f t="array" ref="W48">IFERROR(CONCATENATE((INDEX($A$7:$A$36,SMALL(IF($X$7:$X$36&lt;&gt;"",IF($U$7:$U$36&lt;&gt;"",ROW($U$7:$U$36)-MIN(ROW($U$7:$U$36))+1,""),""),ROW()-ROW(A$39)+1))),),"")</f>
        <v>0</v>
      </c>
      <c r="Z48">
        <f t="array" ref="Z48">IFERROR(CONCATENATE((INDEX($AC$7:$AC$36,SMALL(IF($AC$7:$AC$36&lt;&gt;"",IF($Z$7:$Z$36&lt;&gt;"",ROW($Z$7:$Z$36)-MIN(ROW($Z$7:$Z$36))+1,""),""),ROW()-ROW(A$39)+1))),","),"")</f>
        <v>0</v>
      </c>
      <c r="AA48">
        <f t="array" ref="AA48">IFERROR(CONCATENATE(TEXT(INDEX($Z$7:$Z$36,SMALL(IF($AC$7:$AC$36&lt;&gt;"",IF($Z$7:$Z$36&lt;&gt;"",ROW($Z$7:$Z$36)-MIN(ROW($Z$7:$Z$36))+1,""),""),ROW()-ROW(A$39)+1)),"##0"),","),"")</f>
        <v>0</v>
      </c>
      <c r="AB48">
        <f t="array" ref="AB48">IFERROR(CONCATENATE((INDEX($A$7:$A$36,SMALL(IF($AC$7:$AC$36&lt;&gt;"",IF($Z$7:$Z$36&lt;&gt;"",ROW($Z$7:$Z$36)-MIN(ROW($Z$7:$Z$36))+1,""),""),ROW()-ROW(A$39)+1))),),"")</f>
        <v>0</v>
      </c>
      <c r="AE48">
        <f t="array" ref="AE48">IFERROR(CONCATENATE((INDEX($AH$7:$AH$36,SMALL(IF($AH$7:$AH$36&lt;&gt;"",IF($AE$7:$AE$36&lt;&gt;"",ROW($AE$7:$AE$36)-MIN(ROW($AE$7:$AE$36))+1,""),""),ROW()-ROW(A$39)+1)))," "),"")</f>
        <v>0</v>
      </c>
      <c r="AF48">
        <f t="array" ref="AF48">IFERROR(CONCATENATE(TEXT(INDEX($AE$7:$AE$36,SMALL(IF($AH$7:$AH$36&lt;&gt;"",IF($AE$7:$AE$36&lt;&gt;"",ROW($AE$7:$AE$36)-MIN(ROW($AE$7:$AE$36))+1,""),""),ROW()-ROW(A$39)+1)),"##0")," "),"")</f>
        <v>0</v>
      </c>
      <c r="AG48">
        <f t="array" ref="AG48">IFERROR(CONCATENATE((INDEX($A$7:$A$36,SMALL(IF($AH$7:$AH$36&lt;&gt;"",IF($AE$7:$AE$36&lt;&gt;"",ROW($AE$7:$AE$36)-MIN(ROW($AE$7:$AE$36))+1,""),""),ROW()-ROW(A$39)+1))),),"")</f>
        <v>0</v>
      </c>
      <c r="AJ48">
        <f t="array" ref="AJ48">IFERROR(CONCATENATE((INDEX($AM$7:$AM$36,SMALL(IF($AM$7:$AM$36&lt;&gt;"",IF($AJ$7:$AJ$36&lt;&gt;"",ROW($AJ$7:$AJ$36)-MIN(ROW($AJ$7:$AJ$36))+1,""),""),ROW()-ROW(A$39)+1)))," "),"")</f>
        <v>0</v>
      </c>
      <c r="AK48">
        <f t="array" ref="AK48">IFERROR(CONCATENATE(TEXT(INDEX($AJ$7:$AJ$36,SMALL(IF($AM$7:$AM$36&lt;&gt;"",IF($AJ$7:$AJ$36&lt;&gt;"",ROW($AJ$7:$AJ$36)-MIN(ROW($AJ$7:$AJ$36))+1,""),""),ROW()-ROW(A$39)+1)),"##0")," "),"")</f>
        <v>0</v>
      </c>
      <c r="AL48">
        <f t="array" ref="AL48">IFERROR(CONCATENATE((INDEX($A$7:$A$36,SMALL(IF($AM$7:$AM$36&lt;&gt;"",IF($AJ$7:$AJ$36&lt;&gt;"",ROW($AJ$7:$AJ$36)-MIN(ROW($AJ$7:$AJ$36))+1,""),""),ROW()-ROW(A$39)+1))),),"")</f>
        <v>0</v>
      </c>
    </row>
    <row r="49" spans="11:38">
      <c r="K49">
        <f t="array" ref="K49">IFERROR(CONCATENATE(TEXT(INDEX($K$7:$K$36,SMALL(IF($N$7:$N$36&lt;&gt;"",IF($K$7:$K$36&lt;&gt;"",ROW($K$7:$K$36)-MIN(ROW($K$7:$K$36))+1,""),""),ROW()-ROW(A$39)+1)),"##0"),","),"")</f>
        <v>0</v>
      </c>
      <c r="L49">
        <f t="array" ref="L49">IFERROR(CONCATENATE((INDEX($N$7:$N$36,SMALL(IF($N$7:$N$36&lt;&gt;"",IF($K$7:$K$36&lt;&gt;"",ROW($K$7:$K$36)-MIN(ROW($K$7:$K$36))+1,""),""),ROW()-ROW(A$39)+1))),","),"")</f>
        <v>0</v>
      </c>
      <c r="M49">
        <f t="array" ref="M49">IFERROR(CONCATENATE((INDEX($A$7:$A$36,SMALL(IF($N$7:$N$36&lt;&gt;"",IF($K$7:$K$36&lt;&gt;"",ROW($K$7:$K$36)-MIN(ROW($K$7:$K$36))+1,""),""),ROW()-ROW(A$39)+1))),),"")</f>
        <v>0</v>
      </c>
      <c r="P49">
        <f t="array" ref="P49">IFERROR(CONCATENATE((INDEX($S$7:$S$36,SMALL(IF($S$7:$S$36&lt;&gt;"",IF($P$7:$P$36&lt;&gt;"",ROW($P$7:$P$36)-MIN(ROW($P$7:$P$36))+1,""),""),ROW()-ROW(A$39)+1)))," "),"")</f>
        <v>0</v>
      </c>
      <c r="Q49">
        <f t="array" ref="Q49">IFERROR(CONCATENATE(TEXT(INDEX($P$7:$P$36,SMALL(IF($S$7:$S$36&lt;&gt;"",IF($P$7:$P$36&lt;&gt;"",ROW($P$7:$P$36)-MIN(ROW($P$7:$P$36))+1,""),""),ROW()-ROW(A$39)+1)),"##0")," "),"")</f>
        <v>0</v>
      </c>
      <c r="R49">
        <f t="array" ref="R49">IFERROR(CONCATENATE((INDEX($A$7:$A$36,SMALL(IF($S$7:$S$36&lt;&gt;"",IF($P$7:$P$36&lt;&gt;"",ROW($P$7:$P$36)-MIN(ROW($P$7:$P$36))+1,""),""),ROW()-ROW(A$39)+1))),),"")</f>
        <v>0</v>
      </c>
      <c r="U49">
        <f t="array" ref="U49">IFERROR(CONCATENATE((INDEX($X$7:$X$36,SMALL(IF($X$7:$X$36&lt;&gt;"",IF($U$7:$U$36&lt;&gt;"",ROW($U$7:$U$36)-MIN(ROW($U$7:$U$36))+1,""),""),ROW()-ROW(A$39)+1)))," "),"")</f>
        <v>0</v>
      </c>
      <c r="V49">
        <f t="array" ref="V49">IFERROR(CONCATENATE(TEXT(INDEX($U$7:$U$36,SMALL(IF($X$7:$X$36&lt;&gt;"",IF($U$7:$U$36&lt;&gt;"",ROW($U$7:$U$36)-MIN(ROW($U$7:$U$36))+1,""),""),ROW()-ROW(A$39)+1)),"##0")," "),"")</f>
        <v>0</v>
      </c>
      <c r="W49">
        <f t="array" ref="W49">IFERROR(CONCATENATE((INDEX($A$7:$A$36,SMALL(IF($X$7:$X$36&lt;&gt;"",IF($U$7:$U$36&lt;&gt;"",ROW($U$7:$U$36)-MIN(ROW($U$7:$U$36))+1,""),""),ROW()-ROW(A$39)+1))),),"")</f>
        <v>0</v>
      </c>
      <c r="Z49">
        <f t="array" ref="Z49">IFERROR(CONCATENATE((INDEX($AC$7:$AC$36,SMALL(IF($AC$7:$AC$36&lt;&gt;"",IF($Z$7:$Z$36&lt;&gt;"",ROW($Z$7:$Z$36)-MIN(ROW($Z$7:$Z$36))+1,""),""),ROW()-ROW(A$39)+1))),","),"")</f>
        <v>0</v>
      </c>
      <c r="AA49">
        <f t="array" ref="AA49">IFERROR(CONCATENATE(TEXT(INDEX($Z$7:$Z$36,SMALL(IF($AC$7:$AC$36&lt;&gt;"",IF($Z$7:$Z$36&lt;&gt;"",ROW($Z$7:$Z$36)-MIN(ROW($Z$7:$Z$36))+1,""),""),ROW()-ROW(A$39)+1)),"##0"),","),"")</f>
        <v>0</v>
      </c>
      <c r="AB49">
        <f t="array" ref="AB49">IFERROR(CONCATENATE((INDEX($A$7:$A$36,SMALL(IF($AC$7:$AC$36&lt;&gt;"",IF($Z$7:$Z$36&lt;&gt;"",ROW($Z$7:$Z$36)-MIN(ROW($Z$7:$Z$36))+1,""),""),ROW()-ROW(A$39)+1))),),"")</f>
        <v>0</v>
      </c>
      <c r="AE49">
        <f t="array" ref="AE49">IFERROR(CONCATENATE((INDEX($AH$7:$AH$36,SMALL(IF($AH$7:$AH$36&lt;&gt;"",IF($AE$7:$AE$36&lt;&gt;"",ROW($AE$7:$AE$36)-MIN(ROW($AE$7:$AE$36))+1,""),""),ROW()-ROW(A$39)+1)))," "),"")</f>
        <v>0</v>
      </c>
      <c r="AF49">
        <f t="array" ref="AF49">IFERROR(CONCATENATE(TEXT(INDEX($AE$7:$AE$36,SMALL(IF($AH$7:$AH$36&lt;&gt;"",IF($AE$7:$AE$36&lt;&gt;"",ROW($AE$7:$AE$36)-MIN(ROW($AE$7:$AE$36))+1,""),""),ROW()-ROW(A$39)+1)),"##0")," "),"")</f>
        <v>0</v>
      </c>
      <c r="AG49">
        <f t="array" ref="AG49">IFERROR(CONCATENATE((INDEX($A$7:$A$36,SMALL(IF($AH$7:$AH$36&lt;&gt;"",IF($AE$7:$AE$36&lt;&gt;"",ROW($AE$7:$AE$36)-MIN(ROW($AE$7:$AE$36))+1,""),""),ROW()-ROW(A$39)+1))),),"")</f>
        <v>0</v>
      </c>
      <c r="AJ49">
        <f t="array" ref="AJ49">IFERROR(CONCATENATE((INDEX($AM$7:$AM$36,SMALL(IF($AM$7:$AM$36&lt;&gt;"",IF($AJ$7:$AJ$36&lt;&gt;"",ROW($AJ$7:$AJ$36)-MIN(ROW($AJ$7:$AJ$36))+1,""),""),ROW()-ROW(A$39)+1)))," "),"")</f>
        <v>0</v>
      </c>
      <c r="AK49">
        <f t="array" ref="AK49">IFERROR(CONCATENATE(TEXT(INDEX($AJ$7:$AJ$36,SMALL(IF($AM$7:$AM$36&lt;&gt;"",IF($AJ$7:$AJ$36&lt;&gt;"",ROW($AJ$7:$AJ$36)-MIN(ROW($AJ$7:$AJ$36))+1,""),""),ROW()-ROW(A$39)+1)),"##0")," "),"")</f>
        <v>0</v>
      </c>
      <c r="AL49">
        <f t="array" ref="AL49">IFERROR(CONCATENATE((INDEX($A$7:$A$36,SMALL(IF($AM$7:$AM$36&lt;&gt;"",IF($AJ$7:$AJ$36&lt;&gt;"",ROW($AJ$7:$AJ$36)-MIN(ROW($AJ$7:$AJ$36))+1,""),""),ROW()-ROW(A$39)+1))),),"")</f>
        <v>0</v>
      </c>
    </row>
    <row r="50" spans="11:38">
      <c r="K50">
        <f t="array" ref="K50">IFERROR(CONCATENATE(TEXT(INDEX($K$7:$K$36,SMALL(IF($N$7:$N$36&lt;&gt;"",IF($K$7:$K$36&lt;&gt;"",ROW($K$7:$K$36)-MIN(ROW($K$7:$K$36))+1,""),""),ROW()-ROW(A$39)+1)),"##0"),","),"")</f>
        <v>0</v>
      </c>
      <c r="L50">
        <f t="array" ref="L50">IFERROR(CONCATENATE((INDEX($N$7:$N$36,SMALL(IF($N$7:$N$36&lt;&gt;"",IF($K$7:$K$36&lt;&gt;"",ROW($K$7:$K$36)-MIN(ROW($K$7:$K$36))+1,""),""),ROW()-ROW(A$39)+1))),","),"")</f>
        <v>0</v>
      </c>
      <c r="M50">
        <f t="array" ref="M50">IFERROR(CONCATENATE((INDEX($A$7:$A$36,SMALL(IF($N$7:$N$36&lt;&gt;"",IF($K$7:$K$36&lt;&gt;"",ROW($K$7:$K$36)-MIN(ROW($K$7:$K$36))+1,""),""),ROW()-ROW(A$39)+1))),),"")</f>
        <v>0</v>
      </c>
      <c r="P50">
        <f t="array" ref="P50">IFERROR(CONCATENATE((INDEX($S$7:$S$36,SMALL(IF($S$7:$S$36&lt;&gt;"",IF($P$7:$P$36&lt;&gt;"",ROW($P$7:$P$36)-MIN(ROW($P$7:$P$36))+1,""),""),ROW()-ROW(A$39)+1)))," "),"")</f>
        <v>0</v>
      </c>
      <c r="Q50">
        <f t="array" ref="Q50">IFERROR(CONCATENATE(TEXT(INDEX($P$7:$P$36,SMALL(IF($S$7:$S$36&lt;&gt;"",IF($P$7:$P$36&lt;&gt;"",ROW($P$7:$P$36)-MIN(ROW($P$7:$P$36))+1,""),""),ROW()-ROW(A$39)+1)),"##0")," "),"")</f>
        <v>0</v>
      </c>
      <c r="R50">
        <f t="array" ref="R50">IFERROR(CONCATENATE((INDEX($A$7:$A$36,SMALL(IF($S$7:$S$36&lt;&gt;"",IF($P$7:$P$36&lt;&gt;"",ROW($P$7:$P$36)-MIN(ROW($P$7:$P$36))+1,""),""),ROW()-ROW(A$39)+1))),),"")</f>
        <v>0</v>
      </c>
      <c r="U50">
        <f t="array" ref="U50">IFERROR(CONCATENATE((INDEX($X$7:$X$36,SMALL(IF($X$7:$X$36&lt;&gt;"",IF($U$7:$U$36&lt;&gt;"",ROW($U$7:$U$36)-MIN(ROW($U$7:$U$36))+1,""),""),ROW()-ROW(A$39)+1)))," "),"")</f>
        <v>0</v>
      </c>
      <c r="V50">
        <f t="array" ref="V50">IFERROR(CONCATENATE(TEXT(INDEX($U$7:$U$36,SMALL(IF($X$7:$X$36&lt;&gt;"",IF($U$7:$U$36&lt;&gt;"",ROW($U$7:$U$36)-MIN(ROW($U$7:$U$36))+1,""),""),ROW()-ROW(A$39)+1)),"##0")," "),"")</f>
        <v>0</v>
      </c>
      <c r="W50">
        <f t="array" ref="W50">IFERROR(CONCATENATE((INDEX($A$7:$A$36,SMALL(IF($X$7:$X$36&lt;&gt;"",IF($U$7:$U$36&lt;&gt;"",ROW($U$7:$U$36)-MIN(ROW($U$7:$U$36))+1,""),""),ROW()-ROW(A$39)+1))),),"")</f>
        <v>0</v>
      </c>
      <c r="Z50">
        <f t="array" ref="Z50">IFERROR(CONCATENATE((INDEX($AC$7:$AC$36,SMALL(IF($AC$7:$AC$36&lt;&gt;"",IF($Z$7:$Z$36&lt;&gt;"",ROW($Z$7:$Z$36)-MIN(ROW($Z$7:$Z$36))+1,""),""),ROW()-ROW(A$39)+1))),","),"")</f>
        <v>0</v>
      </c>
      <c r="AA50">
        <f t="array" ref="AA50">IFERROR(CONCATENATE(TEXT(INDEX($Z$7:$Z$36,SMALL(IF($AC$7:$AC$36&lt;&gt;"",IF($Z$7:$Z$36&lt;&gt;"",ROW($Z$7:$Z$36)-MIN(ROW($Z$7:$Z$36))+1,""),""),ROW()-ROW(A$39)+1)),"##0"),","),"")</f>
        <v>0</v>
      </c>
      <c r="AB50">
        <f t="array" ref="AB50">IFERROR(CONCATENATE((INDEX($A$7:$A$36,SMALL(IF($AC$7:$AC$36&lt;&gt;"",IF($Z$7:$Z$36&lt;&gt;"",ROW($Z$7:$Z$36)-MIN(ROW($Z$7:$Z$36))+1,""),""),ROW()-ROW(A$39)+1))),),"")</f>
        <v>0</v>
      </c>
      <c r="AE50">
        <f t="array" ref="AE50">IFERROR(CONCATENATE((INDEX($AH$7:$AH$36,SMALL(IF($AH$7:$AH$36&lt;&gt;"",IF($AE$7:$AE$36&lt;&gt;"",ROW($AE$7:$AE$36)-MIN(ROW($AE$7:$AE$36))+1,""),""),ROW()-ROW(A$39)+1)))," "),"")</f>
        <v>0</v>
      </c>
      <c r="AF50">
        <f t="array" ref="AF50">IFERROR(CONCATENATE(TEXT(INDEX($AE$7:$AE$36,SMALL(IF($AH$7:$AH$36&lt;&gt;"",IF($AE$7:$AE$36&lt;&gt;"",ROW($AE$7:$AE$36)-MIN(ROW($AE$7:$AE$36))+1,""),""),ROW()-ROW(A$39)+1)),"##0")," "),"")</f>
        <v>0</v>
      </c>
      <c r="AG50">
        <f t="array" ref="AG50">IFERROR(CONCATENATE((INDEX($A$7:$A$36,SMALL(IF($AH$7:$AH$36&lt;&gt;"",IF($AE$7:$AE$36&lt;&gt;"",ROW($AE$7:$AE$36)-MIN(ROW($AE$7:$AE$36))+1,""),""),ROW()-ROW(A$39)+1))),),"")</f>
        <v>0</v>
      </c>
      <c r="AJ50">
        <f t="array" ref="AJ50">IFERROR(CONCATENATE((INDEX($AM$7:$AM$36,SMALL(IF($AM$7:$AM$36&lt;&gt;"",IF($AJ$7:$AJ$36&lt;&gt;"",ROW($AJ$7:$AJ$36)-MIN(ROW($AJ$7:$AJ$36))+1,""),""),ROW()-ROW(A$39)+1)))," "),"")</f>
        <v>0</v>
      </c>
      <c r="AK50">
        <f t="array" ref="AK50">IFERROR(CONCATENATE(TEXT(INDEX($AJ$7:$AJ$36,SMALL(IF($AM$7:$AM$36&lt;&gt;"",IF($AJ$7:$AJ$36&lt;&gt;"",ROW($AJ$7:$AJ$36)-MIN(ROW($AJ$7:$AJ$36))+1,""),""),ROW()-ROW(A$39)+1)),"##0")," "),"")</f>
        <v>0</v>
      </c>
      <c r="AL50">
        <f t="array" ref="AL50">IFERROR(CONCATENATE((INDEX($A$7:$A$36,SMALL(IF($AM$7:$AM$36&lt;&gt;"",IF($AJ$7:$AJ$36&lt;&gt;"",ROW($AJ$7:$AJ$36)-MIN(ROW($AJ$7:$AJ$36))+1,""),""),ROW()-ROW(A$39)+1))),),"")</f>
        <v>0</v>
      </c>
    </row>
    <row r="51" spans="11:38">
      <c r="K51">
        <f t="array" ref="K51">IFERROR(CONCATENATE(TEXT(INDEX($K$7:$K$36,SMALL(IF($N$7:$N$36&lt;&gt;"",IF($K$7:$K$36&lt;&gt;"",ROW($K$7:$K$36)-MIN(ROW($K$7:$K$36))+1,""),""),ROW()-ROW(A$39)+1)),"##0"),","),"")</f>
        <v>0</v>
      </c>
      <c r="L51">
        <f t="array" ref="L51">IFERROR(CONCATENATE((INDEX($N$7:$N$36,SMALL(IF($N$7:$N$36&lt;&gt;"",IF($K$7:$K$36&lt;&gt;"",ROW($K$7:$K$36)-MIN(ROW($K$7:$K$36))+1,""),""),ROW()-ROW(A$39)+1))),","),"")</f>
        <v>0</v>
      </c>
      <c r="M51">
        <f t="array" ref="M51">IFERROR(CONCATENATE((INDEX($A$7:$A$36,SMALL(IF($N$7:$N$36&lt;&gt;"",IF($K$7:$K$36&lt;&gt;"",ROW($K$7:$K$36)-MIN(ROW($K$7:$K$36))+1,""),""),ROW()-ROW(A$39)+1))),),"")</f>
        <v>0</v>
      </c>
      <c r="P51">
        <f t="array" ref="P51">IFERROR(CONCATENATE((INDEX($S$7:$S$36,SMALL(IF($S$7:$S$36&lt;&gt;"",IF($P$7:$P$36&lt;&gt;"",ROW($P$7:$P$36)-MIN(ROW($P$7:$P$36))+1,""),""),ROW()-ROW(A$39)+1)))," "),"")</f>
        <v>0</v>
      </c>
      <c r="Q51">
        <f t="array" ref="Q51">IFERROR(CONCATENATE(TEXT(INDEX($P$7:$P$36,SMALL(IF($S$7:$S$36&lt;&gt;"",IF($P$7:$P$36&lt;&gt;"",ROW($P$7:$P$36)-MIN(ROW($P$7:$P$36))+1,""),""),ROW()-ROW(A$39)+1)),"##0")," "),"")</f>
        <v>0</v>
      </c>
      <c r="R51">
        <f t="array" ref="R51">IFERROR(CONCATENATE((INDEX($A$7:$A$36,SMALL(IF($S$7:$S$36&lt;&gt;"",IF($P$7:$P$36&lt;&gt;"",ROW($P$7:$P$36)-MIN(ROW($P$7:$P$36))+1,""),""),ROW()-ROW(A$39)+1))),),"")</f>
        <v>0</v>
      </c>
      <c r="U51">
        <f t="array" ref="U51">IFERROR(CONCATENATE((INDEX($X$7:$X$36,SMALL(IF($X$7:$X$36&lt;&gt;"",IF($U$7:$U$36&lt;&gt;"",ROW($U$7:$U$36)-MIN(ROW($U$7:$U$36))+1,""),""),ROW()-ROW(A$39)+1)))," "),"")</f>
        <v>0</v>
      </c>
      <c r="V51">
        <f t="array" ref="V51">IFERROR(CONCATENATE(TEXT(INDEX($U$7:$U$36,SMALL(IF($X$7:$X$36&lt;&gt;"",IF($U$7:$U$36&lt;&gt;"",ROW($U$7:$U$36)-MIN(ROW($U$7:$U$36))+1,""),""),ROW()-ROW(A$39)+1)),"##0")," "),"")</f>
        <v>0</v>
      </c>
      <c r="W51">
        <f t="array" ref="W51">IFERROR(CONCATENATE((INDEX($A$7:$A$36,SMALL(IF($X$7:$X$36&lt;&gt;"",IF($U$7:$U$36&lt;&gt;"",ROW($U$7:$U$36)-MIN(ROW($U$7:$U$36))+1,""),""),ROW()-ROW(A$39)+1))),),"")</f>
        <v>0</v>
      </c>
      <c r="Z51">
        <f t="array" ref="Z51">IFERROR(CONCATENATE((INDEX($AC$7:$AC$36,SMALL(IF($AC$7:$AC$36&lt;&gt;"",IF($Z$7:$Z$36&lt;&gt;"",ROW($Z$7:$Z$36)-MIN(ROW($Z$7:$Z$36))+1,""),""),ROW()-ROW(A$39)+1))),","),"")</f>
        <v>0</v>
      </c>
      <c r="AA51">
        <f t="array" ref="AA51">IFERROR(CONCATENATE(TEXT(INDEX($Z$7:$Z$36,SMALL(IF($AC$7:$AC$36&lt;&gt;"",IF($Z$7:$Z$36&lt;&gt;"",ROW($Z$7:$Z$36)-MIN(ROW($Z$7:$Z$36))+1,""),""),ROW()-ROW(A$39)+1)),"##0"),","),"")</f>
        <v>0</v>
      </c>
      <c r="AB51">
        <f t="array" ref="AB51">IFERROR(CONCATENATE((INDEX($A$7:$A$36,SMALL(IF($AC$7:$AC$36&lt;&gt;"",IF($Z$7:$Z$36&lt;&gt;"",ROW($Z$7:$Z$36)-MIN(ROW($Z$7:$Z$36))+1,""),""),ROW()-ROW(A$39)+1))),),"")</f>
        <v>0</v>
      </c>
      <c r="AE51">
        <f t="array" ref="AE51">IFERROR(CONCATENATE((INDEX($AH$7:$AH$36,SMALL(IF($AH$7:$AH$36&lt;&gt;"",IF($AE$7:$AE$36&lt;&gt;"",ROW($AE$7:$AE$36)-MIN(ROW($AE$7:$AE$36))+1,""),""),ROW()-ROW(A$39)+1)))," "),"")</f>
        <v>0</v>
      </c>
      <c r="AF51">
        <f t="array" ref="AF51">IFERROR(CONCATENATE(TEXT(INDEX($AE$7:$AE$36,SMALL(IF($AH$7:$AH$36&lt;&gt;"",IF($AE$7:$AE$36&lt;&gt;"",ROW($AE$7:$AE$36)-MIN(ROW($AE$7:$AE$36))+1,""),""),ROW()-ROW(A$39)+1)),"##0")," "),"")</f>
        <v>0</v>
      </c>
      <c r="AG51">
        <f t="array" ref="AG51">IFERROR(CONCATENATE((INDEX($A$7:$A$36,SMALL(IF($AH$7:$AH$36&lt;&gt;"",IF($AE$7:$AE$36&lt;&gt;"",ROW($AE$7:$AE$36)-MIN(ROW($AE$7:$AE$36))+1,""),""),ROW()-ROW(A$39)+1))),),"")</f>
        <v>0</v>
      </c>
      <c r="AJ51">
        <f t="array" ref="AJ51">IFERROR(CONCATENATE((INDEX($AM$7:$AM$36,SMALL(IF($AM$7:$AM$36&lt;&gt;"",IF($AJ$7:$AJ$36&lt;&gt;"",ROW($AJ$7:$AJ$36)-MIN(ROW($AJ$7:$AJ$36))+1,""),""),ROW()-ROW(A$39)+1)))," "),"")</f>
        <v>0</v>
      </c>
      <c r="AK51">
        <f t="array" ref="AK51">IFERROR(CONCATENATE(TEXT(INDEX($AJ$7:$AJ$36,SMALL(IF($AM$7:$AM$36&lt;&gt;"",IF($AJ$7:$AJ$36&lt;&gt;"",ROW($AJ$7:$AJ$36)-MIN(ROW($AJ$7:$AJ$36))+1,""),""),ROW()-ROW(A$39)+1)),"##0")," "),"")</f>
        <v>0</v>
      </c>
      <c r="AL51">
        <f t="array" ref="AL51">IFERROR(CONCATENATE((INDEX($A$7:$A$36,SMALL(IF($AM$7:$AM$36&lt;&gt;"",IF($AJ$7:$AJ$36&lt;&gt;"",ROW($AJ$7:$AJ$36)-MIN(ROW($AJ$7:$AJ$36))+1,""),""),ROW()-ROW(A$39)+1))),),"")</f>
        <v>0</v>
      </c>
    </row>
    <row r="52" spans="11:38">
      <c r="K52">
        <f t="array" ref="K52">IFERROR(CONCATENATE(TEXT(INDEX($K$7:$K$36,SMALL(IF($N$7:$N$36&lt;&gt;"",IF($K$7:$K$36&lt;&gt;"",ROW($K$7:$K$36)-MIN(ROW($K$7:$K$36))+1,""),""),ROW()-ROW(A$39)+1)),"##0"),","),"")</f>
        <v>0</v>
      </c>
      <c r="L52">
        <f t="array" ref="L52">IFERROR(CONCATENATE((INDEX($N$7:$N$36,SMALL(IF($N$7:$N$36&lt;&gt;"",IF($K$7:$K$36&lt;&gt;"",ROW($K$7:$K$36)-MIN(ROW($K$7:$K$36))+1,""),""),ROW()-ROW(A$39)+1))),","),"")</f>
        <v>0</v>
      </c>
      <c r="M52">
        <f t="array" ref="M52">IFERROR(CONCATENATE((INDEX($A$7:$A$36,SMALL(IF($N$7:$N$36&lt;&gt;"",IF($K$7:$K$36&lt;&gt;"",ROW($K$7:$K$36)-MIN(ROW($K$7:$K$36))+1,""),""),ROW()-ROW(A$39)+1))),),"")</f>
        <v>0</v>
      </c>
      <c r="P52">
        <f t="array" ref="P52">IFERROR(CONCATENATE((INDEX($S$7:$S$36,SMALL(IF($S$7:$S$36&lt;&gt;"",IF($P$7:$P$36&lt;&gt;"",ROW($P$7:$P$36)-MIN(ROW($P$7:$P$36))+1,""),""),ROW()-ROW(A$39)+1)))," "),"")</f>
        <v>0</v>
      </c>
      <c r="Q52">
        <f t="array" ref="Q52">IFERROR(CONCATENATE(TEXT(INDEX($P$7:$P$36,SMALL(IF($S$7:$S$36&lt;&gt;"",IF($P$7:$P$36&lt;&gt;"",ROW($P$7:$P$36)-MIN(ROW($P$7:$P$36))+1,""),""),ROW()-ROW(A$39)+1)),"##0")," "),"")</f>
        <v>0</v>
      </c>
      <c r="R52">
        <f t="array" ref="R52">IFERROR(CONCATENATE((INDEX($A$7:$A$36,SMALL(IF($S$7:$S$36&lt;&gt;"",IF($P$7:$P$36&lt;&gt;"",ROW($P$7:$P$36)-MIN(ROW($P$7:$P$36))+1,""),""),ROW()-ROW(A$39)+1))),),"")</f>
        <v>0</v>
      </c>
      <c r="U52">
        <f t="array" ref="U52">IFERROR(CONCATENATE((INDEX($X$7:$X$36,SMALL(IF($X$7:$X$36&lt;&gt;"",IF($U$7:$U$36&lt;&gt;"",ROW($U$7:$U$36)-MIN(ROW($U$7:$U$36))+1,""),""),ROW()-ROW(A$39)+1)))," "),"")</f>
        <v>0</v>
      </c>
      <c r="V52">
        <f t="array" ref="V52">IFERROR(CONCATENATE(TEXT(INDEX($U$7:$U$36,SMALL(IF($X$7:$X$36&lt;&gt;"",IF($U$7:$U$36&lt;&gt;"",ROW($U$7:$U$36)-MIN(ROW($U$7:$U$36))+1,""),""),ROW()-ROW(A$39)+1)),"##0")," "),"")</f>
        <v>0</v>
      </c>
      <c r="W52">
        <f t="array" ref="W52">IFERROR(CONCATENATE((INDEX($A$7:$A$36,SMALL(IF($X$7:$X$36&lt;&gt;"",IF($U$7:$U$36&lt;&gt;"",ROW($U$7:$U$36)-MIN(ROW($U$7:$U$36))+1,""),""),ROW()-ROW(A$39)+1))),),"")</f>
        <v>0</v>
      </c>
      <c r="Z52">
        <f t="array" ref="Z52">IFERROR(CONCATENATE((INDEX($AC$7:$AC$36,SMALL(IF($AC$7:$AC$36&lt;&gt;"",IF($Z$7:$Z$36&lt;&gt;"",ROW($Z$7:$Z$36)-MIN(ROW($Z$7:$Z$36))+1,""),""),ROW()-ROW(A$39)+1))),","),"")</f>
        <v>0</v>
      </c>
      <c r="AA52">
        <f t="array" ref="AA52">IFERROR(CONCATENATE(TEXT(INDEX($Z$7:$Z$36,SMALL(IF($AC$7:$AC$36&lt;&gt;"",IF($Z$7:$Z$36&lt;&gt;"",ROW($Z$7:$Z$36)-MIN(ROW($Z$7:$Z$36))+1,""),""),ROW()-ROW(A$39)+1)),"##0"),","),"")</f>
        <v>0</v>
      </c>
      <c r="AB52">
        <f t="array" ref="AB52">IFERROR(CONCATENATE((INDEX($A$7:$A$36,SMALL(IF($AC$7:$AC$36&lt;&gt;"",IF($Z$7:$Z$36&lt;&gt;"",ROW($Z$7:$Z$36)-MIN(ROW($Z$7:$Z$36))+1,""),""),ROW()-ROW(A$39)+1))),),"")</f>
        <v>0</v>
      </c>
      <c r="AE52">
        <f t="array" ref="AE52">IFERROR(CONCATENATE((INDEX($AH$7:$AH$36,SMALL(IF($AH$7:$AH$36&lt;&gt;"",IF($AE$7:$AE$36&lt;&gt;"",ROW($AE$7:$AE$36)-MIN(ROW($AE$7:$AE$36))+1,""),""),ROW()-ROW(A$39)+1)))," "),"")</f>
        <v>0</v>
      </c>
      <c r="AF52">
        <f t="array" ref="AF52">IFERROR(CONCATENATE(TEXT(INDEX($AE$7:$AE$36,SMALL(IF($AH$7:$AH$36&lt;&gt;"",IF($AE$7:$AE$36&lt;&gt;"",ROW($AE$7:$AE$36)-MIN(ROW($AE$7:$AE$36))+1,""),""),ROW()-ROW(A$39)+1)),"##0")," "),"")</f>
        <v>0</v>
      </c>
      <c r="AG52">
        <f t="array" ref="AG52">IFERROR(CONCATENATE((INDEX($A$7:$A$36,SMALL(IF($AH$7:$AH$36&lt;&gt;"",IF($AE$7:$AE$36&lt;&gt;"",ROW($AE$7:$AE$36)-MIN(ROW($AE$7:$AE$36))+1,""),""),ROW()-ROW(A$39)+1))),),"")</f>
        <v>0</v>
      </c>
      <c r="AJ52">
        <f t="array" ref="AJ52">IFERROR(CONCATENATE((INDEX($AM$7:$AM$36,SMALL(IF($AM$7:$AM$36&lt;&gt;"",IF($AJ$7:$AJ$36&lt;&gt;"",ROW($AJ$7:$AJ$36)-MIN(ROW($AJ$7:$AJ$36))+1,""),""),ROW()-ROW(A$39)+1)))," "),"")</f>
        <v>0</v>
      </c>
      <c r="AK52">
        <f t="array" ref="AK52">IFERROR(CONCATENATE(TEXT(INDEX($AJ$7:$AJ$36,SMALL(IF($AM$7:$AM$36&lt;&gt;"",IF($AJ$7:$AJ$36&lt;&gt;"",ROW($AJ$7:$AJ$36)-MIN(ROW($AJ$7:$AJ$36))+1,""),""),ROW()-ROW(A$39)+1)),"##0")," "),"")</f>
        <v>0</v>
      </c>
      <c r="AL52">
        <f t="array" ref="AL52">IFERROR(CONCATENATE((INDEX($A$7:$A$36,SMALL(IF($AM$7:$AM$36&lt;&gt;"",IF($AJ$7:$AJ$36&lt;&gt;"",ROW($AJ$7:$AJ$36)-MIN(ROW($AJ$7:$AJ$36))+1,""),""),ROW()-ROW(A$39)+1))),),"")</f>
        <v>0</v>
      </c>
    </row>
    <row r="53" spans="11:38">
      <c r="K53">
        <f t="array" ref="K53">IFERROR(CONCATENATE(TEXT(INDEX($K$7:$K$36,SMALL(IF($N$7:$N$36&lt;&gt;"",IF($K$7:$K$36&lt;&gt;"",ROW($K$7:$K$36)-MIN(ROW($K$7:$K$36))+1,""),""),ROW()-ROW(A$39)+1)),"##0"),","),"")</f>
        <v>0</v>
      </c>
      <c r="L53">
        <f t="array" ref="L53">IFERROR(CONCATENATE((INDEX($N$7:$N$36,SMALL(IF($N$7:$N$36&lt;&gt;"",IF($K$7:$K$36&lt;&gt;"",ROW($K$7:$K$36)-MIN(ROW($K$7:$K$36))+1,""),""),ROW()-ROW(A$39)+1))),","),"")</f>
        <v>0</v>
      </c>
      <c r="M53">
        <f t="array" ref="M53">IFERROR(CONCATENATE((INDEX($A$7:$A$36,SMALL(IF($N$7:$N$36&lt;&gt;"",IF($K$7:$K$36&lt;&gt;"",ROW($K$7:$K$36)-MIN(ROW($K$7:$K$36))+1,""),""),ROW()-ROW(A$39)+1))),),"")</f>
        <v>0</v>
      </c>
      <c r="P53">
        <f t="array" ref="P53">IFERROR(CONCATENATE((INDEX($S$7:$S$36,SMALL(IF($S$7:$S$36&lt;&gt;"",IF($P$7:$P$36&lt;&gt;"",ROW($P$7:$P$36)-MIN(ROW($P$7:$P$36))+1,""),""),ROW()-ROW(A$39)+1)))," "),"")</f>
        <v>0</v>
      </c>
      <c r="Q53">
        <f t="array" ref="Q53">IFERROR(CONCATENATE(TEXT(INDEX($P$7:$P$36,SMALL(IF($S$7:$S$36&lt;&gt;"",IF($P$7:$P$36&lt;&gt;"",ROW($P$7:$P$36)-MIN(ROW($P$7:$P$36))+1,""),""),ROW()-ROW(A$39)+1)),"##0")," "),"")</f>
        <v>0</v>
      </c>
      <c r="R53">
        <f t="array" ref="R53">IFERROR(CONCATENATE((INDEX($A$7:$A$36,SMALL(IF($S$7:$S$36&lt;&gt;"",IF($P$7:$P$36&lt;&gt;"",ROW($P$7:$P$36)-MIN(ROW($P$7:$P$36))+1,""),""),ROW()-ROW(A$39)+1))),),"")</f>
        <v>0</v>
      </c>
      <c r="U53">
        <f t="array" ref="U53">IFERROR(CONCATENATE((INDEX($X$7:$X$36,SMALL(IF($X$7:$X$36&lt;&gt;"",IF($U$7:$U$36&lt;&gt;"",ROW($U$7:$U$36)-MIN(ROW($U$7:$U$36))+1,""),""),ROW()-ROW(A$39)+1)))," "),"")</f>
        <v>0</v>
      </c>
      <c r="V53">
        <f t="array" ref="V53">IFERROR(CONCATENATE(TEXT(INDEX($U$7:$U$36,SMALL(IF($X$7:$X$36&lt;&gt;"",IF($U$7:$U$36&lt;&gt;"",ROW($U$7:$U$36)-MIN(ROW($U$7:$U$36))+1,""),""),ROW()-ROW(A$39)+1)),"##0")," "),"")</f>
        <v>0</v>
      </c>
      <c r="W53">
        <f t="array" ref="W53">IFERROR(CONCATENATE((INDEX($A$7:$A$36,SMALL(IF($X$7:$X$36&lt;&gt;"",IF($U$7:$U$36&lt;&gt;"",ROW($U$7:$U$36)-MIN(ROW($U$7:$U$36))+1,""),""),ROW()-ROW(A$39)+1))),),"")</f>
        <v>0</v>
      </c>
      <c r="Z53">
        <f t="array" ref="Z53">IFERROR(CONCATENATE((INDEX($AC$7:$AC$36,SMALL(IF($AC$7:$AC$36&lt;&gt;"",IF($Z$7:$Z$36&lt;&gt;"",ROW($Z$7:$Z$36)-MIN(ROW($Z$7:$Z$36))+1,""),""),ROW()-ROW(A$39)+1))),","),"")</f>
        <v>0</v>
      </c>
      <c r="AA53">
        <f t="array" ref="AA53">IFERROR(CONCATENATE(TEXT(INDEX($Z$7:$Z$36,SMALL(IF($AC$7:$AC$36&lt;&gt;"",IF($Z$7:$Z$36&lt;&gt;"",ROW($Z$7:$Z$36)-MIN(ROW($Z$7:$Z$36))+1,""),""),ROW()-ROW(A$39)+1)),"##0"),","),"")</f>
        <v>0</v>
      </c>
      <c r="AB53">
        <f t="array" ref="AB53">IFERROR(CONCATENATE((INDEX($A$7:$A$36,SMALL(IF($AC$7:$AC$36&lt;&gt;"",IF($Z$7:$Z$36&lt;&gt;"",ROW($Z$7:$Z$36)-MIN(ROW($Z$7:$Z$36))+1,""),""),ROW()-ROW(A$39)+1))),),"")</f>
        <v>0</v>
      </c>
      <c r="AE53">
        <f t="array" ref="AE53">IFERROR(CONCATENATE((INDEX($AH$7:$AH$36,SMALL(IF($AH$7:$AH$36&lt;&gt;"",IF($AE$7:$AE$36&lt;&gt;"",ROW($AE$7:$AE$36)-MIN(ROW($AE$7:$AE$36))+1,""),""),ROW()-ROW(A$39)+1)))," "),"")</f>
        <v>0</v>
      </c>
      <c r="AF53">
        <f t="array" ref="AF53">IFERROR(CONCATENATE(TEXT(INDEX($AE$7:$AE$36,SMALL(IF($AH$7:$AH$36&lt;&gt;"",IF($AE$7:$AE$36&lt;&gt;"",ROW($AE$7:$AE$36)-MIN(ROW($AE$7:$AE$36))+1,""),""),ROW()-ROW(A$39)+1)),"##0")," "),"")</f>
        <v>0</v>
      </c>
      <c r="AG53">
        <f t="array" ref="AG53">IFERROR(CONCATENATE((INDEX($A$7:$A$36,SMALL(IF($AH$7:$AH$36&lt;&gt;"",IF($AE$7:$AE$36&lt;&gt;"",ROW($AE$7:$AE$36)-MIN(ROW($AE$7:$AE$36))+1,""),""),ROW()-ROW(A$39)+1))),),"")</f>
        <v>0</v>
      </c>
      <c r="AJ53">
        <f t="array" ref="AJ53">IFERROR(CONCATENATE((INDEX($AM$7:$AM$36,SMALL(IF($AM$7:$AM$36&lt;&gt;"",IF($AJ$7:$AJ$36&lt;&gt;"",ROW($AJ$7:$AJ$36)-MIN(ROW($AJ$7:$AJ$36))+1,""),""),ROW()-ROW(A$39)+1)))," "),"")</f>
        <v>0</v>
      </c>
      <c r="AK53">
        <f t="array" ref="AK53">IFERROR(CONCATENATE(TEXT(INDEX($AJ$7:$AJ$36,SMALL(IF($AM$7:$AM$36&lt;&gt;"",IF($AJ$7:$AJ$36&lt;&gt;"",ROW($AJ$7:$AJ$36)-MIN(ROW($AJ$7:$AJ$36))+1,""),""),ROW()-ROW(A$39)+1)),"##0")," "),"")</f>
        <v>0</v>
      </c>
      <c r="AL53">
        <f t="array" ref="AL53">IFERROR(CONCATENATE((INDEX($A$7:$A$36,SMALL(IF($AM$7:$AM$36&lt;&gt;"",IF($AJ$7:$AJ$36&lt;&gt;"",ROW($AJ$7:$AJ$36)-MIN(ROW($AJ$7:$AJ$36))+1,""),""),ROW()-ROW(A$39)+1))),),"")</f>
        <v>0</v>
      </c>
    </row>
    <row r="54" spans="11:38">
      <c r="K54">
        <f t="array" ref="K54">IFERROR(CONCATENATE(TEXT(INDEX($K$7:$K$36,SMALL(IF($N$7:$N$36&lt;&gt;"",IF($K$7:$K$36&lt;&gt;"",ROW($K$7:$K$36)-MIN(ROW($K$7:$K$36))+1,""),""),ROW()-ROW(A$39)+1)),"##0"),","),"")</f>
        <v>0</v>
      </c>
      <c r="L54">
        <f t="array" ref="L54">IFERROR(CONCATENATE((INDEX($N$7:$N$36,SMALL(IF($N$7:$N$36&lt;&gt;"",IF($K$7:$K$36&lt;&gt;"",ROW($K$7:$K$36)-MIN(ROW($K$7:$K$36))+1,""),""),ROW()-ROW(A$39)+1))),","),"")</f>
        <v>0</v>
      </c>
      <c r="M54">
        <f t="array" ref="M54">IFERROR(CONCATENATE((INDEX($A$7:$A$36,SMALL(IF($N$7:$N$36&lt;&gt;"",IF($K$7:$K$36&lt;&gt;"",ROW($K$7:$K$36)-MIN(ROW($K$7:$K$36))+1,""),""),ROW()-ROW(A$39)+1))),),"")</f>
        <v>0</v>
      </c>
      <c r="P54">
        <f t="array" ref="P54">IFERROR(CONCATENATE((INDEX($S$7:$S$36,SMALL(IF($S$7:$S$36&lt;&gt;"",IF($P$7:$P$36&lt;&gt;"",ROW($P$7:$P$36)-MIN(ROW($P$7:$P$36))+1,""),""),ROW()-ROW(A$39)+1)))," "),"")</f>
        <v>0</v>
      </c>
      <c r="Q54">
        <f t="array" ref="Q54">IFERROR(CONCATENATE(TEXT(INDEX($P$7:$P$36,SMALL(IF($S$7:$S$36&lt;&gt;"",IF($P$7:$P$36&lt;&gt;"",ROW($P$7:$P$36)-MIN(ROW($P$7:$P$36))+1,""),""),ROW()-ROW(A$39)+1)),"##0")," "),"")</f>
        <v>0</v>
      </c>
      <c r="R54">
        <f t="array" ref="R54">IFERROR(CONCATENATE((INDEX($A$7:$A$36,SMALL(IF($S$7:$S$36&lt;&gt;"",IF($P$7:$P$36&lt;&gt;"",ROW($P$7:$P$36)-MIN(ROW($P$7:$P$36))+1,""),""),ROW()-ROW(A$39)+1))),),"")</f>
        <v>0</v>
      </c>
      <c r="U54">
        <f t="array" ref="U54">IFERROR(CONCATENATE((INDEX($X$7:$X$36,SMALL(IF($X$7:$X$36&lt;&gt;"",IF($U$7:$U$36&lt;&gt;"",ROW($U$7:$U$36)-MIN(ROW($U$7:$U$36))+1,""),""),ROW()-ROW(A$39)+1)))," "),"")</f>
        <v>0</v>
      </c>
      <c r="V54">
        <f t="array" ref="V54">IFERROR(CONCATENATE(TEXT(INDEX($U$7:$U$36,SMALL(IF($X$7:$X$36&lt;&gt;"",IF($U$7:$U$36&lt;&gt;"",ROW($U$7:$U$36)-MIN(ROW($U$7:$U$36))+1,""),""),ROW()-ROW(A$39)+1)),"##0")," "),"")</f>
        <v>0</v>
      </c>
      <c r="W54">
        <f t="array" ref="W54">IFERROR(CONCATENATE((INDEX($A$7:$A$36,SMALL(IF($X$7:$X$36&lt;&gt;"",IF($U$7:$U$36&lt;&gt;"",ROW($U$7:$U$36)-MIN(ROW($U$7:$U$36))+1,""),""),ROW()-ROW(A$39)+1))),),"")</f>
        <v>0</v>
      </c>
      <c r="Z54">
        <f t="array" ref="Z54">IFERROR(CONCATENATE((INDEX($AC$7:$AC$36,SMALL(IF($AC$7:$AC$36&lt;&gt;"",IF($Z$7:$Z$36&lt;&gt;"",ROW($Z$7:$Z$36)-MIN(ROW($Z$7:$Z$36))+1,""),""),ROW()-ROW(A$39)+1))),","),"")</f>
        <v>0</v>
      </c>
      <c r="AA54">
        <f t="array" ref="AA54">IFERROR(CONCATENATE(TEXT(INDEX($Z$7:$Z$36,SMALL(IF($AC$7:$AC$36&lt;&gt;"",IF($Z$7:$Z$36&lt;&gt;"",ROW($Z$7:$Z$36)-MIN(ROW($Z$7:$Z$36))+1,""),""),ROW()-ROW(A$39)+1)),"##0"),","),"")</f>
        <v>0</v>
      </c>
      <c r="AB54">
        <f t="array" ref="AB54">IFERROR(CONCATENATE((INDEX($A$7:$A$36,SMALL(IF($AC$7:$AC$36&lt;&gt;"",IF($Z$7:$Z$36&lt;&gt;"",ROW($Z$7:$Z$36)-MIN(ROW($Z$7:$Z$36))+1,""),""),ROW()-ROW(A$39)+1))),),"")</f>
        <v>0</v>
      </c>
      <c r="AE54">
        <f t="array" ref="AE54">IFERROR(CONCATENATE((INDEX($AH$7:$AH$36,SMALL(IF($AH$7:$AH$36&lt;&gt;"",IF($AE$7:$AE$36&lt;&gt;"",ROW($AE$7:$AE$36)-MIN(ROW($AE$7:$AE$36))+1,""),""),ROW()-ROW(A$39)+1)))," "),"")</f>
        <v>0</v>
      </c>
      <c r="AF54">
        <f t="array" ref="AF54">IFERROR(CONCATENATE(TEXT(INDEX($AE$7:$AE$36,SMALL(IF($AH$7:$AH$36&lt;&gt;"",IF($AE$7:$AE$36&lt;&gt;"",ROW($AE$7:$AE$36)-MIN(ROW($AE$7:$AE$36))+1,""),""),ROW()-ROW(A$39)+1)),"##0")," "),"")</f>
        <v>0</v>
      </c>
      <c r="AG54">
        <f t="array" ref="AG54">IFERROR(CONCATENATE((INDEX($A$7:$A$36,SMALL(IF($AH$7:$AH$36&lt;&gt;"",IF($AE$7:$AE$36&lt;&gt;"",ROW($AE$7:$AE$36)-MIN(ROW($AE$7:$AE$36))+1,""),""),ROW()-ROW(A$39)+1))),),"")</f>
        <v>0</v>
      </c>
      <c r="AJ54">
        <f t="array" ref="AJ54">IFERROR(CONCATENATE((INDEX($AM$7:$AM$36,SMALL(IF($AM$7:$AM$36&lt;&gt;"",IF($AJ$7:$AJ$36&lt;&gt;"",ROW($AJ$7:$AJ$36)-MIN(ROW($AJ$7:$AJ$36))+1,""),""),ROW()-ROW(A$39)+1)))," "),"")</f>
        <v>0</v>
      </c>
      <c r="AK54">
        <f t="array" ref="AK54">IFERROR(CONCATENATE(TEXT(INDEX($AJ$7:$AJ$36,SMALL(IF($AM$7:$AM$36&lt;&gt;"",IF($AJ$7:$AJ$36&lt;&gt;"",ROW($AJ$7:$AJ$36)-MIN(ROW($AJ$7:$AJ$36))+1,""),""),ROW()-ROW(A$39)+1)),"##0")," "),"")</f>
        <v>0</v>
      </c>
      <c r="AL54">
        <f t="array" ref="AL54">IFERROR(CONCATENATE((INDEX($A$7:$A$36,SMALL(IF($AM$7:$AM$36&lt;&gt;"",IF($AJ$7:$AJ$36&lt;&gt;"",ROW($AJ$7:$AJ$36)-MIN(ROW($AJ$7:$AJ$36))+1,""),""),ROW()-ROW(A$39)+1))),),"")</f>
        <v>0</v>
      </c>
    </row>
    <row r="55" spans="11:38">
      <c r="K55">
        <f t="array" ref="K55">IFERROR(CONCATENATE(TEXT(INDEX($K$7:$K$36,SMALL(IF($N$7:$N$36&lt;&gt;"",IF($K$7:$K$36&lt;&gt;"",ROW($K$7:$K$36)-MIN(ROW($K$7:$K$36))+1,""),""),ROW()-ROW(A$39)+1)),"##0"),","),"")</f>
        <v>0</v>
      </c>
      <c r="L55">
        <f t="array" ref="L55">IFERROR(CONCATENATE((INDEX($N$7:$N$36,SMALL(IF($N$7:$N$36&lt;&gt;"",IF($K$7:$K$36&lt;&gt;"",ROW($K$7:$K$36)-MIN(ROW($K$7:$K$36))+1,""),""),ROW()-ROW(A$39)+1))),","),"")</f>
        <v>0</v>
      </c>
      <c r="M55">
        <f t="array" ref="M55">IFERROR(CONCATENATE((INDEX($A$7:$A$36,SMALL(IF($N$7:$N$36&lt;&gt;"",IF($K$7:$K$36&lt;&gt;"",ROW($K$7:$K$36)-MIN(ROW($K$7:$K$36))+1,""),""),ROW()-ROW(A$39)+1))),),"")</f>
        <v>0</v>
      </c>
      <c r="P55">
        <f t="array" ref="P55">IFERROR(CONCATENATE((INDEX($S$7:$S$36,SMALL(IF($S$7:$S$36&lt;&gt;"",IF($P$7:$P$36&lt;&gt;"",ROW($P$7:$P$36)-MIN(ROW($P$7:$P$36))+1,""),""),ROW()-ROW(A$39)+1)))," "),"")</f>
        <v>0</v>
      </c>
      <c r="Q55">
        <f t="array" ref="Q55">IFERROR(CONCATENATE(TEXT(INDEX($P$7:$P$36,SMALL(IF($S$7:$S$36&lt;&gt;"",IF($P$7:$P$36&lt;&gt;"",ROW($P$7:$P$36)-MIN(ROW($P$7:$P$36))+1,""),""),ROW()-ROW(A$39)+1)),"##0")," "),"")</f>
        <v>0</v>
      </c>
      <c r="R55">
        <f t="array" ref="R55">IFERROR(CONCATENATE((INDEX($A$7:$A$36,SMALL(IF($S$7:$S$36&lt;&gt;"",IF($P$7:$P$36&lt;&gt;"",ROW($P$7:$P$36)-MIN(ROW($P$7:$P$36))+1,""),""),ROW()-ROW(A$39)+1))),),"")</f>
        <v>0</v>
      </c>
      <c r="U55">
        <f t="array" ref="U55">IFERROR(CONCATENATE((INDEX($X$7:$X$36,SMALL(IF($X$7:$X$36&lt;&gt;"",IF($U$7:$U$36&lt;&gt;"",ROW($U$7:$U$36)-MIN(ROW($U$7:$U$36))+1,""),""),ROW()-ROW(A$39)+1)))," "),"")</f>
        <v>0</v>
      </c>
      <c r="V55">
        <f t="array" ref="V55">IFERROR(CONCATENATE(TEXT(INDEX($U$7:$U$36,SMALL(IF($X$7:$X$36&lt;&gt;"",IF($U$7:$U$36&lt;&gt;"",ROW($U$7:$U$36)-MIN(ROW($U$7:$U$36))+1,""),""),ROW()-ROW(A$39)+1)),"##0")," "),"")</f>
        <v>0</v>
      </c>
      <c r="W55">
        <f t="array" ref="W55">IFERROR(CONCATENATE((INDEX($A$7:$A$36,SMALL(IF($X$7:$X$36&lt;&gt;"",IF($U$7:$U$36&lt;&gt;"",ROW($U$7:$U$36)-MIN(ROW($U$7:$U$36))+1,""),""),ROW()-ROW(A$39)+1))),),"")</f>
        <v>0</v>
      </c>
      <c r="Z55">
        <f t="array" ref="Z55">IFERROR(CONCATENATE((INDEX($AC$7:$AC$36,SMALL(IF($AC$7:$AC$36&lt;&gt;"",IF($Z$7:$Z$36&lt;&gt;"",ROW($Z$7:$Z$36)-MIN(ROW($Z$7:$Z$36))+1,""),""),ROW()-ROW(A$39)+1))),","),"")</f>
        <v>0</v>
      </c>
      <c r="AA55">
        <f t="array" ref="AA55">IFERROR(CONCATENATE(TEXT(INDEX($Z$7:$Z$36,SMALL(IF($AC$7:$AC$36&lt;&gt;"",IF($Z$7:$Z$36&lt;&gt;"",ROW($Z$7:$Z$36)-MIN(ROW($Z$7:$Z$36))+1,""),""),ROW()-ROW(A$39)+1)),"##0"),","),"")</f>
        <v>0</v>
      </c>
      <c r="AB55">
        <f t="array" ref="AB55">IFERROR(CONCATENATE((INDEX($A$7:$A$36,SMALL(IF($AC$7:$AC$36&lt;&gt;"",IF($Z$7:$Z$36&lt;&gt;"",ROW($Z$7:$Z$36)-MIN(ROW($Z$7:$Z$36))+1,""),""),ROW()-ROW(A$39)+1))),),"")</f>
        <v>0</v>
      </c>
      <c r="AE55">
        <f t="array" ref="AE55">IFERROR(CONCATENATE((INDEX($AH$7:$AH$36,SMALL(IF($AH$7:$AH$36&lt;&gt;"",IF($AE$7:$AE$36&lt;&gt;"",ROW($AE$7:$AE$36)-MIN(ROW($AE$7:$AE$36))+1,""),""),ROW()-ROW(A$39)+1)))," "),"")</f>
        <v>0</v>
      </c>
      <c r="AF55">
        <f t="array" ref="AF55">IFERROR(CONCATENATE(TEXT(INDEX($AE$7:$AE$36,SMALL(IF($AH$7:$AH$36&lt;&gt;"",IF($AE$7:$AE$36&lt;&gt;"",ROW($AE$7:$AE$36)-MIN(ROW($AE$7:$AE$36))+1,""),""),ROW()-ROW(A$39)+1)),"##0")," "),"")</f>
        <v>0</v>
      </c>
      <c r="AG55">
        <f t="array" ref="AG55">IFERROR(CONCATENATE((INDEX($A$7:$A$36,SMALL(IF($AH$7:$AH$36&lt;&gt;"",IF($AE$7:$AE$36&lt;&gt;"",ROW($AE$7:$AE$36)-MIN(ROW($AE$7:$AE$36))+1,""),""),ROW()-ROW(A$39)+1))),),"")</f>
        <v>0</v>
      </c>
      <c r="AJ55">
        <f t="array" ref="AJ55">IFERROR(CONCATENATE((INDEX($AM$7:$AM$36,SMALL(IF($AM$7:$AM$36&lt;&gt;"",IF($AJ$7:$AJ$36&lt;&gt;"",ROW($AJ$7:$AJ$36)-MIN(ROW($AJ$7:$AJ$36))+1,""),""),ROW()-ROW(A$39)+1)))," "),"")</f>
        <v>0</v>
      </c>
      <c r="AK55">
        <f t="array" ref="AK55">IFERROR(CONCATENATE(TEXT(INDEX($AJ$7:$AJ$36,SMALL(IF($AM$7:$AM$36&lt;&gt;"",IF($AJ$7:$AJ$36&lt;&gt;"",ROW($AJ$7:$AJ$36)-MIN(ROW($AJ$7:$AJ$36))+1,""),""),ROW()-ROW(A$39)+1)),"##0")," "),"")</f>
        <v>0</v>
      </c>
      <c r="AL55">
        <f t="array" ref="AL55">IFERROR(CONCATENATE((INDEX($A$7:$A$36,SMALL(IF($AM$7:$AM$36&lt;&gt;"",IF($AJ$7:$AJ$36&lt;&gt;"",ROW($AJ$7:$AJ$36)-MIN(ROW($AJ$7:$AJ$36))+1,""),""),ROW()-ROW(A$39)+1))),),"")</f>
        <v>0</v>
      </c>
    </row>
    <row r="56" spans="11:38">
      <c r="K56">
        <f t="array" ref="K56">IFERROR(CONCATENATE(TEXT(INDEX($K$7:$K$36,SMALL(IF($N$7:$N$36&lt;&gt;"",IF($K$7:$K$36&lt;&gt;"",ROW($K$7:$K$36)-MIN(ROW($K$7:$K$36))+1,""),""),ROW()-ROW(A$39)+1)),"##0"),","),"")</f>
        <v>0</v>
      </c>
      <c r="L56">
        <f t="array" ref="L56">IFERROR(CONCATENATE((INDEX($N$7:$N$36,SMALL(IF($N$7:$N$36&lt;&gt;"",IF($K$7:$K$36&lt;&gt;"",ROW($K$7:$K$36)-MIN(ROW($K$7:$K$36))+1,""),""),ROW()-ROW(A$39)+1))),","),"")</f>
        <v>0</v>
      </c>
      <c r="M56">
        <f t="array" ref="M56">IFERROR(CONCATENATE((INDEX($A$7:$A$36,SMALL(IF($N$7:$N$36&lt;&gt;"",IF($K$7:$K$36&lt;&gt;"",ROW($K$7:$K$36)-MIN(ROW($K$7:$K$36))+1,""),""),ROW()-ROW(A$39)+1))),),"")</f>
        <v>0</v>
      </c>
      <c r="P56">
        <f t="array" ref="P56">IFERROR(CONCATENATE((INDEX($S$7:$S$36,SMALL(IF($S$7:$S$36&lt;&gt;"",IF($P$7:$P$36&lt;&gt;"",ROW($P$7:$P$36)-MIN(ROW($P$7:$P$36))+1,""),""),ROW()-ROW(A$39)+1)))," "),"")</f>
        <v>0</v>
      </c>
      <c r="Q56">
        <f t="array" ref="Q56">IFERROR(CONCATENATE(TEXT(INDEX($P$7:$P$36,SMALL(IF($S$7:$S$36&lt;&gt;"",IF($P$7:$P$36&lt;&gt;"",ROW($P$7:$P$36)-MIN(ROW($P$7:$P$36))+1,""),""),ROW()-ROW(A$39)+1)),"##0")," "),"")</f>
        <v>0</v>
      </c>
      <c r="R56">
        <f t="array" ref="R56">IFERROR(CONCATENATE((INDEX($A$7:$A$36,SMALL(IF($S$7:$S$36&lt;&gt;"",IF($P$7:$P$36&lt;&gt;"",ROW($P$7:$P$36)-MIN(ROW($P$7:$P$36))+1,""),""),ROW()-ROW(A$39)+1))),),"")</f>
        <v>0</v>
      </c>
      <c r="U56">
        <f t="array" ref="U56">IFERROR(CONCATENATE((INDEX($X$7:$X$36,SMALL(IF($X$7:$X$36&lt;&gt;"",IF($U$7:$U$36&lt;&gt;"",ROW($U$7:$U$36)-MIN(ROW($U$7:$U$36))+1,""),""),ROW()-ROW(A$39)+1)))," "),"")</f>
        <v>0</v>
      </c>
      <c r="V56">
        <f t="array" ref="V56">IFERROR(CONCATENATE(TEXT(INDEX($U$7:$U$36,SMALL(IF($X$7:$X$36&lt;&gt;"",IF($U$7:$U$36&lt;&gt;"",ROW($U$7:$U$36)-MIN(ROW($U$7:$U$36))+1,""),""),ROW()-ROW(A$39)+1)),"##0")," "),"")</f>
        <v>0</v>
      </c>
      <c r="W56">
        <f t="array" ref="W56">IFERROR(CONCATENATE((INDEX($A$7:$A$36,SMALL(IF($X$7:$X$36&lt;&gt;"",IF($U$7:$U$36&lt;&gt;"",ROW($U$7:$U$36)-MIN(ROW($U$7:$U$36))+1,""),""),ROW()-ROW(A$39)+1))),),"")</f>
        <v>0</v>
      </c>
      <c r="Z56">
        <f t="array" ref="Z56">IFERROR(CONCATENATE((INDEX($AC$7:$AC$36,SMALL(IF($AC$7:$AC$36&lt;&gt;"",IF($Z$7:$Z$36&lt;&gt;"",ROW($Z$7:$Z$36)-MIN(ROW($Z$7:$Z$36))+1,""),""),ROW()-ROW(A$39)+1))),","),"")</f>
        <v>0</v>
      </c>
      <c r="AA56">
        <f t="array" ref="AA56">IFERROR(CONCATENATE(TEXT(INDEX($Z$7:$Z$36,SMALL(IF($AC$7:$AC$36&lt;&gt;"",IF($Z$7:$Z$36&lt;&gt;"",ROW($Z$7:$Z$36)-MIN(ROW($Z$7:$Z$36))+1,""),""),ROW()-ROW(A$39)+1)),"##0"),","),"")</f>
        <v>0</v>
      </c>
      <c r="AB56">
        <f t="array" ref="AB56">IFERROR(CONCATENATE((INDEX($A$7:$A$36,SMALL(IF($AC$7:$AC$36&lt;&gt;"",IF($Z$7:$Z$36&lt;&gt;"",ROW($Z$7:$Z$36)-MIN(ROW($Z$7:$Z$36))+1,""),""),ROW()-ROW(A$39)+1))),),"")</f>
        <v>0</v>
      </c>
      <c r="AE56">
        <f t="array" ref="AE56">IFERROR(CONCATENATE((INDEX($AH$7:$AH$36,SMALL(IF($AH$7:$AH$36&lt;&gt;"",IF($AE$7:$AE$36&lt;&gt;"",ROW($AE$7:$AE$36)-MIN(ROW($AE$7:$AE$36))+1,""),""),ROW()-ROW(A$39)+1)))," "),"")</f>
        <v>0</v>
      </c>
      <c r="AF56">
        <f t="array" ref="AF56">IFERROR(CONCATENATE(TEXT(INDEX($AE$7:$AE$36,SMALL(IF($AH$7:$AH$36&lt;&gt;"",IF($AE$7:$AE$36&lt;&gt;"",ROW($AE$7:$AE$36)-MIN(ROW($AE$7:$AE$36))+1,""),""),ROW()-ROW(A$39)+1)),"##0")," "),"")</f>
        <v>0</v>
      </c>
      <c r="AG56">
        <f t="array" ref="AG56">IFERROR(CONCATENATE((INDEX($A$7:$A$36,SMALL(IF($AH$7:$AH$36&lt;&gt;"",IF($AE$7:$AE$36&lt;&gt;"",ROW($AE$7:$AE$36)-MIN(ROW($AE$7:$AE$36))+1,""),""),ROW()-ROW(A$39)+1))),),"")</f>
        <v>0</v>
      </c>
      <c r="AJ56">
        <f t="array" ref="AJ56">IFERROR(CONCATENATE((INDEX($AM$7:$AM$36,SMALL(IF($AM$7:$AM$36&lt;&gt;"",IF($AJ$7:$AJ$36&lt;&gt;"",ROW($AJ$7:$AJ$36)-MIN(ROW($AJ$7:$AJ$36))+1,""),""),ROW()-ROW(A$39)+1)))," "),"")</f>
        <v>0</v>
      </c>
      <c r="AK56">
        <f t="array" ref="AK56">IFERROR(CONCATENATE(TEXT(INDEX($AJ$7:$AJ$36,SMALL(IF($AM$7:$AM$36&lt;&gt;"",IF($AJ$7:$AJ$36&lt;&gt;"",ROW($AJ$7:$AJ$36)-MIN(ROW($AJ$7:$AJ$36))+1,""),""),ROW()-ROW(A$39)+1)),"##0")," "),"")</f>
        <v>0</v>
      </c>
      <c r="AL56">
        <f t="array" ref="AL56">IFERROR(CONCATENATE((INDEX($A$7:$A$36,SMALL(IF($AM$7:$AM$36&lt;&gt;"",IF($AJ$7:$AJ$36&lt;&gt;"",ROW($AJ$7:$AJ$36)-MIN(ROW($AJ$7:$AJ$36))+1,""),""),ROW()-ROW(A$39)+1))),),"")</f>
        <v>0</v>
      </c>
    </row>
    <row r="57" spans="11:38">
      <c r="K57">
        <f t="array" ref="K57">IFERROR(CONCATENATE(TEXT(INDEX($K$7:$K$36,SMALL(IF($N$7:$N$36&lt;&gt;"",IF($K$7:$K$36&lt;&gt;"",ROW($K$7:$K$36)-MIN(ROW($K$7:$K$36))+1,""),""),ROW()-ROW(A$39)+1)),"##0"),","),"")</f>
        <v>0</v>
      </c>
      <c r="L57">
        <f t="array" ref="L57">IFERROR(CONCATENATE((INDEX($N$7:$N$36,SMALL(IF($N$7:$N$36&lt;&gt;"",IF($K$7:$K$36&lt;&gt;"",ROW($K$7:$K$36)-MIN(ROW($K$7:$K$36))+1,""),""),ROW()-ROW(A$39)+1))),","),"")</f>
        <v>0</v>
      </c>
      <c r="M57">
        <f t="array" ref="M57">IFERROR(CONCATENATE((INDEX($A$7:$A$36,SMALL(IF($N$7:$N$36&lt;&gt;"",IF($K$7:$K$36&lt;&gt;"",ROW($K$7:$K$36)-MIN(ROW($K$7:$K$36))+1,""),""),ROW()-ROW(A$39)+1))),),"")</f>
        <v>0</v>
      </c>
      <c r="P57">
        <f t="array" ref="P57">IFERROR(CONCATENATE((INDEX($S$7:$S$36,SMALL(IF($S$7:$S$36&lt;&gt;"",IF($P$7:$P$36&lt;&gt;"",ROW($P$7:$P$36)-MIN(ROW($P$7:$P$36))+1,""),""),ROW()-ROW(A$39)+1)))," "),"")</f>
        <v>0</v>
      </c>
      <c r="Q57">
        <f t="array" ref="Q57">IFERROR(CONCATENATE(TEXT(INDEX($P$7:$P$36,SMALL(IF($S$7:$S$36&lt;&gt;"",IF($P$7:$P$36&lt;&gt;"",ROW($P$7:$P$36)-MIN(ROW($P$7:$P$36))+1,""),""),ROW()-ROW(A$39)+1)),"##0")," "),"")</f>
        <v>0</v>
      </c>
      <c r="R57">
        <f t="array" ref="R57">IFERROR(CONCATENATE((INDEX($A$7:$A$36,SMALL(IF($S$7:$S$36&lt;&gt;"",IF($P$7:$P$36&lt;&gt;"",ROW($P$7:$P$36)-MIN(ROW($P$7:$P$36))+1,""),""),ROW()-ROW(A$39)+1))),),"")</f>
        <v>0</v>
      </c>
      <c r="U57">
        <f t="array" ref="U57">IFERROR(CONCATENATE((INDEX($X$7:$X$36,SMALL(IF($X$7:$X$36&lt;&gt;"",IF($U$7:$U$36&lt;&gt;"",ROW($U$7:$U$36)-MIN(ROW($U$7:$U$36))+1,""),""),ROW()-ROW(A$39)+1)))," "),"")</f>
        <v>0</v>
      </c>
      <c r="V57">
        <f t="array" ref="V57">IFERROR(CONCATENATE(TEXT(INDEX($U$7:$U$36,SMALL(IF($X$7:$X$36&lt;&gt;"",IF($U$7:$U$36&lt;&gt;"",ROW($U$7:$U$36)-MIN(ROW($U$7:$U$36))+1,""),""),ROW()-ROW(A$39)+1)),"##0")," "),"")</f>
        <v>0</v>
      </c>
      <c r="W57">
        <f t="array" ref="W57">IFERROR(CONCATENATE((INDEX($A$7:$A$36,SMALL(IF($X$7:$X$36&lt;&gt;"",IF($U$7:$U$36&lt;&gt;"",ROW($U$7:$U$36)-MIN(ROW($U$7:$U$36))+1,""),""),ROW()-ROW(A$39)+1))),),"")</f>
        <v>0</v>
      </c>
      <c r="Z57">
        <f t="array" ref="Z57">IFERROR(CONCATENATE((INDEX($AC$7:$AC$36,SMALL(IF($AC$7:$AC$36&lt;&gt;"",IF($Z$7:$Z$36&lt;&gt;"",ROW($Z$7:$Z$36)-MIN(ROW($Z$7:$Z$36))+1,""),""),ROW()-ROW(A$39)+1))),","),"")</f>
        <v>0</v>
      </c>
      <c r="AA57">
        <f t="array" ref="AA57">IFERROR(CONCATENATE(TEXT(INDEX($Z$7:$Z$36,SMALL(IF($AC$7:$AC$36&lt;&gt;"",IF($Z$7:$Z$36&lt;&gt;"",ROW($Z$7:$Z$36)-MIN(ROW($Z$7:$Z$36))+1,""),""),ROW()-ROW(A$39)+1)),"##0"),","),"")</f>
        <v>0</v>
      </c>
      <c r="AB57">
        <f t="array" ref="AB57">IFERROR(CONCATENATE((INDEX($A$7:$A$36,SMALL(IF($AC$7:$AC$36&lt;&gt;"",IF($Z$7:$Z$36&lt;&gt;"",ROW($Z$7:$Z$36)-MIN(ROW($Z$7:$Z$36))+1,""),""),ROW()-ROW(A$39)+1))),),"")</f>
        <v>0</v>
      </c>
      <c r="AE57">
        <f t="array" ref="AE57">IFERROR(CONCATENATE((INDEX($AH$7:$AH$36,SMALL(IF($AH$7:$AH$36&lt;&gt;"",IF($AE$7:$AE$36&lt;&gt;"",ROW($AE$7:$AE$36)-MIN(ROW($AE$7:$AE$36))+1,""),""),ROW()-ROW(A$39)+1)))," "),"")</f>
        <v>0</v>
      </c>
      <c r="AF57">
        <f t="array" ref="AF57">IFERROR(CONCATENATE(TEXT(INDEX($AE$7:$AE$36,SMALL(IF($AH$7:$AH$36&lt;&gt;"",IF($AE$7:$AE$36&lt;&gt;"",ROW($AE$7:$AE$36)-MIN(ROW($AE$7:$AE$36))+1,""),""),ROW()-ROW(A$39)+1)),"##0")," "),"")</f>
        <v>0</v>
      </c>
      <c r="AG57">
        <f t="array" ref="AG57">IFERROR(CONCATENATE((INDEX($A$7:$A$36,SMALL(IF($AH$7:$AH$36&lt;&gt;"",IF($AE$7:$AE$36&lt;&gt;"",ROW($AE$7:$AE$36)-MIN(ROW($AE$7:$AE$36))+1,""),""),ROW()-ROW(A$39)+1))),),"")</f>
        <v>0</v>
      </c>
      <c r="AJ57">
        <f t="array" ref="AJ57">IFERROR(CONCATENATE((INDEX($AM$7:$AM$36,SMALL(IF($AM$7:$AM$36&lt;&gt;"",IF($AJ$7:$AJ$36&lt;&gt;"",ROW($AJ$7:$AJ$36)-MIN(ROW($AJ$7:$AJ$36))+1,""),""),ROW()-ROW(A$39)+1)))," "),"")</f>
        <v>0</v>
      </c>
      <c r="AK57">
        <f t="array" ref="AK57">IFERROR(CONCATENATE(TEXT(INDEX($AJ$7:$AJ$36,SMALL(IF($AM$7:$AM$36&lt;&gt;"",IF($AJ$7:$AJ$36&lt;&gt;"",ROW($AJ$7:$AJ$36)-MIN(ROW($AJ$7:$AJ$36))+1,""),""),ROW()-ROW(A$39)+1)),"##0")," "),"")</f>
        <v>0</v>
      </c>
      <c r="AL57">
        <f t="array" ref="AL57">IFERROR(CONCATENATE((INDEX($A$7:$A$36,SMALL(IF($AM$7:$AM$36&lt;&gt;"",IF($AJ$7:$AJ$36&lt;&gt;"",ROW($AJ$7:$AJ$36)-MIN(ROW($AJ$7:$AJ$36))+1,""),""),ROW()-ROW(A$39)+1))),),"")</f>
        <v>0</v>
      </c>
    </row>
    <row r="58" spans="11:38">
      <c r="K58">
        <f t="array" ref="K58">IFERROR(CONCATENATE(TEXT(INDEX($K$7:$K$36,SMALL(IF($N$7:$N$36&lt;&gt;"",IF($K$7:$K$36&lt;&gt;"",ROW($K$7:$K$36)-MIN(ROW($K$7:$K$36))+1,""),""),ROW()-ROW(A$39)+1)),"##0"),","),"")</f>
        <v>0</v>
      </c>
      <c r="L58">
        <f t="array" ref="L58">IFERROR(CONCATENATE((INDEX($N$7:$N$36,SMALL(IF($N$7:$N$36&lt;&gt;"",IF($K$7:$K$36&lt;&gt;"",ROW($K$7:$K$36)-MIN(ROW($K$7:$K$36))+1,""),""),ROW()-ROW(A$39)+1))),","),"")</f>
        <v>0</v>
      </c>
      <c r="M58">
        <f t="array" ref="M58">IFERROR(CONCATENATE((INDEX($A$7:$A$36,SMALL(IF($N$7:$N$36&lt;&gt;"",IF($K$7:$K$36&lt;&gt;"",ROW($K$7:$K$36)-MIN(ROW($K$7:$K$36))+1,""),""),ROW()-ROW(A$39)+1))),),"")</f>
        <v>0</v>
      </c>
      <c r="P58">
        <f t="array" ref="P58">IFERROR(CONCATENATE((INDEX($S$7:$S$36,SMALL(IF($S$7:$S$36&lt;&gt;"",IF($P$7:$P$36&lt;&gt;"",ROW($P$7:$P$36)-MIN(ROW($P$7:$P$36))+1,""),""),ROW()-ROW(A$39)+1)))," "),"")</f>
        <v>0</v>
      </c>
      <c r="Q58">
        <f t="array" ref="Q58">IFERROR(CONCATENATE(TEXT(INDEX($P$7:$P$36,SMALL(IF($S$7:$S$36&lt;&gt;"",IF($P$7:$P$36&lt;&gt;"",ROW($P$7:$P$36)-MIN(ROW($P$7:$P$36))+1,""),""),ROW()-ROW(A$39)+1)),"##0")," "),"")</f>
        <v>0</v>
      </c>
      <c r="R58">
        <f t="array" ref="R58">IFERROR(CONCATENATE((INDEX($A$7:$A$36,SMALL(IF($S$7:$S$36&lt;&gt;"",IF($P$7:$P$36&lt;&gt;"",ROW($P$7:$P$36)-MIN(ROW($P$7:$P$36))+1,""),""),ROW()-ROW(A$39)+1))),),"")</f>
        <v>0</v>
      </c>
      <c r="U58">
        <f t="array" ref="U58">IFERROR(CONCATENATE((INDEX($X$7:$X$36,SMALL(IF($X$7:$X$36&lt;&gt;"",IF($U$7:$U$36&lt;&gt;"",ROW($U$7:$U$36)-MIN(ROW($U$7:$U$36))+1,""),""),ROW()-ROW(A$39)+1)))," "),"")</f>
        <v>0</v>
      </c>
      <c r="V58">
        <f t="array" ref="V58">IFERROR(CONCATENATE(TEXT(INDEX($U$7:$U$36,SMALL(IF($X$7:$X$36&lt;&gt;"",IF($U$7:$U$36&lt;&gt;"",ROW($U$7:$U$36)-MIN(ROW($U$7:$U$36))+1,""),""),ROW()-ROW(A$39)+1)),"##0")," "),"")</f>
        <v>0</v>
      </c>
      <c r="W58">
        <f t="array" ref="W58">IFERROR(CONCATENATE((INDEX($A$7:$A$36,SMALL(IF($X$7:$X$36&lt;&gt;"",IF($U$7:$U$36&lt;&gt;"",ROW($U$7:$U$36)-MIN(ROW($U$7:$U$36))+1,""),""),ROW()-ROW(A$39)+1))),),"")</f>
        <v>0</v>
      </c>
      <c r="Z58">
        <f t="array" ref="Z58">IFERROR(CONCATENATE((INDEX($AC$7:$AC$36,SMALL(IF($AC$7:$AC$36&lt;&gt;"",IF($Z$7:$Z$36&lt;&gt;"",ROW($Z$7:$Z$36)-MIN(ROW($Z$7:$Z$36))+1,""),""),ROW()-ROW(A$39)+1))),","),"")</f>
        <v>0</v>
      </c>
      <c r="AA58">
        <f t="array" ref="AA58">IFERROR(CONCATENATE(TEXT(INDEX($Z$7:$Z$36,SMALL(IF($AC$7:$AC$36&lt;&gt;"",IF($Z$7:$Z$36&lt;&gt;"",ROW($Z$7:$Z$36)-MIN(ROW($Z$7:$Z$36))+1,""),""),ROW()-ROW(A$39)+1)),"##0"),","),"")</f>
        <v>0</v>
      </c>
      <c r="AB58">
        <f t="array" ref="AB58">IFERROR(CONCATENATE((INDEX($A$7:$A$36,SMALL(IF($AC$7:$AC$36&lt;&gt;"",IF($Z$7:$Z$36&lt;&gt;"",ROW($Z$7:$Z$36)-MIN(ROW($Z$7:$Z$36))+1,""),""),ROW()-ROW(A$39)+1))),),"")</f>
        <v>0</v>
      </c>
      <c r="AE58">
        <f t="array" ref="AE58">IFERROR(CONCATENATE((INDEX($AH$7:$AH$36,SMALL(IF($AH$7:$AH$36&lt;&gt;"",IF($AE$7:$AE$36&lt;&gt;"",ROW($AE$7:$AE$36)-MIN(ROW($AE$7:$AE$36))+1,""),""),ROW()-ROW(A$39)+1)))," "),"")</f>
        <v>0</v>
      </c>
      <c r="AF58">
        <f t="array" ref="AF58">IFERROR(CONCATENATE(TEXT(INDEX($AE$7:$AE$36,SMALL(IF($AH$7:$AH$36&lt;&gt;"",IF($AE$7:$AE$36&lt;&gt;"",ROW($AE$7:$AE$36)-MIN(ROW($AE$7:$AE$36))+1,""),""),ROW()-ROW(A$39)+1)),"##0")," "),"")</f>
        <v>0</v>
      </c>
      <c r="AG58">
        <f t="array" ref="AG58">IFERROR(CONCATENATE((INDEX($A$7:$A$36,SMALL(IF($AH$7:$AH$36&lt;&gt;"",IF($AE$7:$AE$36&lt;&gt;"",ROW($AE$7:$AE$36)-MIN(ROW($AE$7:$AE$36))+1,""),""),ROW()-ROW(A$39)+1))),),"")</f>
        <v>0</v>
      </c>
      <c r="AJ58">
        <f t="array" ref="AJ58">IFERROR(CONCATENATE((INDEX($AM$7:$AM$36,SMALL(IF($AM$7:$AM$36&lt;&gt;"",IF($AJ$7:$AJ$36&lt;&gt;"",ROW($AJ$7:$AJ$36)-MIN(ROW($AJ$7:$AJ$36))+1,""),""),ROW()-ROW(A$39)+1)))," "),"")</f>
        <v>0</v>
      </c>
      <c r="AK58">
        <f t="array" ref="AK58">IFERROR(CONCATENATE(TEXT(INDEX($AJ$7:$AJ$36,SMALL(IF($AM$7:$AM$36&lt;&gt;"",IF($AJ$7:$AJ$36&lt;&gt;"",ROW($AJ$7:$AJ$36)-MIN(ROW($AJ$7:$AJ$36))+1,""),""),ROW()-ROW(A$39)+1)),"##0")," "),"")</f>
        <v>0</v>
      </c>
      <c r="AL58">
        <f t="array" ref="AL58">IFERROR(CONCATENATE((INDEX($A$7:$A$36,SMALL(IF($AM$7:$AM$36&lt;&gt;"",IF($AJ$7:$AJ$36&lt;&gt;"",ROW($AJ$7:$AJ$36)-MIN(ROW($AJ$7:$AJ$36))+1,""),""),ROW()-ROW(A$39)+1))),),"")</f>
        <v>0</v>
      </c>
    </row>
    <row r="59" spans="11:38">
      <c r="K59">
        <f t="array" ref="K59">IFERROR(CONCATENATE(TEXT(INDEX($K$7:$K$36,SMALL(IF($N$7:$N$36&lt;&gt;"",IF($K$7:$K$36&lt;&gt;"",ROW($K$7:$K$36)-MIN(ROW($K$7:$K$36))+1,""),""),ROW()-ROW(A$39)+1)),"##0"),","),"")</f>
        <v>0</v>
      </c>
      <c r="L59">
        <f t="array" ref="L59">IFERROR(CONCATENATE((INDEX($N$7:$N$36,SMALL(IF($N$7:$N$36&lt;&gt;"",IF($K$7:$K$36&lt;&gt;"",ROW($K$7:$K$36)-MIN(ROW($K$7:$K$36))+1,""),""),ROW()-ROW(A$39)+1))),","),"")</f>
        <v>0</v>
      </c>
      <c r="M59">
        <f t="array" ref="M59">IFERROR(CONCATENATE((INDEX($A$7:$A$36,SMALL(IF($N$7:$N$36&lt;&gt;"",IF($K$7:$K$36&lt;&gt;"",ROW($K$7:$K$36)-MIN(ROW($K$7:$K$36))+1,""),""),ROW()-ROW(A$39)+1))),),"")</f>
        <v>0</v>
      </c>
      <c r="P59">
        <f t="array" ref="P59">IFERROR(CONCATENATE((INDEX($S$7:$S$36,SMALL(IF($S$7:$S$36&lt;&gt;"",IF($P$7:$P$36&lt;&gt;"",ROW($P$7:$P$36)-MIN(ROW($P$7:$P$36))+1,""),""),ROW()-ROW(A$39)+1)))," "),"")</f>
        <v>0</v>
      </c>
      <c r="Q59">
        <f t="array" ref="Q59">IFERROR(CONCATENATE(TEXT(INDEX($P$7:$P$36,SMALL(IF($S$7:$S$36&lt;&gt;"",IF($P$7:$P$36&lt;&gt;"",ROW($P$7:$P$36)-MIN(ROW($P$7:$P$36))+1,""),""),ROW()-ROW(A$39)+1)),"##0")," "),"")</f>
        <v>0</v>
      </c>
      <c r="R59">
        <f t="array" ref="R59">IFERROR(CONCATENATE((INDEX($A$7:$A$36,SMALL(IF($S$7:$S$36&lt;&gt;"",IF($P$7:$P$36&lt;&gt;"",ROW($P$7:$P$36)-MIN(ROW($P$7:$P$36))+1,""),""),ROW()-ROW(A$39)+1))),),"")</f>
        <v>0</v>
      </c>
      <c r="U59">
        <f t="array" ref="U59">IFERROR(CONCATENATE((INDEX($X$7:$X$36,SMALL(IF($X$7:$X$36&lt;&gt;"",IF($U$7:$U$36&lt;&gt;"",ROW($U$7:$U$36)-MIN(ROW($U$7:$U$36))+1,""),""),ROW()-ROW(A$39)+1)))," "),"")</f>
        <v>0</v>
      </c>
      <c r="V59">
        <f t="array" ref="V59">IFERROR(CONCATENATE(TEXT(INDEX($U$7:$U$36,SMALL(IF($X$7:$X$36&lt;&gt;"",IF($U$7:$U$36&lt;&gt;"",ROW($U$7:$U$36)-MIN(ROW($U$7:$U$36))+1,""),""),ROW()-ROW(A$39)+1)),"##0")," "),"")</f>
        <v>0</v>
      </c>
      <c r="W59">
        <f t="array" ref="W59">IFERROR(CONCATENATE((INDEX($A$7:$A$36,SMALL(IF($X$7:$X$36&lt;&gt;"",IF($U$7:$U$36&lt;&gt;"",ROW($U$7:$U$36)-MIN(ROW($U$7:$U$36))+1,""),""),ROW()-ROW(A$39)+1))),),"")</f>
        <v>0</v>
      </c>
      <c r="Z59">
        <f t="array" ref="Z59">IFERROR(CONCATENATE((INDEX($AC$7:$AC$36,SMALL(IF($AC$7:$AC$36&lt;&gt;"",IF($Z$7:$Z$36&lt;&gt;"",ROW($Z$7:$Z$36)-MIN(ROW($Z$7:$Z$36))+1,""),""),ROW()-ROW(A$39)+1))),","),"")</f>
        <v>0</v>
      </c>
      <c r="AA59">
        <f t="array" ref="AA59">IFERROR(CONCATENATE(TEXT(INDEX($Z$7:$Z$36,SMALL(IF($AC$7:$AC$36&lt;&gt;"",IF($Z$7:$Z$36&lt;&gt;"",ROW($Z$7:$Z$36)-MIN(ROW($Z$7:$Z$36))+1,""),""),ROW()-ROW(A$39)+1)),"##0"),","),"")</f>
        <v>0</v>
      </c>
      <c r="AB59">
        <f t="array" ref="AB59">IFERROR(CONCATENATE((INDEX($A$7:$A$36,SMALL(IF($AC$7:$AC$36&lt;&gt;"",IF($Z$7:$Z$36&lt;&gt;"",ROW($Z$7:$Z$36)-MIN(ROW($Z$7:$Z$36))+1,""),""),ROW()-ROW(A$39)+1))),),"")</f>
        <v>0</v>
      </c>
      <c r="AE59">
        <f t="array" ref="AE59">IFERROR(CONCATENATE((INDEX($AH$7:$AH$36,SMALL(IF($AH$7:$AH$36&lt;&gt;"",IF($AE$7:$AE$36&lt;&gt;"",ROW($AE$7:$AE$36)-MIN(ROW($AE$7:$AE$36))+1,""),""),ROW()-ROW(A$39)+1)))," "),"")</f>
        <v>0</v>
      </c>
      <c r="AF59">
        <f t="array" ref="AF59">IFERROR(CONCATENATE(TEXT(INDEX($AE$7:$AE$36,SMALL(IF($AH$7:$AH$36&lt;&gt;"",IF($AE$7:$AE$36&lt;&gt;"",ROW($AE$7:$AE$36)-MIN(ROW($AE$7:$AE$36))+1,""),""),ROW()-ROW(A$39)+1)),"##0")," "),"")</f>
        <v>0</v>
      </c>
      <c r="AG59">
        <f t="array" ref="AG59">IFERROR(CONCATENATE((INDEX($A$7:$A$36,SMALL(IF($AH$7:$AH$36&lt;&gt;"",IF($AE$7:$AE$36&lt;&gt;"",ROW($AE$7:$AE$36)-MIN(ROW($AE$7:$AE$36))+1,""),""),ROW()-ROW(A$39)+1))),),"")</f>
        <v>0</v>
      </c>
      <c r="AJ59">
        <f t="array" ref="AJ59">IFERROR(CONCATENATE((INDEX($AM$7:$AM$36,SMALL(IF($AM$7:$AM$36&lt;&gt;"",IF($AJ$7:$AJ$36&lt;&gt;"",ROW($AJ$7:$AJ$36)-MIN(ROW($AJ$7:$AJ$36))+1,""),""),ROW()-ROW(A$39)+1)))," "),"")</f>
        <v>0</v>
      </c>
      <c r="AK59">
        <f t="array" ref="AK59">IFERROR(CONCATENATE(TEXT(INDEX($AJ$7:$AJ$36,SMALL(IF($AM$7:$AM$36&lt;&gt;"",IF($AJ$7:$AJ$36&lt;&gt;"",ROW($AJ$7:$AJ$36)-MIN(ROW($AJ$7:$AJ$36))+1,""),""),ROW()-ROW(A$39)+1)),"##0")," "),"")</f>
        <v>0</v>
      </c>
      <c r="AL59">
        <f t="array" ref="AL59">IFERROR(CONCATENATE((INDEX($A$7:$A$36,SMALL(IF($AM$7:$AM$36&lt;&gt;"",IF($AJ$7:$AJ$36&lt;&gt;"",ROW($AJ$7:$AJ$36)-MIN(ROW($AJ$7:$AJ$36))+1,""),""),ROW()-ROW(A$39)+1))),),"")</f>
        <v>0</v>
      </c>
    </row>
    <row r="60" spans="11:38">
      <c r="K60">
        <f t="array" ref="K60">IFERROR(CONCATENATE(TEXT(INDEX($K$7:$K$36,SMALL(IF($N$7:$N$36&lt;&gt;"",IF($K$7:$K$36&lt;&gt;"",ROW($K$7:$K$36)-MIN(ROW($K$7:$K$36))+1,""),""),ROW()-ROW(A$39)+1)),"##0"),","),"")</f>
        <v>0</v>
      </c>
      <c r="L60">
        <f t="array" ref="L60">IFERROR(CONCATENATE((INDEX($N$7:$N$36,SMALL(IF($N$7:$N$36&lt;&gt;"",IF($K$7:$K$36&lt;&gt;"",ROW($K$7:$K$36)-MIN(ROW($K$7:$K$36))+1,""),""),ROW()-ROW(A$39)+1))),","),"")</f>
        <v>0</v>
      </c>
      <c r="M60">
        <f t="array" ref="M60">IFERROR(CONCATENATE((INDEX($A$7:$A$36,SMALL(IF($N$7:$N$36&lt;&gt;"",IF($K$7:$K$36&lt;&gt;"",ROW($K$7:$K$36)-MIN(ROW($K$7:$K$36))+1,""),""),ROW()-ROW(A$39)+1))),),"")</f>
        <v>0</v>
      </c>
      <c r="P60">
        <f t="array" ref="P60">IFERROR(CONCATENATE((INDEX($S$7:$S$36,SMALL(IF($S$7:$S$36&lt;&gt;"",IF($P$7:$P$36&lt;&gt;"",ROW($P$7:$P$36)-MIN(ROW($P$7:$P$36))+1,""),""),ROW()-ROW(A$39)+1)))," "),"")</f>
        <v>0</v>
      </c>
      <c r="Q60">
        <f t="array" ref="Q60">IFERROR(CONCATENATE(TEXT(INDEX($P$7:$P$36,SMALL(IF($S$7:$S$36&lt;&gt;"",IF($P$7:$P$36&lt;&gt;"",ROW($P$7:$P$36)-MIN(ROW($P$7:$P$36))+1,""),""),ROW()-ROW(A$39)+1)),"##0")," "),"")</f>
        <v>0</v>
      </c>
      <c r="R60">
        <f t="array" ref="R60">IFERROR(CONCATENATE((INDEX($A$7:$A$36,SMALL(IF($S$7:$S$36&lt;&gt;"",IF($P$7:$P$36&lt;&gt;"",ROW($P$7:$P$36)-MIN(ROW($P$7:$P$36))+1,""),""),ROW()-ROW(A$39)+1))),),"")</f>
        <v>0</v>
      </c>
      <c r="U60">
        <f t="array" ref="U60">IFERROR(CONCATENATE((INDEX($X$7:$X$36,SMALL(IF($X$7:$X$36&lt;&gt;"",IF($U$7:$U$36&lt;&gt;"",ROW($U$7:$U$36)-MIN(ROW($U$7:$U$36))+1,""),""),ROW()-ROW(A$39)+1)))," "),"")</f>
        <v>0</v>
      </c>
      <c r="V60">
        <f t="array" ref="V60">IFERROR(CONCATENATE(TEXT(INDEX($U$7:$U$36,SMALL(IF($X$7:$X$36&lt;&gt;"",IF($U$7:$U$36&lt;&gt;"",ROW($U$7:$U$36)-MIN(ROW($U$7:$U$36))+1,""),""),ROW()-ROW(A$39)+1)),"##0")," "),"")</f>
        <v>0</v>
      </c>
      <c r="W60">
        <f t="array" ref="W60">IFERROR(CONCATENATE((INDEX($A$7:$A$36,SMALL(IF($X$7:$X$36&lt;&gt;"",IF($U$7:$U$36&lt;&gt;"",ROW($U$7:$U$36)-MIN(ROW($U$7:$U$36))+1,""),""),ROW()-ROW(A$39)+1))),),"")</f>
        <v>0</v>
      </c>
      <c r="Z60">
        <f t="array" ref="Z60">IFERROR(CONCATENATE((INDEX($AC$7:$AC$36,SMALL(IF($AC$7:$AC$36&lt;&gt;"",IF($Z$7:$Z$36&lt;&gt;"",ROW($Z$7:$Z$36)-MIN(ROW($Z$7:$Z$36))+1,""),""),ROW()-ROW(A$39)+1))),","),"")</f>
        <v>0</v>
      </c>
      <c r="AA60">
        <f t="array" ref="AA60">IFERROR(CONCATENATE(TEXT(INDEX($Z$7:$Z$36,SMALL(IF($AC$7:$AC$36&lt;&gt;"",IF($Z$7:$Z$36&lt;&gt;"",ROW($Z$7:$Z$36)-MIN(ROW($Z$7:$Z$36))+1,""),""),ROW()-ROW(A$39)+1)),"##0"),","),"")</f>
        <v>0</v>
      </c>
      <c r="AB60">
        <f t="array" ref="AB60">IFERROR(CONCATENATE((INDEX($A$7:$A$36,SMALL(IF($AC$7:$AC$36&lt;&gt;"",IF($Z$7:$Z$36&lt;&gt;"",ROW($Z$7:$Z$36)-MIN(ROW($Z$7:$Z$36))+1,""),""),ROW()-ROW(A$39)+1))),),"")</f>
        <v>0</v>
      </c>
      <c r="AE60">
        <f t="array" ref="AE60">IFERROR(CONCATENATE((INDEX($AH$7:$AH$36,SMALL(IF($AH$7:$AH$36&lt;&gt;"",IF($AE$7:$AE$36&lt;&gt;"",ROW($AE$7:$AE$36)-MIN(ROW($AE$7:$AE$36))+1,""),""),ROW()-ROW(A$39)+1)))," "),"")</f>
        <v>0</v>
      </c>
      <c r="AF60">
        <f t="array" ref="AF60">IFERROR(CONCATENATE(TEXT(INDEX($AE$7:$AE$36,SMALL(IF($AH$7:$AH$36&lt;&gt;"",IF($AE$7:$AE$36&lt;&gt;"",ROW($AE$7:$AE$36)-MIN(ROW($AE$7:$AE$36))+1,""),""),ROW()-ROW(A$39)+1)),"##0")," "),"")</f>
        <v>0</v>
      </c>
      <c r="AG60">
        <f t="array" ref="AG60">IFERROR(CONCATENATE((INDEX($A$7:$A$36,SMALL(IF($AH$7:$AH$36&lt;&gt;"",IF($AE$7:$AE$36&lt;&gt;"",ROW($AE$7:$AE$36)-MIN(ROW($AE$7:$AE$36))+1,""),""),ROW()-ROW(A$39)+1))),),"")</f>
        <v>0</v>
      </c>
      <c r="AJ60">
        <f t="array" ref="AJ60">IFERROR(CONCATENATE((INDEX($AM$7:$AM$36,SMALL(IF($AM$7:$AM$36&lt;&gt;"",IF($AJ$7:$AJ$36&lt;&gt;"",ROW($AJ$7:$AJ$36)-MIN(ROW($AJ$7:$AJ$36))+1,""),""),ROW()-ROW(A$39)+1)))," "),"")</f>
        <v>0</v>
      </c>
      <c r="AK60">
        <f t="array" ref="AK60">IFERROR(CONCATENATE(TEXT(INDEX($AJ$7:$AJ$36,SMALL(IF($AM$7:$AM$36&lt;&gt;"",IF($AJ$7:$AJ$36&lt;&gt;"",ROW($AJ$7:$AJ$36)-MIN(ROW($AJ$7:$AJ$36))+1,""),""),ROW()-ROW(A$39)+1)),"##0")," "),"")</f>
        <v>0</v>
      </c>
      <c r="AL60">
        <f t="array" ref="AL60">IFERROR(CONCATENATE((INDEX($A$7:$A$36,SMALL(IF($AM$7:$AM$36&lt;&gt;"",IF($AJ$7:$AJ$36&lt;&gt;"",ROW($AJ$7:$AJ$36)-MIN(ROW($AJ$7:$AJ$36))+1,""),""),ROW()-ROW(A$39)+1))),),"")</f>
        <v>0</v>
      </c>
    </row>
    <row r="61" spans="11:38">
      <c r="K61">
        <f t="array" ref="K61">IFERROR(CONCATENATE(TEXT(INDEX($K$7:$K$36,SMALL(IF($N$7:$N$36&lt;&gt;"",IF($K$7:$K$36&lt;&gt;"",ROW($K$7:$K$36)-MIN(ROW($K$7:$K$36))+1,""),""),ROW()-ROW(A$39)+1)),"##0"),","),"")</f>
        <v>0</v>
      </c>
      <c r="L61">
        <f t="array" ref="L61">IFERROR(CONCATENATE((INDEX($N$7:$N$36,SMALL(IF($N$7:$N$36&lt;&gt;"",IF($K$7:$K$36&lt;&gt;"",ROW($K$7:$K$36)-MIN(ROW($K$7:$K$36))+1,""),""),ROW()-ROW(A$39)+1))),","),"")</f>
        <v>0</v>
      </c>
      <c r="M61">
        <f t="array" ref="M61">IFERROR(CONCATENATE((INDEX($A$7:$A$36,SMALL(IF($N$7:$N$36&lt;&gt;"",IF($K$7:$K$36&lt;&gt;"",ROW($K$7:$K$36)-MIN(ROW($K$7:$K$36))+1,""),""),ROW()-ROW(A$39)+1))),),"")</f>
        <v>0</v>
      </c>
      <c r="P61">
        <f t="array" ref="P61">IFERROR(CONCATENATE((INDEX($S$7:$S$36,SMALL(IF($S$7:$S$36&lt;&gt;"",IF($P$7:$P$36&lt;&gt;"",ROW($P$7:$P$36)-MIN(ROW($P$7:$P$36))+1,""),""),ROW()-ROW(A$39)+1)))," "),"")</f>
        <v>0</v>
      </c>
      <c r="Q61">
        <f t="array" ref="Q61">IFERROR(CONCATENATE(TEXT(INDEX($P$7:$P$36,SMALL(IF($S$7:$S$36&lt;&gt;"",IF($P$7:$P$36&lt;&gt;"",ROW($P$7:$P$36)-MIN(ROW($P$7:$P$36))+1,""),""),ROW()-ROW(A$39)+1)),"##0")," "),"")</f>
        <v>0</v>
      </c>
      <c r="R61">
        <f t="array" ref="R61">IFERROR(CONCATENATE((INDEX($A$7:$A$36,SMALL(IF($S$7:$S$36&lt;&gt;"",IF($P$7:$P$36&lt;&gt;"",ROW($P$7:$P$36)-MIN(ROW($P$7:$P$36))+1,""),""),ROW()-ROW(A$39)+1))),),"")</f>
        <v>0</v>
      </c>
      <c r="U61">
        <f t="array" ref="U61">IFERROR(CONCATENATE((INDEX($X$7:$X$36,SMALL(IF($X$7:$X$36&lt;&gt;"",IF($U$7:$U$36&lt;&gt;"",ROW($U$7:$U$36)-MIN(ROW($U$7:$U$36))+1,""),""),ROW()-ROW(A$39)+1)))," "),"")</f>
        <v>0</v>
      </c>
      <c r="V61">
        <f t="array" ref="V61">IFERROR(CONCATENATE(TEXT(INDEX($U$7:$U$36,SMALL(IF($X$7:$X$36&lt;&gt;"",IF($U$7:$U$36&lt;&gt;"",ROW($U$7:$U$36)-MIN(ROW($U$7:$U$36))+1,""),""),ROW()-ROW(A$39)+1)),"##0")," "),"")</f>
        <v>0</v>
      </c>
      <c r="W61">
        <f t="array" ref="W61">IFERROR(CONCATENATE((INDEX($A$7:$A$36,SMALL(IF($X$7:$X$36&lt;&gt;"",IF($U$7:$U$36&lt;&gt;"",ROW($U$7:$U$36)-MIN(ROW($U$7:$U$36))+1,""),""),ROW()-ROW(A$39)+1))),),"")</f>
        <v>0</v>
      </c>
      <c r="Z61">
        <f t="array" ref="Z61">IFERROR(CONCATENATE((INDEX($AC$7:$AC$36,SMALL(IF($AC$7:$AC$36&lt;&gt;"",IF($Z$7:$Z$36&lt;&gt;"",ROW($Z$7:$Z$36)-MIN(ROW($Z$7:$Z$36))+1,""),""),ROW()-ROW(A$39)+1))),","),"")</f>
        <v>0</v>
      </c>
      <c r="AA61">
        <f t="array" ref="AA61">IFERROR(CONCATENATE(TEXT(INDEX($Z$7:$Z$36,SMALL(IF($AC$7:$AC$36&lt;&gt;"",IF($Z$7:$Z$36&lt;&gt;"",ROW($Z$7:$Z$36)-MIN(ROW($Z$7:$Z$36))+1,""),""),ROW()-ROW(A$39)+1)),"##0"),","),"")</f>
        <v>0</v>
      </c>
      <c r="AB61">
        <f t="array" ref="AB61">IFERROR(CONCATENATE((INDEX($A$7:$A$36,SMALL(IF($AC$7:$AC$36&lt;&gt;"",IF($Z$7:$Z$36&lt;&gt;"",ROW($Z$7:$Z$36)-MIN(ROW($Z$7:$Z$36))+1,""),""),ROW()-ROW(A$39)+1))),),"")</f>
        <v>0</v>
      </c>
      <c r="AE61">
        <f t="array" ref="AE61">IFERROR(CONCATENATE((INDEX($AH$7:$AH$36,SMALL(IF($AH$7:$AH$36&lt;&gt;"",IF($AE$7:$AE$36&lt;&gt;"",ROW($AE$7:$AE$36)-MIN(ROW($AE$7:$AE$36))+1,""),""),ROW()-ROW(A$39)+1)))," "),"")</f>
        <v>0</v>
      </c>
      <c r="AF61">
        <f t="array" ref="AF61">IFERROR(CONCATENATE(TEXT(INDEX($AE$7:$AE$36,SMALL(IF($AH$7:$AH$36&lt;&gt;"",IF($AE$7:$AE$36&lt;&gt;"",ROW($AE$7:$AE$36)-MIN(ROW($AE$7:$AE$36))+1,""),""),ROW()-ROW(A$39)+1)),"##0")," "),"")</f>
        <v>0</v>
      </c>
      <c r="AG61">
        <f t="array" ref="AG61">IFERROR(CONCATENATE((INDEX($A$7:$A$36,SMALL(IF($AH$7:$AH$36&lt;&gt;"",IF($AE$7:$AE$36&lt;&gt;"",ROW($AE$7:$AE$36)-MIN(ROW($AE$7:$AE$36))+1,""),""),ROW()-ROW(A$39)+1))),),"")</f>
        <v>0</v>
      </c>
      <c r="AJ61">
        <f t="array" ref="AJ61">IFERROR(CONCATENATE((INDEX($AM$7:$AM$36,SMALL(IF($AM$7:$AM$36&lt;&gt;"",IF($AJ$7:$AJ$36&lt;&gt;"",ROW($AJ$7:$AJ$36)-MIN(ROW($AJ$7:$AJ$36))+1,""),""),ROW()-ROW(A$39)+1)))," "),"")</f>
        <v>0</v>
      </c>
      <c r="AK61">
        <f t="array" ref="AK61">IFERROR(CONCATENATE(TEXT(INDEX($AJ$7:$AJ$36,SMALL(IF($AM$7:$AM$36&lt;&gt;"",IF($AJ$7:$AJ$36&lt;&gt;"",ROW($AJ$7:$AJ$36)-MIN(ROW($AJ$7:$AJ$36))+1,""),""),ROW()-ROW(A$39)+1)),"##0")," "),"")</f>
        <v>0</v>
      </c>
      <c r="AL61">
        <f t="array" ref="AL61">IFERROR(CONCATENATE((INDEX($A$7:$A$36,SMALL(IF($AM$7:$AM$36&lt;&gt;"",IF($AJ$7:$AJ$36&lt;&gt;"",ROW($AJ$7:$AJ$36)-MIN(ROW($AJ$7:$AJ$36))+1,""),""),ROW()-ROW(A$39)+1))),),"")</f>
        <v>0</v>
      </c>
    </row>
    <row r="62" spans="11:38">
      <c r="K62">
        <f t="array" ref="K62">IFERROR(CONCATENATE(TEXT(INDEX($K$7:$K$36,SMALL(IF($N$7:$N$36&lt;&gt;"",IF($K$7:$K$36&lt;&gt;"",ROW($K$7:$K$36)-MIN(ROW($K$7:$K$36))+1,""),""),ROW()-ROW(A$39)+1)),"##0"),","),"")</f>
        <v>0</v>
      </c>
      <c r="L62">
        <f t="array" ref="L62">IFERROR(CONCATENATE((INDEX($N$7:$N$36,SMALL(IF($N$7:$N$36&lt;&gt;"",IF($K$7:$K$36&lt;&gt;"",ROW($K$7:$K$36)-MIN(ROW($K$7:$K$36))+1,""),""),ROW()-ROW(A$39)+1))),","),"")</f>
        <v>0</v>
      </c>
      <c r="M62">
        <f t="array" ref="M62">IFERROR(CONCATENATE((INDEX($A$7:$A$36,SMALL(IF($N$7:$N$36&lt;&gt;"",IF($K$7:$K$36&lt;&gt;"",ROW($K$7:$K$36)-MIN(ROW($K$7:$K$36))+1,""),""),ROW()-ROW(A$39)+1))),),"")</f>
        <v>0</v>
      </c>
      <c r="P62">
        <f t="array" ref="P62">IFERROR(CONCATENATE((INDEX($S$7:$S$36,SMALL(IF($S$7:$S$36&lt;&gt;"",IF($P$7:$P$36&lt;&gt;"",ROW($P$7:$P$36)-MIN(ROW($P$7:$P$36))+1,""),""),ROW()-ROW(A$39)+1)))," "),"")</f>
        <v>0</v>
      </c>
      <c r="Q62">
        <f t="array" ref="Q62">IFERROR(CONCATENATE(TEXT(INDEX($P$7:$P$36,SMALL(IF($S$7:$S$36&lt;&gt;"",IF($P$7:$P$36&lt;&gt;"",ROW($P$7:$P$36)-MIN(ROW($P$7:$P$36))+1,""),""),ROW()-ROW(A$39)+1)),"##0")," "),"")</f>
        <v>0</v>
      </c>
      <c r="R62">
        <f t="array" ref="R62">IFERROR(CONCATENATE((INDEX($A$7:$A$36,SMALL(IF($S$7:$S$36&lt;&gt;"",IF($P$7:$P$36&lt;&gt;"",ROW($P$7:$P$36)-MIN(ROW($P$7:$P$36))+1,""),""),ROW()-ROW(A$39)+1))),),"")</f>
        <v>0</v>
      </c>
      <c r="U62">
        <f t="array" ref="U62">IFERROR(CONCATENATE((INDEX($X$7:$X$36,SMALL(IF($X$7:$X$36&lt;&gt;"",IF($U$7:$U$36&lt;&gt;"",ROW($U$7:$U$36)-MIN(ROW($U$7:$U$36))+1,""),""),ROW()-ROW(A$39)+1)))," "),"")</f>
        <v>0</v>
      </c>
      <c r="V62">
        <f t="array" ref="V62">IFERROR(CONCATENATE(TEXT(INDEX($U$7:$U$36,SMALL(IF($X$7:$X$36&lt;&gt;"",IF($U$7:$U$36&lt;&gt;"",ROW($U$7:$U$36)-MIN(ROW($U$7:$U$36))+1,""),""),ROW()-ROW(A$39)+1)),"##0")," "),"")</f>
        <v>0</v>
      </c>
      <c r="W62">
        <f t="array" ref="W62">IFERROR(CONCATENATE((INDEX($A$7:$A$36,SMALL(IF($X$7:$X$36&lt;&gt;"",IF($U$7:$U$36&lt;&gt;"",ROW($U$7:$U$36)-MIN(ROW($U$7:$U$36))+1,""),""),ROW()-ROW(A$39)+1))),),"")</f>
        <v>0</v>
      </c>
      <c r="Z62">
        <f t="array" ref="Z62">IFERROR(CONCATENATE((INDEX($AC$7:$AC$36,SMALL(IF($AC$7:$AC$36&lt;&gt;"",IF($Z$7:$Z$36&lt;&gt;"",ROW($Z$7:$Z$36)-MIN(ROW($Z$7:$Z$36))+1,""),""),ROW()-ROW(A$39)+1))),","),"")</f>
        <v>0</v>
      </c>
      <c r="AA62">
        <f t="array" ref="AA62">IFERROR(CONCATENATE(TEXT(INDEX($Z$7:$Z$36,SMALL(IF($AC$7:$AC$36&lt;&gt;"",IF($Z$7:$Z$36&lt;&gt;"",ROW($Z$7:$Z$36)-MIN(ROW($Z$7:$Z$36))+1,""),""),ROW()-ROW(A$39)+1)),"##0"),","),"")</f>
        <v>0</v>
      </c>
      <c r="AB62">
        <f t="array" ref="AB62">IFERROR(CONCATENATE((INDEX($A$7:$A$36,SMALL(IF($AC$7:$AC$36&lt;&gt;"",IF($Z$7:$Z$36&lt;&gt;"",ROW($Z$7:$Z$36)-MIN(ROW($Z$7:$Z$36))+1,""),""),ROW()-ROW(A$39)+1))),),"")</f>
        <v>0</v>
      </c>
      <c r="AE62">
        <f t="array" ref="AE62">IFERROR(CONCATENATE((INDEX($AH$7:$AH$36,SMALL(IF($AH$7:$AH$36&lt;&gt;"",IF($AE$7:$AE$36&lt;&gt;"",ROW($AE$7:$AE$36)-MIN(ROW($AE$7:$AE$36))+1,""),""),ROW()-ROW(A$39)+1)))," "),"")</f>
        <v>0</v>
      </c>
      <c r="AF62">
        <f t="array" ref="AF62">IFERROR(CONCATENATE(TEXT(INDEX($AE$7:$AE$36,SMALL(IF($AH$7:$AH$36&lt;&gt;"",IF($AE$7:$AE$36&lt;&gt;"",ROW($AE$7:$AE$36)-MIN(ROW($AE$7:$AE$36))+1,""),""),ROW()-ROW(A$39)+1)),"##0")," "),"")</f>
        <v>0</v>
      </c>
      <c r="AG62">
        <f t="array" ref="AG62">IFERROR(CONCATENATE((INDEX($A$7:$A$36,SMALL(IF($AH$7:$AH$36&lt;&gt;"",IF($AE$7:$AE$36&lt;&gt;"",ROW($AE$7:$AE$36)-MIN(ROW($AE$7:$AE$36))+1,""),""),ROW()-ROW(A$39)+1))),),"")</f>
        <v>0</v>
      </c>
      <c r="AJ62">
        <f t="array" ref="AJ62">IFERROR(CONCATENATE((INDEX($AM$7:$AM$36,SMALL(IF($AM$7:$AM$36&lt;&gt;"",IF($AJ$7:$AJ$36&lt;&gt;"",ROW($AJ$7:$AJ$36)-MIN(ROW($AJ$7:$AJ$36))+1,""),""),ROW()-ROW(A$39)+1)))," "),"")</f>
        <v>0</v>
      </c>
      <c r="AK62">
        <f t="array" ref="AK62">IFERROR(CONCATENATE(TEXT(INDEX($AJ$7:$AJ$36,SMALL(IF($AM$7:$AM$36&lt;&gt;"",IF($AJ$7:$AJ$36&lt;&gt;"",ROW($AJ$7:$AJ$36)-MIN(ROW($AJ$7:$AJ$36))+1,""),""),ROW()-ROW(A$39)+1)),"##0")," "),"")</f>
        <v>0</v>
      </c>
      <c r="AL62">
        <f t="array" ref="AL62">IFERROR(CONCATENATE((INDEX($A$7:$A$36,SMALL(IF($AM$7:$AM$36&lt;&gt;"",IF($AJ$7:$AJ$36&lt;&gt;"",ROW($AJ$7:$AJ$36)-MIN(ROW($AJ$7:$AJ$36))+1,""),""),ROW()-ROW(A$39)+1))),),"")</f>
        <v>0</v>
      </c>
    </row>
    <row r="63" spans="11:38">
      <c r="K63">
        <f t="array" ref="K63">IFERROR(CONCATENATE(TEXT(INDEX($K$7:$K$36,SMALL(IF($N$7:$N$36&lt;&gt;"",IF($K$7:$K$36&lt;&gt;"",ROW($K$7:$K$36)-MIN(ROW($K$7:$K$36))+1,""),""),ROW()-ROW(A$39)+1)),"##0"),","),"")</f>
        <v>0</v>
      </c>
      <c r="L63">
        <f t="array" ref="L63">IFERROR(CONCATENATE((INDEX($N$7:$N$36,SMALL(IF($N$7:$N$36&lt;&gt;"",IF($K$7:$K$36&lt;&gt;"",ROW($K$7:$K$36)-MIN(ROW($K$7:$K$36))+1,""),""),ROW()-ROW(A$39)+1))),","),"")</f>
        <v>0</v>
      </c>
      <c r="M63">
        <f t="array" ref="M63">IFERROR(CONCATENATE((INDEX($A$7:$A$36,SMALL(IF($N$7:$N$36&lt;&gt;"",IF($K$7:$K$36&lt;&gt;"",ROW($K$7:$K$36)-MIN(ROW($K$7:$K$36))+1,""),""),ROW()-ROW(A$39)+1))),),"")</f>
        <v>0</v>
      </c>
      <c r="P63">
        <f t="array" ref="P63">IFERROR(CONCATENATE((INDEX($S$7:$S$36,SMALL(IF($S$7:$S$36&lt;&gt;"",IF($P$7:$P$36&lt;&gt;"",ROW($P$7:$P$36)-MIN(ROW($P$7:$P$36))+1,""),""),ROW()-ROW(A$39)+1)))," "),"")</f>
        <v>0</v>
      </c>
      <c r="Q63">
        <f t="array" ref="Q63">IFERROR(CONCATENATE(TEXT(INDEX($P$7:$P$36,SMALL(IF($S$7:$S$36&lt;&gt;"",IF($P$7:$P$36&lt;&gt;"",ROW($P$7:$P$36)-MIN(ROW($P$7:$P$36))+1,""),""),ROW()-ROW(A$39)+1)),"##0")," "),"")</f>
        <v>0</v>
      </c>
      <c r="R63">
        <f t="array" ref="R63">IFERROR(CONCATENATE((INDEX($A$7:$A$36,SMALL(IF($S$7:$S$36&lt;&gt;"",IF($P$7:$P$36&lt;&gt;"",ROW($P$7:$P$36)-MIN(ROW($P$7:$P$36))+1,""),""),ROW()-ROW(A$39)+1))),),"")</f>
        <v>0</v>
      </c>
      <c r="U63">
        <f t="array" ref="U63">IFERROR(CONCATENATE((INDEX($X$7:$X$36,SMALL(IF($X$7:$X$36&lt;&gt;"",IF($U$7:$U$36&lt;&gt;"",ROW($U$7:$U$36)-MIN(ROW($U$7:$U$36))+1,""),""),ROW()-ROW(A$39)+1)))," "),"")</f>
        <v>0</v>
      </c>
      <c r="V63">
        <f t="array" ref="V63">IFERROR(CONCATENATE(TEXT(INDEX($U$7:$U$36,SMALL(IF($X$7:$X$36&lt;&gt;"",IF($U$7:$U$36&lt;&gt;"",ROW($U$7:$U$36)-MIN(ROW($U$7:$U$36))+1,""),""),ROW()-ROW(A$39)+1)),"##0")," "),"")</f>
        <v>0</v>
      </c>
      <c r="W63">
        <f t="array" ref="W63">IFERROR(CONCATENATE((INDEX($A$7:$A$36,SMALL(IF($X$7:$X$36&lt;&gt;"",IF($U$7:$U$36&lt;&gt;"",ROW($U$7:$U$36)-MIN(ROW($U$7:$U$36))+1,""),""),ROW()-ROW(A$39)+1))),),"")</f>
        <v>0</v>
      </c>
      <c r="Z63">
        <f t="array" ref="Z63">IFERROR(CONCATENATE((INDEX($AC$7:$AC$36,SMALL(IF($AC$7:$AC$36&lt;&gt;"",IF($Z$7:$Z$36&lt;&gt;"",ROW($Z$7:$Z$36)-MIN(ROW($Z$7:$Z$36))+1,""),""),ROW()-ROW(A$39)+1))),","),"")</f>
        <v>0</v>
      </c>
      <c r="AA63">
        <f t="array" ref="AA63">IFERROR(CONCATENATE(TEXT(INDEX($Z$7:$Z$36,SMALL(IF($AC$7:$AC$36&lt;&gt;"",IF($Z$7:$Z$36&lt;&gt;"",ROW($Z$7:$Z$36)-MIN(ROW($Z$7:$Z$36))+1,""),""),ROW()-ROW(A$39)+1)),"##0"),","),"")</f>
        <v>0</v>
      </c>
      <c r="AB63">
        <f t="array" ref="AB63">IFERROR(CONCATENATE((INDEX($A$7:$A$36,SMALL(IF($AC$7:$AC$36&lt;&gt;"",IF($Z$7:$Z$36&lt;&gt;"",ROW($Z$7:$Z$36)-MIN(ROW($Z$7:$Z$36))+1,""),""),ROW()-ROW(A$39)+1))),),"")</f>
        <v>0</v>
      </c>
      <c r="AE63">
        <f t="array" ref="AE63">IFERROR(CONCATENATE((INDEX($AH$7:$AH$36,SMALL(IF($AH$7:$AH$36&lt;&gt;"",IF($AE$7:$AE$36&lt;&gt;"",ROW($AE$7:$AE$36)-MIN(ROW($AE$7:$AE$36))+1,""),""),ROW()-ROW(A$39)+1)))," "),"")</f>
        <v>0</v>
      </c>
      <c r="AF63">
        <f t="array" ref="AF63">IFERROR(CONCATENATE(TEXT(INDEX($AE$7:$AE$36,SMALL(IF($AH$7:$AH$36&lt;&gt;"",IF($AE$7:$AE$36&lt;&gt;"",ROW($AE$7:$AE$36)-MIN(ROW($AE$7:$AE$36))+1,""),""),ROW()-ROW(A$39)+1)),"##0")," "),"")</f>
        <v>0</v>
      </c>
      <c r="AG63">
        <f t="array" ref="AG63">IFERROR(CONCATENATE((INDEX($A$7:$A$36,SMALL(IF($AH$7:$AH$36&lt;&gt;"",IF($AE$7:$AE$36&lt;&gt;"",ROW($AE$7:$AE$36)-MIN(ROW($AE$7:$AE$36))+1,""),""),ROW()-ROW(A$39)+1))),),"")</f>
        <v>0</v>
      </c>
      <c r="AJ63">
        <f t="array" ref="AJ63">IFERROR(CONCATENATE((INDEX($AM$7:$AM$36,SMALL(IF($AM$7:$AM$36&lt;&gt;"",IF($AJ$7:$AJ$36&lt;&gt;"",ROW($AJ$7:$AJ$36)-MIN(ROW($AJ$7:$AJ$36))+1,""),""),ROW()-ROW(A$39)+1)))," "),"")</f>
        <v>0</v>
      </c>
      <c r="AK63">
        <f t="array" ref="AK63">IFERROR(CONCATENATE(TEXT(INDEX($AJ$7:$AJ$36,SMALL(IF($AM$7:$AM$36&lt;&gt;"",IF($AJ$7:$AJ$36&lt;&gt;"",ROW($AJ$7:$AJ$36)-MIN(ROW($AJ$7:$AJ$36))+1,""),""),ROW()-ROW(A$39)+1)),"##0")," "),"")</f>
        <v>0</v>
      </c>
      <c r="AL63">
        <f t="array" ref="AL63">IFERROR(CONCATENATE((INDEX($A$7:$A$36,SMALL(IF($AM$7:$AM$36&lt;&gt;"",IF($AJ$7:$AJ$36&lt;&gt;"",ROW($AJ$7:$AJ$36)-MIN(ROW($AJ$7:$AJ$36))+1,""),""),ROW()-ROW(A$39)+1))),),"")</f>
        <v>0</v>
      </c>
    </row>
    <row r="64" spans="11:38">
      <c r="K64">
        <f t="array" ref="K64">IFERROR(CONCATENATE(TEXT(INDEX($K$7:$K$36,SMALL(IF($N$7:$N$36&lt;&gt;"",IF($K$7:$K$36&lt;&gt;"",ROW($K$7:$K$36)-MIN(ROW($K$7:$K$36))+1,""),""),ROW()-ROW(A$39)+1)),"##0"),","),"")</f>
        <v>0</v>
      </c>
      <c r="L64">
        <f t="array" ref="L64">IFERROR(CONCATENATE((INDEX($N$7:$N$36,SMALL(IF($N$7:$N$36&lt;&gt;"",IF($K$7:$K$36&lt;&gt;"",ROW($K$7:$K$36)-MIN(ROW($K$7:$K$36))+1,""),""),ROW()-ROW(A$39)+1))),","),"")</f>
        <v>0</v>
      </c>
      <c r="M64">
        <f t="array" ref="M64">IFERROR(CONCATENATE((INDEX($A$7:$A$36,SMALL(IF($N$7:$N$36&lt;&gt;"",IF($K$7:$K$36&lt;&gt;"",ROW($K$7:$K$36)-MIN(ROW($K$7:$K$36))+1,""),""),ROW()-ROW(A$39)+1))),),"")</f>
        <v>0</v>
      </c>
      <c r="P64">
        <f t="array" ref="P64">IFERROR(CONCATENATE((INDEX($S$7:$S$36,SMALL(IF($S$7:$S$36&lt;&gt;"",IF($P$7:$P$36&lt;&gt;"",ROW($P$7:$P$36)-MIN(ROW($P$7:$P$36))+1,""),""),ROW()-ROW(A$39)+1)))," "),"")</f>
        <v>0</v>
      </c>
      <c r="Q64">
        <f t="array" ref="Q64">IFERROR(CONCATENATE(TEXT(INDEX($P$7:$P$36,SMALL(IF($S$7:$S$36&lt;&gt;"",IF($P$7:$P$36&lt;&gt;"",ROW($P$7:$P$36)-MIN(ROW($P$7:$P$36))+1,""),""),ROW()-ROW(A$39)+1)),"##0")," "),"")</f>
        <v>0</v>
      </c>
      <c r="R64">
        <f t="array" ref="R64">IFERROR(CONCATENATE((INDEX($A$7:$A$36,SMALL(IF($S$7:$S$36&lt;&gt;"",IF($P$7:$P$36&lt;&gt;"",ROW($P$7:$P$36)-MIN(ROW($P$7:$P$36))+1,""),""),ROW()-ROW(A$39)+1))),),"")</f>
        <v>0</v>
      </c>
      <c r="U64">
        <f t="array" ref="U64">IFERROR(CONCATENATE((INDEX($X$7:$X$36,SMALL(IF($X$7:$X$36&lt;&gt;"",IF($U$7:$U$36&lt;&gt;"",ROW($U$7:$U$36)-MIN(ROW($U$7:$U$36))+1,""),""),ROW()-ROW(A$39)+1)))," "),"")</f>
        <v>0</v>
      </c>
      <c r="V64">
        <f t="array" ref="V64">IFERROR(CONCATENATE(TEXT(INDEX($U$7:$U$36,SMALL(IF($X$7:$X$36&lt;&gt;"",IF($U$7:$U$36&lt;&gt;"",ROW($U$7:$U$36)-MIN(ROW($U$7:$U$36))+1,""),""),ROW()-ROW(A$39)+1)),"##0")," "),"")</f>
        <v>0</v>
      </c>
      <c r="W64">
        <f t="array" ref="W64">IFERROR(CONCATENATE((INDEX($A$7:$A$36,SMALL(IF($X$7:$X$36&lt;&gt;"",IF($U$7:$U$36&lt;&gt;"",ROW($U$7:$U$36)-MIN(ROW($U$7:$U$36))+1,""),""),ROW()-ROW(A$39)+1))),),"")</f>
        <v>0</v>
      </c>
      <c r="Z64">
        <f t="array" ref="Z64">IFERROR(CONCATENATE((INDEX($AC$7:$AC$36,SMALL(IF($AC$7:$AC$36&lt;&gt;"",IF($Z$7:$Z$36&lt;&gt;"",ROW($Z$7:$Z$36)-MIN(ROW($Z$7:$Z$36))+1,""),""),ROW()-ROW(A$39)+1))),","),"")</f>
        <v>0</v>
      </c>
      <c r="AA64">
        <f t="array" ref="AA64">IFERROR(CONCATENATE(TEXT(INDEX($Z$7:$Z$36,SMALL(IF($AC$7:$AC$36&lt;&gt;"",IF($Z$7:$Z$36&lt;&gt;"",ROW($Z$7:$Z$36)-MIN(ROW($Z$7:$Z$36))+1,""),""),ROW()-ROW(A$39)+1)),"##0"),","),"")</f>
        <v>0</v>
      </c>
      <c r="AB64">
        <f t="array" ref="AB64">IFERROR(CONCATENATE((INDEX($A$7:$A$36,SMALL(IF($AC$7:$AC$36&lt;&gt;"",IF($Z$7:$Z$36&lt;&gt;"",ROW($Z$7:$Z$36)-MIN(ROW($Z$7:$Z$36))+1,""),""),ROW()-ROW(A$39)+1))),),"")</f>
        <v>0</v>
      </c>
      <c r="AE64">
        <f t="array" ref="AE64">IFERROR(CONCATENATE((INDEX($AH$7:$AH$36,SMALL(IF($AH$7:$AH$36&lt;&gt;"",IF($AE$7:$AE$36&lt;&gt;"",ROW($AE$7:$AE$36)-MIN(ROW($AE$7:$AE$36))+1,""),""),ROW()-ROW(A$39)+1)))," "),"")</f>
        <v>0</v>
      </c>
      <c r="AF64">
        <f t="array" ref="AF64">IFERROR(CONCATENATE(TEXT(INDEX($AE$7:$AE$36,SMALL(IF($AH$7:$AH$36&lt;&gt;"",IF($AE$7:$AE$36&lt;&gt;"",ROW($AE$7:$AE$36)-MIN(ROW($AE$7:$AE$36))+1,""),""),ROW()-ROW(A$39)+1)),"##0")," "),"")</f>
        <v>0</v>
      </c>
      <c r="AG64">
        <f t="array" ref="AG64">IFERROR(CONCATENATE((INDEX($A$7:$A$36,SMALL(IF($AH$7:$AH$36&lt;&gt;"",IF($AE$7:$AE$36&lt;&gt;"",ROW($AE$7:$AE$36)-MIN(ROW($AE$7:$AE$36))+1,""),""),ROW()-ROW(A$39)+1))),),"")</f>
        <v>0</v>
      </c>
      <c r="AJ64">
        <f t="array" ref="AJ64">IFERROR(CONCATENATE((INDEX($AM$7:$AM$36,SMALL(IF($AM$7:$AM$36&lt;&gt;"",IF($AJ$7:$AJ$36&lt;&gt;"",ROW($AJ$7:$AJ$36)-MIN(ROW($AJ$7:$AJ$36))+1,""),""),ROW()-ROW(A$39)+1)))," "),"")</f>
        <v>0</v>
      </c>
      <c r="AK64">
        <f t="array" ref="AK64">IFERROR(CONCATENATE(TEXT(INDEX($AJ$7:$AJ$36,SMALL(IF($AM$7:$AM$36&lt;&gt;"",IF($AJ$7:$AJ$36&lt;&gt;"",ROW($AJ$7:$AJ$36)-MIN(ROW($AJ$7:$AJ$36))+1,""),""),ROW()-ROW(A$39)+1)),"##0")," "),"")</f>
        <v>0</v>
      </c>
      <c r="AL64">
        <f t="array" ref="AL64">IFERROR(CONCATENATE((INDEX($A$7:$A$36,SMALL(IF($AM$7:$AM$36&lt;&gt;"",IF($AJ$7:$AJ$36&lt;&gt;"",ROW($AJ$7:$AJ$36)-MIN(ROW($AJ$7:$AJ$36))+1,""),""),ROW()-ROW(A$39)+1))),),"")</f>
        <v>0</v>
      </c>
    </row>
    <row r="65" spans="11:38">
      <c r="K65">
        <f t="array" ref="K65">IFERROR(CONCATENATE(TEXT(INDEX($K$7:$K$36,SMALL(IF($N$7:$N$36&lt;&gt;"",IF($K$7:$K$36&lt;&gt;"",ROW($K$7:$K$36)-MIN(ROW($K$7:$K$36))+1,""),""),ROW()-ROW(A$39)+1)),"##0"),","),"")</f>
        <v>0</v>
      </c>
      <c r="L65">
        <f t="array" ref="L65">IFERROR(CONCATENATE((INDEX($N$7:$N$36,SMALL(IF($N$7:$N$36&lt;&gt;"",IF($K$7:$K$36&lt;&gt;"",ROW($K$7:$K$36)-MIN(ROW($K$7:$K$36))+1,""),""),ROW()-ROW(A$39)+1))),","),"")</f>
        <v>0</v>
      </c>
      <c r="M65">
        <f t="array" ref="M65">IFERROR(CONCATENATE((INDEX($A$7:$A$36,SMALL(IF($N$7:$N$36&lt;&gt;"",IF($K$7:$K$36&lt;&gt;"",ROW($K$7:$K$36)-MIN(ROW($K$7:$K$36))+1,""),""),ROW()-ROW(A$39)+1))),),"")</f>
        <v>0</v>
      </c>
      <c r="P65">
        <f t="array" ref="P65">IFERROR(CONCATENATE((INDEX($S$7:$S$36,SMALL(IF($S$7:$S$36&lt;&gt;"",IF($P$7:$P$36&lt;&gt;"",ROW($P$7:$P$36)-MIN(ROW($P$7:$P$36))+1,""),""),ROW()-ROW(A$39)+1)))," "),"")</f>
        <v>0</v>
      </c>
      <c r="Q65">
        <f t="array" ref="Q65">IFERROR(CONCATENATE(TEXT(INDEX($P$7:$P$36,SMALL(IF($S$7:$S$36&lt;&gt;"",IF($P$7:$P$36&lt;&gt;"",ROW($P$7:$P$36)-MIN(ROW($P$7:$P$36))+1,""),""),ROW()-ROW(A$39)+1)),"##0")," "),"")</f>
        <v>0</v>
      </c>
      <c r="R65">
        <f t="array" ref="R65">IFERROR(CONCATENATE((INDEX($A$7:$A$36,SMALL(IF($S$7:$S$36&lt;&gt;"",IF($P$7:$P$36&lt;&gt;"",ROW($P$7:$P$36)-MIN(ROW($P$7:$P$36))+1,""),""),ROW()-ROW(A$39)+1))),),"")</f>
        <v>0</v>
      </c>
      <c r="U65">
        <f t="array" ref="U65">IFERROR(CONCATENATE((INDEX($X$7:$X$36,SMALL(IF($X$7:$X$36&lt;&gt;"",IF($U$7:$U$36&lt;&gt;"",ROW($U$7:$U$36)-MIN(ROW($U$7:$U$36))+1,""),""),ROW()-ROW(A$39)+1)))," "),"")</f>
        <v>0</v>
      </c>
      <c r="V65">
        <f t="array" ref="V65">IFERROR(CONCATENATE(TEXT(INDEX($U$7:$U$36,SMALL(IF($X$7:$X$36&lt;&gt;"",IF($U$7:$U$36&lt;&gt;"",ROW($U$7:$U$36)-MIN(ROW($U$7:$U$36))+1,""),""),ROW()-ROW(A$39)+1)),"##0")," "),"")</f>
        <v>0</v>
      </c>
      <c r="W65">
        <f t="array" ref="W65">IFERROR(CONCATENATE((INDEX($A$7:$A$36,SMALL(IF($X$7:$X$36&lt;&gt;"",IF($U$7:$U$36&lt;&gt;"",ROW($U$7:$U$36)-MIN(ROW($U$7:$U$36))+1,""),""),ROW()-ROW(A$39)+1))),),"")</f>
        <v>0</v>
      </c>
      <c r="Z65">
        <f t="array" ref="Z65">IFERROR(CONCATENATE((INDEX($AC$7:$AC$36,SMALL(IF($AC$7:$AC$36&lt;&gt;"",IF($Z$7:$Z$36&lt;&gt;"",ROW($Z$7:$Z$36)-MIN(ROW($Z$7:$Z$36))+1,""),""),ROW()-ROW(A$39)+1))),","),"")</f>
        <v>0</v>
      </c>
      <c r="AA65">
        <f t="array" ref="AA65">IFERROR(CONCATENATE(TEXT(INDEX($Z$7:$Z$36,SMALL(IF($AC$7:$AC$36&lt;&gt;"",IF($Z$7:$Z$36&lt;&gt;"",ROW($Z$7:$Z$36)-MIN(ROW($Z$7:$Z$36))+1,""),""),ROW()-ROW(A$39)+1)),"##0"),","),"")</f>
        <v>0</v>
      </c>
      <c r="AB65">
        <f t="array" ref="AB65">IFERROR(CONCATENATE((INDEX($A$7:$A$36,SMALL(IF($AC$7:$AC$36&lt;&gt;"",IF($Z$7:$Z$36&lt;&gt;"",ROW($Z$7:$Z$36)-MIN(ROW($Z$7:$Z$36))+1,""),""),ROW()-ROW(A$39)+1))),),"")</f>
        <v>0</v>
      </c>
      <c r="AE65">
        <f t="array" ref="AE65">IFERROR(CONCATENATE((INDEX($AH$7:$AH$36,SMALL(IF($AH$7:$AH$36&lt;&gt;"",IF($AE$7:$AE$36&lt;&gt;"",ROW($AE$7:$AE$36)-MIN(ROW($AE$7:$AE$36))+1,""),""),ROW()-ROW(A$39)+1)))," "),"")</f>
        <v>0</v>
      </c>
      <c r="AF65">
        <f t="array" ref="AF65">IFERROR(CONCATENATE(TEXT(INDEX($AE$7:$AE$36,SMALL(IF($AH$7:$AH$36&lt;&gt;"",IF($AE$7:$AE$36&lt;&gt;"",ROW($AE$7:$AE$36)-MIN(ROW($AE$7:$AE$36))+1,""),""),ROW()-ROW(A$39)+1)),"##0")," "),"")</f>
        <v>0</v>
      </c>
      <c r="AG65">
        <f t="array" ref="AG65">IFERROR(CONCATENATE((INDEX($A$7:$A$36,SMALL(IF($AH$7:$AH$36&lt;&gt;"",IF($AE$7:$AE$36&lt;&gt;"",ROW($AE$7:$AE$36)-MIN(ROW($AE$7:$AE$36))+1,""),""),ROW()-ROW(A$39)+1))),),"")</f>
        <v>0</v>
      </c>
      <c r="AJ65">
        <f t="array" ref="AJ65">IFERROR(CONCATENATE((INDEX($AM$7:$AM$36,SMALL(IF($AM$7:$AM$36&lt;&gt;"",IF($AJ$7:$AJ$36&lt;&gt;"",ROW($AJ$7:$AJ$36)-MIN(ROW($AJ$7:$AJ$36))+1,""),""),ROW()-ROW(A$39)+1)))," "),"")</f>
        <v>0</v>
      </c>
      <c r="AK65">
        <f t="array" ref="AK65">IFERROR(CONCATENATE(TEXT(INDEX($AJ$7:$AJ$36,SMALL(IF($AM$7:$AM$36&lt;&gt;"",IF($AJ$7:$AJ$36&lt;&gt;"",ROW($AJ$7:$AJ$36)-MIN(ROW($AJ$7:$AJ$36))+1,""),""),ROW()-ROW(A$39)+1)),"##0")," "),"")</f>
        <v>0</v>
      </c>
      <c r="AL65">
        <f t="array" ref="AL65">IFERROR(CONCATENATE((INDEX($A$7:$A$36,SMALL(IF($AM$7:$AM$36&lt;&gt;"",IF($AJ$7:$AJ$36&lt;&gt;"",ROW($AJ$7:$AJ$36)-MIN(ROW($AJ$7:$AJ$36))+1,""),""),ROW()-ROW(A$39)+1))),),"")</f>
        <v>0</v>
      </c>
    </row>
    <row r="66" spans="11:38">
      <c r="K66">
        <f t="array" ref="K66">IFERROR(CONCATENATE(TEXT(INDEX($K$7:$K$36,SMALL(IF($N$7:$N$36&lt;&gt;"",IF($K$7:$K$36&lt;&gt;"",ROW($K$7:$K$36)-MIN(ROW($K$7:$K$36))+1,""),""),ROW()-ROW(A$39)+1)),"##0"),","),"")</f>
        <v>0</v>
      </c>
      <c r="L66">
        <f t="array" ref="L66">IFERROR(CONCATENATE((INDEX($N$7:$N$36,SMALL(IF($N$7:$N$36&lt;&gt;"",IF($K$7:$K$36&lt;&gt;"",ROW($K$7:$K$36)-MIN(ROW($K$7:$K$36))+1,""),""),ROW()-ROW(A$39)+1))),","),"")</f>
        <v>0</v>
      </c>
      <c r="M66">
        <f t="array" ref="M66">IFERROR(CONCATENATE((INDEX($A$7:$A$36,SMALL(IF($N$7:$N$36&lt;&gt;"",IF($K$7:$K$36&lt;&gt;"",ROW($K$7:$K$36)-MIN(ROW($K$7:$K$36))+1,""),""),ROW()-ROW(A$39)+1))),),"")</f>
        <v>0</v>
      </c>
      <c r="P66">
        <f t="array" ref="P66">IFERROR(CONCATENATE((INDEX($S$7:$S$36,SMALL(IF($S$7:$S$36&lt;&gt;"",IF($P$7:$P$36&lt;&gt;"",ROW($P$7:$P$36)-MIN(ROW($P$7:$P$36))+1,""),""),ROW()-ROW(A$39)+1)))," "),"")</f>
        <v>0</v>
      </c>
      <c r="Q66">
        <f t="array" ref="Q66">IFERROR(CONCATENATE(TEXT(INDEX($P$7:$P$36,SMALL(IF($S$7:$S$36&lt;&gt;"",IF($P$7:$P$36&lt;&gt;"",ROW($P$7:$P$36)-MIN(ROW($P$7:$P$36))+1,""),""),ROW()-ROW(A$39)+1)),"##0")," "),"")</f>
        <v>0</v>
      </c>
      <c r="R66">
        <f t="array" ref="R66">IFERROR(CONCATENATE((INDEX($A$7:$A$36,SMALL(IF($S$7:$S$36&lt;&gt;"",IF($P$7:$P$36&lt;&gt;"",ROW($P$7:$P$36)-MIN(ROW($P$7:$P$36))+1,""),""),ROW()-ROW(A$39)+1))),),"")</f>
        <v>0</v>
      </c>
      <c r="U66">
        <f t="array" ref="U66">IFERROR(CONCATENATE((INDEX($X$7:$X$36,SMALL(IF($X$7:$X$36&lt;&gt;"",IF($U$7:$U$36&lt;&gt;"",ROW($U$7:$U$36)-MIN(ROW($U$7:$U$36))+1,""),""),ROW()-ROW(A$39)+1)))," "),"")</f>
        <v>0</v>
      </c>
      <c r="V66">
        <f t="array" ref="V66">IFERROR(CONCATENATE(TEXT(INDEX($U$7:$U$36,SMALL(IF($X$7:$X$36&lt;&gt;"",IF($U$7:$U$36&lt;&gt;"",ROW($U$7:$U$36)-MIN(ROW($U$7:$U$36))+1,""),""),ROW()-ROW(A$39)+1)),"##0")," "),"")</f>
        <v>0</v>
      </c>
      <c r="W66">
        <f t="array" ref="W66">IFERROR(CONCATENATE((INDEX($A$7:$A$36,SMALL(IF($X$7:$X$36&lt;&gt;"",IF($U$7:$U$36&lt;&gt;"",ROW($U$7:$U$36)-MIN(ROW($U$7:$U$36))+1,""),""),ROW()-ROW(A$39)+1))),),"")</f>
        <v>0</v>
      </c>
      <c r="Z66">
        <f t="array" ref="Z66">IFERROR(CONCATENATE((INDEX($AC$7:$AC$36,SMALL(IF($AC$7:$AC$36&lt;&gt;"",IF($Z$7:$Z$36&lt;&gt;"",ROW($Z$7:$Z$36)-MIN(ROW($Z$7:$Z$36))+1,""),""),ROW()-ROW(A$39)+1))),","),"")</f>
        <v>0</v>
      </c>
      <c r="AA66">
        <f t="array" ref="AA66">IFERROR(CONCATENATE(TEXT(INDEX($Z$7:$Z$36,SMALL(IF($AC$7:$AC$36&lt;&gt;"",IF($Z$7:$Z$36&lt;&gt;"",ROW($Z$7:$Z$36)-MIN(ROW($Z$7:$Z$36))+1,""),""),ROW()-ROW(A$39)+1)),"##0"),","),"")</f>
        <v>0</v>
      </c>
      <c r="AB66">
        <f t="array" ref="AB66">IFERROR(CONCATENATE((INDEX($A$7:$A$36,SMALL(IF($AC$7:$AC$36&lt;&gt;"",IF($Z$7:$Z$36&lt;&gt;"",ROW($Z$7:$Z$36)-MIN(ROW($Z$7:$Z$36))+1,""),""),ROW()-ROW(A$39)+1))),),"")</f>
        <v>0</v>
      </c>
      <c r="AE66">
        <f t="array" ref="AE66">IFERROR(CONCATENATE((INDEX($AH$7:$AH$36,SMALL(IF($AH$7:$AH$36&lt;&gt;"",IF($AE$7:$AE$36&lt;&gt;"",ROW($AE$7:$AE$36)-MIN(ROW($AE$7:$AE$36))+1,""),""),ROW()-ROW(A$39)+1)))," "),"")</f>
        <v>0</v>
      </c>
      <c r="AF66">
        <f t="array" ref="AF66">IFERROR(CONCATENATE(TEXT(INDEX($AE$7:$AE$36,SMALL(IF($AH$7:$AH$36&lt;&gt;"",IF($AE$7:$AE$36&lt;&gt;"",ROW($AE$7:$AE$36)-MIN(ROW($AE$7:$AE$36))+1,""),""),ROW()-ROW(A$39)+1)),"##0")," "),"")</f>
        <v>0</v>
      </c>
      <c r="AG66">
        <f t="array" ref="AG66">IFERROR(CONCATENATE((INDEX($A$7:$A$36,SMALL(IF($AH$7:$AH$36&lt;&gt;"",IF($AE$7:$AE$36&lt;&gt;"",ROW($AE$7:$AE$36)-MIN(ROW($AE$7:$AE$36))+1,""),""),ROW()-ROW(A$39)+1))),),"")</f>
        <v>0</v>
      </c>
      <c r="AJ66">
        <f t="array" ref="AJ66">IFERROR(CONCATENATE((INDEX($AM$7:$AM$36,SMALL(IF($AM$7:$AM$36&lt;&gt;"",IF($AJ$7:$AJ$36&lt;&gt;"",ROW($AJ$7:$AJ$36)-MIN(ROW($AJ$7:$AJ$36))+1,""),""),ROW()-ROW(A$39)+1)))," "),"")</f>
        <v>0</v>
      </c>
      <c r="AK66">
        <f t="array" ref="AK66">IFERROR(CONCATENATE(TEXT(INDEX($AJ$7:$AJ$36,SMALL(IF($AM$7:$AM$36&lt;&gt;"",IF($AJ$7:$AJ$36&lt;&gt;"",ROW($AJ$7:$AJ$36)-MIN(ROW($AJ$7:$AJ$36))+1,""),""),ROW()-ROW(A$39)+1)),"##0")," "),"")</f>
        <v>0</v>
      </c>
      <c r="AL66">
        <f t="array" ref="AL66">IFERROR(CONCATENATE((INDEX($A$7:$A$36,SMALL(IF($AM$7:$AM$36&lt;&gt;"",IF($AJ$7:$AJ$36&lt;&gt;"",ROW($AJ$7:$AJ$36)-MIN(ROW($AJ$7:$AJ$36))+1,""),""),ROW()-ROW(A$39)+1))),),"")</f>
        <v>0</v>
      </c>
    </row>
    <row r="67" spans="11:38">
      <c r="K67">
        <f t="array" ref="K67">IFERROR(CONCATENATE(TEXT(INDEX($K$7:$K$36,SMALL(IF($N$7:$N$36&lt;&gt;"",IF($K$7:$K$36&lt;&gt;"",ROW($K$7:$K$36)-MIN(ROW($K$7:$K$36))+1,""),""),ROW()-ROW(A$39)+1)),"##0"),","),"")</f>
        <v>0</v>
      </c>
      <c r="L67">
        <f t="array" ref="L67">IFERROR(CONCATENATE((INDEX($N$7:$N$36,SMALL(IF($N$7:$N$36&lt;&gt;"",IF($K$7:$K$36&lt;&gt;"",ROW($K$7:$K$36)-MIN(ROW($K$7:$K$36))+1,""),""),ROW()-ROW(A$39)+1))),","),"")</f>
        <v>0</v>
      </c>
      <c r="M67">
        <f t="array" ref="M67">IFERROR(CONCATENATE((INDEX($A$7:$A$36,SMALL(IF($N$7:$N$36&lt;&gt;"",IF($K$7:$K$36&lt;&gt;"",ROW($K$7:$K$36)-MIN(ROW($K$7:$K$36))+1,""),""),ROW()-ROW(A$39)+1))),),"")</f>
        <v>0</v>
      </c>
      <c r="P67">
        <f t="array" ref="P67">IFERROR(CONCATENATE((INDEX($S$7:$S$36,SMALL(IF($S$7:$S$36&lt;&gt;"",IF($P$7:$P$36&lt;&gt;"",ROW($P$7:$P$36)-MIN(ROW($P$7:$P$36))+1,""),""),ROW()-ROW(A$39)+1)))," "),"")</f>
        <v>0</v>
      </c>
      <c r="Q67">
        <f t="array" ref="Q67">IFERROR(CONCATENATE(TEXT(INDEX($P$7:$P$36,SMALL(IF($S$7:$S$36&lt;&gt;"",IF($P$7:$P$36&lt;&gt;"",ROW($P$7:$P$36)-MIN(ROW($P$7:$P$36))+1,""),""),ROW()-ROW(A$39)+1)),"##0")," "),"")</f>
        <v>0</v>
      </c>
      <c r="R67">
        <f t="array" ref="R67">IFERROR(CONCATENATE((INDEX($A$7:$A$36,SMALL(IF($S$7:$S$36&lt;&gt;"",IF($P$7:$P$36&lt;&gt;"",ROW($P$7:$P$36)-MIN(ROW($P$7:$P$36))+1,""),""),ROW()-ROW(A$39)+1))),),"")</f>
        <v>0</v>
      </c>
      <c r="U67">
        <f t="array" ref="U67">IFERROR(CONCATENATE((INDEX($X$7:$X$36,SMALL(IF($X$7:$X$36&lt;&gt;"",IF($U$7:$U$36&lt;&gt;"",ROW($U$7:$U$36)-MIN(ROW($U$7:$U$36))+1,""),""),ROW()-ROW(A$39)+1)))," "),"")</f>
        <v>0</v>
      </c>
      <c r="V67">
        <f t="array" ref="V67">IFERROR(CONCATENATE(TEXT(INDEX($U$7:$U$36,SMALL(IF($X$7:$X$36&lt;&gt;"",IF($U$7:$U$36&lt;&gt;"",ROW($U$7:$U$36)-MIN(ROW($U$7:$U$36))+1,""),""),ROW()-ROW(A$39)+1)),"##0")," "),"")</f>
        <v>0</v>
      </c>
      <c r="W67">
        <f t="array" ref="W67">IFERROR(CONCATENATE((INDEX($A$7:$A$36,SMALL(IF($X$7:$X$36&lt;&gt;"",IF($U$7:$U$36&lt;&gt;"",ROW($U$7:$U$36)-MIN(ROW($U$7:$U$36))+1,""),""),ROW()-ROW(A$39)+1))),),"")</f>
        <v>0</v>
      </c>
      <c r="Z67">
        <f t="array" ref="Z67">IFERROR(CONCATENATE((INDEX($AC$7:$AC$36,SMALL(IF($AC$7:$AC$36&lt;&gt;"",IF($Z$7:$Z$36&lt;&gt;"",ROW($Z$7:$Z$36)-MIN(ROW($Z$7:$Z$36))+1,""),""),ROW()-ROW(A$39)+1))),","),"")</f>
        <v>0</v>
      </c>
      <c r="AA67">
        <f t="array" ref="AA67">IFERROR(CONCATENATE(TEXT(INDEX($Z$7:$Z$36,SMALL(IF($AC$7:$AC$36&lt;&gt;"",IF($Z$7:$Z$36&lt;&gt;"",ROW($Z$7:$Z$36)-MIN(ROW($Z$7:$Z$36))+1,""),""),ROW()-ROW(A$39)+1)),"##0"),","),"")</f>
        <v>0</v>
      </c>
      <c r="AB67">
        <f t="array" ref="AB67">IFERROR(CONCATENATE((INDEX($A$7:$A$36,SMALL(IF($AC$7:$AC$36&lt;&gt;"",IF($Z$7:$Z$36&lt;&gt;"",ROW($Z$7:$Z$36)-MIN(ROW($Z$7:$Z$36))+1,""),""),ROW()-ROW(A$39)+1))),),"")</f>
        <v>0</v>
      </c>
      <c r="AE67">
        <f t="array" ref="AE67">IFERROR(CONCATENATE((INDEX($AH$7:$AH$36,SMALL(IF($AH$7:$AH$36&lt;&gt;"",IF($AE$7:$AE$36&lt;&gt;"",ROW($AE$7:$AE$36)-MIN(ROW($AE$7:$AE$36))+1,""),""),ROW()-ROW(A$39)+1)))," "),"")</f>
        <v>0</v>
      </c>
      <c r="AF67">
        <f t="array" ref="AF67">IFERROR(CONCATENATE(TEXT(INDEX($AE$7:$AE$36,SMALL(IF($AH$7:$AH$36&lt;&gt;"",IF($AE$7:$AE$36&lt;&gt;"",ROW($AE$7:$AE$36)-MIN(ROW($AE$7:$AE$36))+1,""),""),ROW()-ROW(A$39)+1)),"##0")," "),"")</f>
        <v>0</v>
      </c>
      <c r="AG67">
        <f t="array" ref="AG67">IFERROR(CONCATENATE((INDEX($A$7:$A$36,SMALL(IF($AH$7:$AH$36&lt;&gt;"",IF($AE$7:$AE$36&lt;&gt;"",ROW($AE$7:$AE$36)-MIN(ROW($AE$7:$AE$36))+1,""),""),ROW()-ROW(A$39)+1))),),"")</f>
        <v>0</v>
      </c>
      <c r="AJ67">
        <f t="array" ref="AJ67">IFERROR(CONCATENATE((INDEX($AM$7:$AM$36,SMALL(IF($AM$7:$AM$36&lt;&gt;"",IF($AJ$7:$AJ$36&lt;&gt;"",ROW($AJ$7:$AJ$36)-MIN(ROW($AJ$7:$AJ$36))+1,""),""),ROW()-ROW(A$39)+1)))," "),"")</f>
        <v>0</v>
      </c>
      <c r="AK67">
        <f t="array" ref="AK67">IFERROR(CONCATENATE(TEXT(INDEX($AJ$7:$AJ$36,SMALL(IF($AM$7:$AM$36&lt;&gt;"",IF($AJ$7:$AJ$36&lt;&gt;"",ROW($AJ$7:$AJ$36)-MIN(ROW($AJ$7:$AJ$36))+1,""),""),ROW()-ROW(A$39)+1)),"##0")," "),"")</f>
        <v>0</v>
      </c>
      <c r="AL67">
        <f t="array" ref="AL67">IFERROR(CONCATENATE((INDEX($A$7:$A$36,SMALL(IF($AM$7:$AM$36&lt;&gt;"",IF($AJ$7:$AJ$36&lt;&gt;"",ROW($AJ$7:$AJ$36)-MIN(ROW($AJ$7:$AJ$36))+1,""),""),ROW()-ROW(A$39)+1))),),"")</f>
        <v>0</v>
      </c>
    </row>
    <row r="68" spans="11:38">
      <c r="K68">
        <f t="array" ref="K68">IFERROR(CONCATENATE(TEXT(INDEX($K$7:$K$36,SMALL(IF($N$7:$N$36&lt;&gt;"",IF($K$7:$K$36&lt;&gt;"",ROW($K$7:$K$36)-MIN(ROW($K$7:$K$36))+1,""),""),ROW()-ROW(A$39)+1)),"##0"),","),"")</f>
        <v>0</v>
      </c>
      <c r="L68">
        <f t="array" ref="L68">IFERROR(CONCATENATE((INDEX($N$7:$N$36,SMALL(IF($N$7:$N$36&lt;&gt;"",IF($K$7:$K$36&lt;&gt;"",ROW($K$7:$K$36)-MIN(ROW($K$7:$K$36))+1,""),""),ROW()-ROW(A$39)+1))),","),"")</f>
        <v>0</v>
      </c>
      <c r="M68">
        <f t="array" ref="M68">IFERROR(CONCATENATE((INDEX($A$7:$A$36,SMALL(IF($N$7:$N$36&lt;&gt;"",IF($K$7:$K$36&lt;&gt;"",ROW($K$7:$K$36)-MIN(ROW($K$7:$K$36))+1,""),""),ROW()-ROW(A$39)+1))),),"")</f>
        <v>0</v>
      </c>
      <c r="P68">
        <f t="array" ref="P68">IFERROR(CONCATENATE((INDEX($S$7:$S$36,SMALL(IF($S$7:$S$36&lt;&gt;"",IF($P$7:$P$36&lt;&gt;"",ROW($P$7:$P$36)-MIN(ROW($P$7:$P$36))+1,""),""),ROW()-ROW(A$39)+1)))," "),"")</f>
        <v>0</v>
      </c>
      <c r="Q68">
        <f t="array" ref="Q68">IFERROR(CONCATENATE(TEXT(INDEX($P$7:$P$36,SMALL(IF($S$7:$S$36&lt;&gt;"",IF($P$7:$P$36&lt;&gt;"",ROW($P$7:$P$36)-MIN(ROW($P$7:$P$36))+1,""),""),ROW()-ROW(A$39)+1)),"##0")," "),"")</f>
        <v>0</v>
      </c>
      <c r="R68">
        <f t="array" ref="R68">IFERROR(CONCATENATE((INDEX($A$7:$A$36,SMALL(IF($S$7:$S$36&lt;&gt;"",IF($P$7:$P$36&lt;&gt;"",ROW($P$7:$P$36)-MIN(ROW($P$7:$P$36))+1,""),""),ROW()-ROW(A$39)+1))),),"")</f>
        <v>0</v>
      </c>
      <c r="U68">
        <f t="array" ref="U68">IFERROR(CONCATENATE((INDEX($X$7:$X$36,SMALL(IF($X$7:$X$36&lt;&gt;"",IF($U$7:$U$36&lt;&gt;"",ROW($U$7:$U$36)-MIN(ROW($U$7:$U$36))+1,""),""),ROW()-ROW(A$39)+1)))," "),"")</f>
        <v>0</v>
      </c>
      <c r="V68">
        <f t="array" ref="V68">IFERROR(CONCATENATE(TEXT(INDEX($U$7:$U$36,SMALL(IF($X$7:$X$36&lt;&gt;"",IF($U$7:$U$36&lt;&gt;"",ROW($U$7:$U$36)-MIN(ROW($U$7:$U$36))+1,""),""),ROW()-ROW(A$39)+1)),"##0")," "),"")</f>
        <v>0</v>
      </c>
      <c r="W68">
        <f t="array" ref="W68">IFERROR(CONCATENATE((INDEX($A$7:$A$36,SMALL(IF($X$7:$X$36&lt;&gt;"",IF($U$7:$U$36&lt;&gt;"",ROW($U$7:$U$36)-MIN(ROW($U$7:$U$36))+1,""),""),ROW()-ROW(A$39)+1))),),"")</f>
        <v>0</v>
      </c>
      <c r="Z68">
        <f t="array" ref="Z68">IFERROR(CONCATENATE((INDEX($AC$7:$AC$36,SMALL(IF($AC$7:$AC$36&lt;&gt;"",IF($Z$7:$Z$36&lt;&gt;"",ROW($Z$7:$Z$36)-MIN(ROW($Z$7:$Z$36))+1,""),""),ROW()-ROW(A$39)+1))),","),"")</f>
        <v>0</v>
      </c>
      <c r="AA68">
        <f t="array" ref="AA68">IFERROR(CONCATENATE(TEXT(INDEX($Z$7:$Z$36,SMALL(IF($AC$7:$AC$36&lt;&gt;"",IF($Z$7:$Z$36&lt;&gt;"",ROW($Z$7:$Z$36)-MIN(ROW($Z$7:$Z$36))+1,""),""),ROW()-ROW(A$39)+1)),"##0"),","),"")</f>
        <v>0</v>
      </c>
      <c r="AB68">
        <f t="array" ref="AB68">IFERROR(CONCATENATE((INDEX($A$7:$A$36,SMALL(IF($AC$7:$AC$36&lt;&gt;"",IF($Z$7:$Z$36&lt;&gt;"",ROW($Z$7:$Z$36)-MIN(ROW($Z$7:$Z$36))+1,""),""),ROW()-ROW(A$39)+1))),),"")</f>
        <v>0</v>
      </c>
      <c r="AE68">
        <f t="array" ref="AE68">IFERROR(CONCATENATE((INDEX($AH$7:$AH$36,SMALL(IF($AH$7:$AH$36&lt;&gt;"",IF($AE$7:$AE$36&lt;&gt;"",ROW($AE$7:$AE$36)-MIN(ROW($AE$7:$AE$36))+1,""),""),ROW()-ROW(A$39)+1)))," "),"")</f>
        <v>0</v>
      </c>
      <c r="AF68">
        <f t="array" ref="AF68">IFERROR(CONCATENATE(TEXT(INDEX($AE$7:$AE$36,SMALL(IF($AH$7:$AH$36&lt;&gt;"",IF($AE$7:$AE$36&lt;&gt;"",ROW($AE$7:$AE$36)-MIN(ROW($AE$7:$AE$36))+1,""),""),ROW()-ROW(A$39)+1)),"##0")," "),"")</f>
        <v>0</v>
      </c>
      <c r="AG68">
        <f t="array" ref="AG68">IFERROR(CONCATENATE((INDEX($A$7:$A$36,SMALL(IF($AH$7:$AH$36&lt;&gt;"",IF($AE$7:$AE$36&lt;&gt;"",ROW($AE$7:$AE$36)-MIN(ROW($AE$7:$AE$36))+1,""),""),ROW()-ROW(A$39)+1))),),"")</f>
        <v>0</v>
      </c>
      <c r="AJ68">
        <f t="array" ref="AJ68">IFERROR(CONCATENATE((INDEX($AM$7:$AM$36,SMALL(IF($AM$7:$AM$36&lt;&gt;"",IF($AJ$7:$AJ$36&lt;&gt;"",ROW($AJ$7:$AJ$36)-MIN(ROW($AJ$7:$AJ$36))+1,""),""),ROW()-ROW(A$39)+1)))," "),"")</f>
        <v>0</v>
      </c>
      <c r="AK68">
        <f t="array" ref="AK68">IFERROR(CONCATENATE(TEXT(INDEX($AJ$7:$AJ$36,SMALL(IF($AM$7:$AM$36&lt;&gt;"",IF($AJ$7:$AJ$36&lt;&gt;"",ROW($AJ$7:$AJ$36)-MIN(ROW($AJ$7:$AJ$36))+1,""),""),ROW()-ROW(A$39)+1)),"##0")," "),"")</f>
        <v>0</v>
      </c>
      <c r="AL68">
        <f t="array" ref="AL68">IFERROR(CONCATENATE((INDEX($A$7:$A$36,SMALL(IF($AM$7:$AM$36&lt;&gt;"",IF($AJ$7:$AJ$36&lt;&gt;"",ROW($AJ$7:$AJ$36)-MIN(ROW($AJ$7:$AJ$36))+1,""),""),ROW()-ROW(A$39)+1))),),"")</f>
        <v>0</v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AA10">
    <cfRule type="cellIs" dxfId="3" priority="229" operator="lessThanOrEqual">
      <formula>H10</formula>
    </cfRule>
  </conditionalFormatting>
  <conditionalFormatting sqref="AA11">
    <cfRule type="cellIs" dxfId="3" priority="234" operator="lessThanOrEqual">
      <formula>H11</formula>
    </cfRule>
  </conditionalFormatting>
  <conditionalFormatting sqref="AA13">
    <cfRule type="cellIs" dxfId="3" priority="239" operator="lessThanOrEqual">
      <formula>H13</formula>
    </cfRule>
  </conditionalFormatting>
  <conditionalFormatting sqref="AA16">
    <cfRule type="cellIs" dxfId="3" priority="244" operator="lessThanOrEqual">
      <formula>H16</formula>
    </cfRule>
  </conditionalFormatting>
  <conditionalFormatting sqref="AA22">
    <cfRule type="cellIs" dxfId="3" priority="249" operator="lessThanOrEqual">
      <formula>H22</formula>
    </cfRule>
  </conditionalFormatting>
  <conditionalFormatting sqref="AA23">
    <cfRule type="cellIs" dxfId="3" priority="254" operator="lessThanOrEqual">
      <formula>H23</formula>
    </cfRule>
  </conditionalFormatting>
  <conditionalFormatting sqref="AA33">
    <cfRule type="cellIs" dxfId="3" priority="259" operator="lessThanOrEqual">
      <formula>H33</formula>
    </cfRule>
  </conditionalFormatting>
  <conditionalFormatting sqref="AA34">
    <cfRule type="cellIs" dxfId="3" priority="264" operator="lessThanOrEqual">
      <formula>H34</formula>
    </cfRule>
  </conditionalFormatting>
  <conditionalFormatting sqref="AA35">
    <cfRule type="cellIs" dxfId="3" priority="269" operator="lessThanOrEqual">
      <formula>H35</formula>
    </cfRule>
  </conditionalFormatting>
  <conditionalFormatting sqref="AA36">
    <cfRule type="cellIs" dxfId="3" priority="274" operator="lessThanOrEqual">
      <formula>H36</formula>
    </cfRule>
  </conditionalFormatting>
  <conditionalFormatting sqref="AA7">
    <cfRule type="cellIs" dxfId="3" priority="224" operator="lessThanOrEqual">
      <formula>H7</formula>
    </cfRule>
  </conditionalFormatting>
  <conditionalFormatting sqref="AB10">
    <cfRule type="cellIs" dxfId="3" priority="230" operator="lessThanOrEqual">
      <formula>I10</formula>
    </cfRule>
  </conditionalFormatting>
  <conditionalFormatting sqref="AB11">
    <cfRule type="cellIs" dxfId="3" priority="235" operator="lessThanOrEqual">
      <formula>I11</formula>
    </cfRule>
  </conditionalFormatting>
  <conditionalFormatting sqref="AB13">
    <cfRule type="cellIs" dxfId="3" priority="240" operator="lessThanOrEqual">
      <formula>I13</formula>
    </cfRule>
  </conditionalFormatting>
  <conditionalFormatting sqref="AB16">
    <cfRule type="cellIs" dxfId="3" priority="245" operator="lessThanOrEqual">
      <formula>I16</formula>
    </cfRule>
  </conditionalFormatting>
  <conditionalFormatting sqref="AB22">
    <cfRule type="cellIs" dxfId="3" priority="250" operator="lessThanOrEqual">
      <formula>I22</formula>
    </cfRule>
  </conditionalFormatting>
  <conditionalFormatting sqref="AB23">
    <cfRule type="cellIs" dxfId="3" priority="255" operator="lessThanOrEqual">
      <formula>I23</formula>
    </cfRule>
  </conditionalFormatting>
  <conditionalFormatting sqref="AB33">
    <cfRule type="cellIs" dxfId="3" priority="260" operator="lessThanOrEqual">
      <formula>I33</formula>
    </cfRule>
  </conditionalFormatting>
  <conditionalFormatting sqref="AB34">
    <cfRule type="cellIs" dxfId="3" priority="265" operator="lessThanOrEqual">
      <formula>I34</formula>
    </cfRule>
  </conditionalFormatting>
  <conditionalFormatting sqref="AB35">
    <cfRule type="cellIs" dxfId="3" priority="270" operator="lessThanOrEqual">
      <formula>I35</formula>
    </cfRule>
  </conditionalFormatting>
  <conditionalFormatting sqref="AB36">
    <cfRule type="cellIs" dxfId="3" priority="275" operator="lessThanOrEqual">
      <formula>I36</formula>
    </cfRule>
  </conditionalFormatting>
  <conditionalFormatting sqref="AB7">
    <cfRule type="cellIs" dxfId="3" priority="225" operator="lessThanOrEqual">
      <formula>I7</formula>
    </cfRule>
  </conditionalFormatting>
  <conditionalFormatting sqref="G10">
    <cfRule type="expression" dxfId="0" priority="1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1">
    <cfRule type="expression" dxfId="0" priority="1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2">
    <cfRule type="expression" dxfId="0" priority="1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1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1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3">
    <cfRule type="expression" dxfId="0" priority="1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4">
    <cfRule type="expression" dxfId="0" priority="2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5">
    <cfRule type="expression" dxfId="0" priority="25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6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2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6">
    <cfRule type="expression" dxfId="0" priority="2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7">
    <cfRule type="expression" dxfId="0" priority="3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8">
    <cfRule type="expression" dxfId="0" priority="3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19">
    <cfRule type="expression" dxfId="0" priority="3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3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0">
    <cfRule type="expression" dxfId="0" priority="4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1">
    <cfRule type="expression" dxfId="0" priority="4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2">
    <cfRule type="expression" dxfId="0" priority="4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4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4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3">
    <cfRule type="expression" dxfId="0" priority="4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4">
    <cfRule type="expression" dxfId="0" priority="5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5">
    <cfRule type="expression" dxfId="0" priority="55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6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5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6">
    <cfRule type="expression" dxfId="0" priority="5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7">
    <cfRule type="expression" dxfId="0" priority="6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8">
    <cfRule type="expression" dxfId="0" priority="6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29">
    <cfRule type="expression" dxfId="0" priority="6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6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0">
    <cfRule type="expression" dxfId="0" priority="70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71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7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1">
    <cfRule type="expression" dxfId="0" priority="73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74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7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2">
    <cfRule type="expression" dxfId="0" priority="76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77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7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3">
    <cfRule type="expression" dxfId="0" priority="79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0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8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4">
    <cfRule type="expression" dxfId="0" priority="82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3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8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5">
    <cfRule type="expression" dxfId="0" priority="85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6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8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36">
    <cfRule type="expression" dxfId="0" priority="88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9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9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7">
    <cfRule type="expression" dxfId="0" priority="1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2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8">
    <cfRule type="expression" dxfId="0" priority="4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5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G9">
    <cfRule type="expression" dxfId="0" priority="7">
      <formula>IF(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=0,1,0)</formula>
    </cfRule>
    <cfRule type="cellIs" dxfId="1" priority="8" operator="greaterThan">
      <formula>SUM(INDIRECT(ADDRESS(ROW(),COLUMN(newark_part_data)+0)),INDIRECT(ADDRESS(ROW(),COLUMN(tme_part_data)+0)),INDIRECT(ADDRESS(ROW(),COLUMN(rs_part_data)+0)),INDIRECT(ADDRESS(ROW(),COLUMN(digikey_part_data)+0)),INDIRECT(ADDRESS(ROW(),COLUMN(farnell_part_data)+0)),INDIRECT(ADDRESS(ROW(),COLUMN(mouser_part_data)+0)))</formula>
    </cfRule>
    <cfRule type="cellIs" dxfId="2" priority="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rs_part_data)+2))),INDIRECT(ADDRESS(ROW(),COLUMN(rs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)</formula>
    </cfRule>
  </conditionalFormatting>
  <conditionalFormatting sqref="J10">
    <cfRule type="cellIs" dxfId="0" priority="106" operator="equal">
      <formula>0</formula>
    </cfRule>
    <cfRule type="cellIs" dxfId="1" priority="107" operator="lessThan">
      <formula>G10</formula>
    </cfRule>
  </conditionalFormatting>
  <conditionalFormatting sqref="J11">
    <cfRule type="cellIs" dxfId="0" priority="111" operator="equal">
      <formula>0</formula>
    </cfRule>
    <cfRule type="cellIs" dxfId="1" priority="112" operator="lessThan">
      <formula>G11</formula>
    </cfRule>
  </conditionalFormatting>
  <conditionalFormatting sqref="J12">
    <cfRule type="cellIs" dxfId="0" priority="116" operator="equal">
      <formula>0</formula>
    </cfRule>
    <cfRule type="cellIs" dxfId="1" priority="117" operator="lessThan">
      <formula>G12</formula>
    </cfRule>
  </conditionalFormatting>
  <conditionalFormatting sqref="J13">
    <cfRule type="cellIs" dxfId="0" priority="121" operator="equal">
      <formula>0</formula>
    </cfRule>
    <cfRule type="cellIs" dxfId="1" priority="122" operator="lessThan">
      <formula>G13</formula>
    </cfRule>
  </conditionalFormatting>
  <conditionalFormatting sqref="J15">
    <cfRule type="cellIs" dxfId="0" priority="126" operator="equal">
      <formula>0</formula>
    </cfRule>
    <cfRule type="cellIs" dxfId="1" priority="127" operator="lessThan">
      <formula>G15</formula>
    </cfRule>
  </conditionalFormatting>
  <conditionalFormatting sqref="J16">
    <cfRule type="cellIs" dxfId="0" priority="131" operator="equal">
      <formula>0</formula>
    </cfRule>
    <cfRule type="cellIs" dxfId="1" priority="132" operator="lessThan">
      <formula>G16</formula>
    </cfRule>
  </conditionalFormatting>
  <conditionalFormatting sqref="J22">
    <cfRule type="cellIs" dxfId="0" priority="136" operator="equal">
      <formula>0</formula>
    </cfRule>
    <cfRule type="cellIs" dxfId="1" priority="137" operator="lessThan">
      <formula>G22</formula>
    </cfRule>
  </conditionalFormatting>
  <conditionalFormatting sqref="J23">
    <cfRule type="cellIs" dxfId="0" priority="141" operator="equal">
      <formula>0</formula>
    </cfRule>
    <cfRule type="cellIs" dxfId="1" priority="142" operator="lessThan">
      <formula>G23</formula>
    </cfRule>
  </conditionalFormatting>
  <conditionalFormatting sqref="J33">
    <cfRule type="cellIs" dxfId="0" priority="146" operator="equal">
      <formula>0</formula>
    </cfRule>
    <cfRule type="cellIs" dxfId="1" priority="147" operator="lessThan">
      <formula>G33</formula>
    </cfRule>
  </conditionalFormatting>
  <conditionalFormatting sqref="J34">
    <cfRule type="cellIs" dxfId="0" priority="151" operator="equal">
      <formula>0</formula>
    </cfRule>
    <cfRule type="cellIs" dxfId="1" priority="152" operator="lessThan">
      <formula>G34</formula>
    </cfRule>
  </conditionalFormatting>
  <conditionalFormatting sqref="J35">
    <cfRule type="cellIs" dxfId="0" priority="156" operator="equal">
      <formula>0</formula>
    </cfRule>
    <cfRule type="cellIs" dxfId="1" priority="157" operator="lessThan">
      <formula>G35</formula>
    </cfRule>
  </conditionalFormatting>
  <conditionalFormatting sqref="J36">
    <cfRule type="cellIs" dxfId="0" priority="161" operator="equal">
      <formula>0</formula>
    </cfRule>
    <cfRule type="cellIs" dxfId="1" priority="162" operator="lessThan">
      <formula>G36</formula>
    </cfRule>
  </conditionalFormatting>
  <conditionalFormatting sqref="J7">
    <cfRule type="cellIs" dxfId="0" priority="91" operator="equal">
      <formula>0</formula>
    </cfRule>
    <cfRule type="cellIs" dxfId="1" priority="92" operator="lessThan">
      <formula>G7</formula>
    </cfRule>
  </conditionalFormatting>
  <conditionalFormatting sqref="J8">
    <cfRule type="cellIs" dxfId="0" priority="96" operator="equal">
      <formula>0</formula>
    </cfRule>
    <cfRule type="cellIs" dxfId="1" priority="97" operator="lessThan">
      <formula>G8</formula>
    </cfRule>
  </conditionalFormatting>
  <conditionalFormatting sqref="J9">
    <cfRule type="cellIs" dxfId="0" priority="101" operator="equal">
      <formula>0</formula>
    </cfRule>
    <cfRule type="cellIs" dxfId="1" priority="102" operator="lessThan">
      <formula>G9</formula>
    </cfRule>
  </conditionalFormatting>
  <conditionalFormatting sqref="K10">
    <cfRule type="cellIs" dxfId="0" priority="108" operator="greaterThan">
      <formula>J10</formula>
    </cfRule>
  </conditionalFormatting>
  <conditionalFormatting sqref="K11">
    <cfRule type="cellIs" dxfId="0" priority="113" operator="greaterThan">
      <formula>J11</formula>
    </cfRule>
  </conditionalFormatting>
  <conditionalFormatting sqref="K12">
    <cfRule type="cellIs" dxfId="0" priority="118" operator="greaterThan">
      <formula>J12</formula>
    </cfRule>
  </conditionalFormatting>
  <conditionalFormatting sqref="K13">
    <cfRule type="cellIs" dxfId="0" priority="123" operator="greaterThan">
      <formula>J13</formula>
    </cfRule>
  </conditionalFormatting>
  <conditionalFormatting sqref="K15">
    <cfRule type="cellIs" dxfId="0" priority="128" operator="greaterThan">
      <formula>J15</formula>
    </cfRule>
  </conditionalFormatting>
  <conditionalFormatting sqref="K16">
    <cfRule type="cellIs" dxfId="0" priority="133" operator="greaterThan">
      <formula>J16</formula>
    </cfRule>
  </conditionalFormatting>
  <conditionalFormatting sqref="K22">
    <cfRule type="cellIs" dxfId="0" priority="138" operator="greaterThan">
      <formula>J22</formula>
    </cfRule>
  </conditionalFormatting>
  <conditionalFormatting sqref="K23">
    <cfRule type="cellIs" dxfId="0" priority="143" operator="greaterThan">
      <formula>J23</formula>
    </cfRule>
  </conditionalFormatting>
  <conditionalFormatting sqref="K33">
    <cfRule type="cellIs" dxfId="0" priority="148" operator="greaterThan">
      <formula>J33</formula>
    </cfRule>
  </conditionalFormatting>
  <conditionalFormatting sqref="K34">
    <cfRule type="cellIs" dxfId="0" priority="153" operator="greaterThan">
      <formula>J34</formula>
    </cfRule>
  </conditionalFormatting>
  <conditionalFormatting sqref="K35">
    <cfRule type="cellIs" dxfId="0" priority="158" operator="greaterThan">
      <formula>J35</formula>
    </cfRule>
  </conditionalFormatting>
  <conditionalFormatting sqref="K36">
    <cfRule type="cellIs" dxfId="0" priority="163" operator="greaterThan">
      <formula>J36</formula>
    </cfRule>
  </conditionalFormatting>
  <conditionalFormatting sqref="K7">
    <cfRule type="cellIs" dxfId="0" priority="93" operator="greaterThan">
      <formula>J7</formula>
    </cfRule>
  </conditionalFormatting>
  <conditionalFormatting sqref="K8">
    <cfRule type="cellIs" dxfId="0" priority="98" operator="greaterThan">
      <formula>J8</formula>
    </cfRule>
  </conditionalFormatting>
  <conditionalFormatting sqref="K9">
    <cfRule type="cellIs" dxfId="0" priority="103" operator="greaterThan">
      <formula>J9</formula>
    </cfRule>
  </conditionalFormatting>
  <conditionalFormatting sqref="L10">
    <cfRule type="cellIs" dxfId="3" priority="109" operator="lessThanOrEqual">
      <formula>H10</formula>
    </cfRule>
  </conditionalFormatting>
  <conditionalFormatting sqref="L11">
    <cfRule type="cellIs" dxfId="3" priority="114" operator="lessThanOrEqual">
      <formula>H11</formula>
    </cfRule>
  </conditionalFormatting>
  <conditionalFormatting sqref="L12">
    <cfRule type="cellIs" dxfId="3" priority="119" operator="lessThanOrEqual">
      <formula>H12</formula>
    </cfRule>
  </conditionalFormatting>
  <conditionalFormatting sqref="L13">
    <cfRule type="cellIs" dxfId="3" priority="124" operator="lessThanOrEqual">
      <formula>H13</formula>
    </cfRule>
  </conditionalFormatting>
  <conditionalFormatting sqref="L15">
    <cfRule type="cellIs" dxfId="3" priority="129" operator="lessThanOrEqual">
      <formula>H15</formula>
    </cfRule>
  </conditionalFormatting>
  <conditionalFormatting sqref="L16">
    <cfRule type="cellIs" dxfId="3" priority="134" operator="lessThanOrEqual">
      <formula>H16</formula>
    </cfRule>
  </conditionalFormatting>
  <conditionalFormatting sqref="L22">
    <cfRule type="cellIs" dxfId="3" priority="139" operator="lessThanOrEqual">
      <formula>H22</formula>
    </cfRule>
  </conditionalFormatting>
  <conditionalFormatting sqref="L23">
    <cfRule type="cellIs" dxfId="3" priority="144" operator="lessThanOrEqual">
      <formula>H23</formula>
    </cfRule>
  </conditionalFormatting>
  <conditionalFormatting sqref="L33">
    <cfRule type="cellIs" dxfId="3" priority="149" operator="lessThanOrEqual">
      <formula>H33</formula>
    </cfRule>
  </conditionalFormatting>
  <conditionalFormatting sqref="L34">
    <cfRule type="cellIs" dxfId="3" priority="154" operator="lessThanOrEqual">
      <formula>H34</formula>
    </cfRule>
  </conditionalFormatting>
  <conditionalFormatting sqref="L35">
    <cfRule type="cellIs" dxfId="3" priority="159" operator="lessThanOrEqual">
      <formula>H35</formula>
    </cfRule>
  </conditionalFormatting>
  <conditionalFormatting sqref="L36">
    <cfRule type="cellIs" dxfId="3" priority="164" operator="lessThanOrEqual">
      <formula>H36</formula>
    </cfRule>
  </conditionalFormatting>
  <conditionalFormatting sqref="L7">
    <cfRule type="cellIs" dxfId="3" priority="94" operator="lessThanOrEqual">
      <formula>H7</formula>
    </cfRule>
  </conditionalFormatting>
  <conditionalFormatting sqref="L8">
    <cfRule type="cellIs" dxfId="3" priority="99" operator="lessThanOrEqual">
      <formula>H8</formula>
    </cfRule>
  </conditionalFormatting>
  <conditionalFormatting sqref="L9">
    <cfRule type="cellIs" dxfId="3" priority="104" operator="lessThanOrEqual">
      <formula>H9</formula>
    </cfRule>
  </conditionalFormatting>
  <conditionalFormatting sqref="M10">
    <cfRule type="cellIs" dxfId="3" priority="110" operator="lessThanOrEqual">
      <formula>I10</formula>
    </cfRule>
  </conditionalFormatting>
  <conditionalFormatting sqref="M11">
    <cfRule type="cellIs" dxfId="3" priority="115" operator="lessThanOrEqual">
      <formula>I11</formula>
    </cfRule>
  </conditionalFormatting>
  <conditionalFormatting sqref="M12">
    <cfRule type="cellIs" dxfId="3" priority="120" operator="lessThanOrEqual">
      <formula>I12</formula>
    </cfRule>
  </conditionalFormatting>
  <conditionalFormatting sqref="M13">
    <cfRule type="cellIs" dxfId="3" priority="125" operator="lessThanOrEqual">
      <formula>I13</formula>
    </cfRule>
  </conditionalFormatting>
  <conditionalFormatting sqref="M15">
    <cfRule type="cellIs" dxfId="3" priority="130" operator="lessThanOrEqual">
      <formula>I15</formula>
    </cfRule>
  </conditionalFormatting>
  <conditionalFormatting sqref="M16">
    <cfRule type="cellIs" dxfId="3" priority="135" operator="lessThanOrEqual">
      <formula>I16</formula>
    </cfRule>
  </conditionalFormatting>
  <conditionalFormatting sqref="M22">
    <cfRule type="cellIs" dxfId="3" priority="140" operator="lessThanOrEqual">
      <formula>I22</formula>
    </cfRule>
  </conditionalFormatting>
  <conditionalFormatting sqref="M23">
    <cfRule type="cellIs" dxfId="3" priority="145" operator="lessThanOrEqual">
      <formula>I23</formula>
    </cfRule>
  </conditionalFormatting>
  <conditionalFormatting sqref="M33">
    <cfRule type="cellIs" dxfId="3" priority="150" operator="lessThanOrEqual">
      <formula>I33</formula>
    </cfRule>
  </conditionalFormatting>
  <conditionalFormatting sqref="M34">
    <cfRule type="cellIs" dxfId="3" priority="155" operator="lessThanOrEqual">
      <formula>I34</formula>
    </cfRule>
  </conditionalFormatting>
  <conditionalFormatting sqref="M35">
    <cfRule type="cellIs" dxfId="3" priority="160" operator="lessThanOrEqual">
      <formula>I35</formula>
    </cfRule>
  </conditionalFormatting>
  <conditionalFormatting sqref="M36">
    <cfRule type="cellIs" dxfId="3" priority="165" operator="lessThanOrEqual">
      <formula>I36</formula>
    </cfRule>
  </conditionalFormatting>
  <conditionalFormatting sqref="M7">
    <cfRule type="cellIs" dxfId="3" priority="95" operator="lessThanOrEqual">
      <formula>I7</formula>
    </cfRule>
  </conditionalFormatting>
  <conditionalFormatting sqref="M8">
    <cfRule type="cellIs" dxfId="3" priority="100" operator="lessThanOrEqual">
      <formula>I8</formula>
    </cfRule>
  </conditionalFormatting>
  <conditionalFormatting sqref="M9">
    <cfRule type="cellIs" dxfId="3" priority="105" operator="lessThanOrEqual">
      <formula>I9</formula>
    </cfRule>
  </conditionalFormatting>
  <conditionalFormatting sqref="O10">
    <cfRule type="cellIs" dxfId="0" priority="171" operator="equal">
      <formula>0</formula>
    </cfRule>
    <cfRule type="cellIs" dxfId="1" priority="172" operator="lessThan">
      <formula>G10</formula>
    </cfRule>
  </conditionalFormatting>
  <conditionalFormatting sqref="O11">
    <cfRule type="cellIs" dxfId="0" priority="176" operator="equal">
      <formula>0</formula>
    </cfRule>
    <cfRule type="cellIs" dxfId="1" priority="177" operator="lessThan">
      <formula>G11</formula>
    </cfRule>
  </conditionalFormatting>
  <conditionalFormatting sqref="O13">
    <cfRule type="cellIs" dxfId="0" priority="181" operator="equal">
      <formula>0</formula>
    </cfRule>
    <cfRule type="cellIs" dxfId="1" priority="182" operator="lessThan">
      <formula>G13</formula>
    </cfRule>
  </conditionalFormatting>
  <conditionalFormatting sqref="O16">
    <cfRule type="cellIs" dxfId="0" priority="186" operator="equal">
      <formula>0</formula>
    </cfRule>
    <cfRule type="cellIs" dxfId="1" priority="187" operator="lessThan">
      <formula>G16</formula>
    </cfRule>
  </conditionalFormatting>
  <conditionalFormatting sqref="O22">
    <cfRule type="cellIs" dxfId="0" priority="191" operator="equal">
      <formula>0</formula>
    </cfRule>
    <cfRule type="cellIs" dxfId="1" priority="192" operator="lessThan">
      <formula>G22</formula>
    </cfRule>
  </conditionalFormatting>
  <conditionalFormatting sqref="O23">
    <cfRule type="cellIs" dxfId="0" priority="196" operator="equal">
      <formula>0</formula>
    </cfRule>
    <cfRule type="cellIs" dxfId="1" priority="197" operator="lessThan">
      <formula>G23</formula>
    </cfRule>
  </conditionalFormatting>
  <conditionalFormatting sqref="O33">
    <cfRule type="cellIs" dxfId="0" priority="201" operator="equal">
      <formula>0</formula>
    </cfRule>
    <cfRule type="cellIs" dxfId="1" priority="202" operator="lessThan">
      <formula>G33</formula>
    </cfRule>
  </conditionalFormatting>
  <conditionalFormatting sqref="O34">
    <cfRule type="cellIs" dxfId="0" priority="206" operator="equal">
      <formula>0</formula>
    </cfRule>
    <cfRule type="cellIs" dxfId="1" priority="207" operator="lessThan">
      <formula>G34</formula>
    </cfRule>
  </conditionalFormatting>
  <conditionalFormatting sqref="O35">
    <cfRule type="cellIs" dxfId="0" priority="211" operator="equal">
      <formula>0</formula>
    </cfRule>
    <cfRule type="cellIs" dxfId="1" priority="212" operator="lessThan">
      <formula>G35</formula>
    </cfRule>
  </conditionalFormatting>
  <conditionalFormatting sqref="O36">
    <cfRule type="cellIs" dxfId="0" priority="216" operator="equal">
      <formula>0</formula>
    </cfRule>
    <cfRule type="cellIs" dxfId="1" priority="217" operator="lessThan">
      <formula>G36</formula>
    </cfRule>
  </conditionalFormatting>
  <conditionalFormatting sqref="O7">
    <cfRule type="cellIs" dxfId="0" priority="166" operator="equal">
      <formula>0</formula>
    </cfRule>
    <cfRule type="cellIs" dxfId="1" priority="167" operator="lessThan">
      <formula>G7</formula>
    </cfRule>
  </conditionalFormatting>
  <conditionalFormatting sqref="P10">
    <cfRule type="cellIs" dxfId="0" priority="173" operator="greaterThan">
      <formula>O10</formula>
    </cfRule>
  </conditionalFormatting>
  <conditionalFormatting sqref="P11">
    <cfRule type="cellIs" dxfId="0" priority="178" operator="greaterThan">
      <formula>O11</formula>
    </cfRule>
  </conditionalFormatting>
  <conditionalFormatting sqref="P13">
    <cfRule type="cellIs" dxfId="0" priority="183" operator="greaterThan">
      <formula>O13</formula>
    </cfRule>
  </conditionalFormatting>
  <conditionalFormatting sqref="P16">
    <cfRule type="cellIs" dxfId="0" priority="188" operator="greaterThan">
      <formula>O16</formula>
    </cfRule>
  </conditionalFormatting>
  <conditionalFormatting sqref="P22">
    <cfRule type="cellIs" dxfId="0" priority="193" operator="greaterThan">
      <formula>O22</formula>
    </cfRule>
  </conditionalFormatting>
  <conditionalFormatting sqref="P23">
    <cfRule type="cellIs" dxfId="0" priority="198" operator="greaterThan">
      <formula>O23</formula>
    </cfRule>
  </conditionalFormatting>
  <conditionalFormatting sqref="P33">
    <cfRule type="cellIs" dxfId="0" priority="203" operator="greaterThan">
      <formula>O33</formula>
    </cfRule>
  </conditionalFormatting>
  <conditionalFormatting sqref="P34">
    <cfRule type="cellIs" dxfId="0" priority="208" operator="greaterThan">
      <formula>O34</formula>
    </cfRule>
  </conditionalFormatting>
  <conditionalFormatting sqref="P35">
    <cfRule type="cellIs" dxfId="0" priority="213" operator="greaterThan">
      <formula>O35</formula>
    </cfRule>
  </conditionalFormatting>
  <conditionalFormatting sqref="P36">
    <cfRule type="cellIs" dxfId="0" priority="218" operator="greaterThan">
      <formula>O36</formula>
    </cfRule>
  </conditionalFormatting>
  <conditionalFormatting sqref="P7">
    <cfRule type="cellIs" dxfId="0" priority="168" operator="greaterThan">
      <formula>O7</formula>
    </cfRule>
  </conditionalFormatting>
  <conditionalFormatting sqref="Q10">
    <cfRule type="cellIs" dxfId="3" priority="174" operator="lessThanOrEqual">
      <formula>H10</formula>
    </cfRule>
  </conditionalFormatting>
  <conditionalFormatting sqref="Q11">
    <cfRule type="cellIs" dxfId="3" priority="179" operator="lessThanOrEqual">
      <formula>H11</formula>
    </cfRule>
  </conditionalFormatting>
  <conditionalFormatting sqref="Q13">
    <cfRule type="cellIs" dxfId="3" priority="184" operator="lessThanOrEqual">
      <formula>H13</formula>
    </cfRule>
  </conditionalFormatting>
  <conditionalFormatting sqref="Q16">
    <cfRule type="cellIs" dxfId="3" priority="189" operator="lessThanOrEqual">
      <formula>H16</formula>
    </cfRule>
  </conditionalFormatting>
  <conditionalFormatting sqref="Q22">
    <cfRule type="cellIs" dxfId="3" priority="194" operator="lessThanOrEqual">
      <formula>H22</formula>
    </cfRule>
  </conditionalFormatting>
  <conditionalFormatting sqref="Q23">
    <cfRule type="cellIs" dxfId="3" priority="199" operator="lessThanOrEqual">
      <formula>H23</formula>
    </cfRule>
  </conditionalFormatting>
  <conditionalFormatting sqref="Q33">
    <cfRule type="cellIs" dxfId="3" priority="204" operator="lessThanOrEqual">
      <formula>H33</formula>
    </cfRule>
  </conditionalFormatting>
  <conditionalFormatting sqref="Q34">
    <cfRule type="cellIs" dxfId="3" priority="209" operator="lessThanOrEqual">
      <formula>H34</formula>
    </cfRule>
  </conditionalFormatting>
  <conditionalFormatting sqref="Q35">
    <cfRule type="cellIs" dxfId="3" priority="214" operator="lessThanOrEqual">
      <formula>H35</formula>
    </cfRule>
  </conditionalFormatting>
  <conditionalFormatting sqref="Q36">
    <cfRule type="cellIs" dxfId="3" priority="219" operator="lessThanOrEqual">
      <formula>H36</formula>
    </cfRule>
  </conditionalFormatting>
  <conditionalFormatting sqref="Q7">
    <cfRule type="cellIs" dxfId="3" priority="169" operator="lessThanOrEqual">
      <formula>H7</formula>
    </cfRule>
  </conditionalFormatting>
  <conditionalFormatting sqref="R10">
    <cfRule type="cellIs" dxfId="3" priority="175" operator="lessThanOrEqual">
      <formula>I10</formula>
    </cfRule>
  </conditionalFormatting>
  <conditionalFormatting sqref="R11">
    <cfRule type="cellIs" dxfId="3" priority="180" operator="lessThanOrEqual">
      <formula>I11</formula>
    </cfRule>
  </conditionalFormatting>
  <conditionalFormatting sqref="R13">
    <cfRule type="cellIs" dxfId="3" priority="185" operator="lessThanOrEqual">
      <formula>I13</formula>
    </cfRule>
  </conditionalFormatting>
  <conditionalFormatting sqref="R16">
    <cfRule type="cellIs" dxfId="3" priority="190" operator="lessThanOrEqual">
      <formula>I16</formula>
    </cfRule>
  </conditionalFormatting>
  <conditionalFormatting sqref="R22">
    <cfRule type="cellIs" dxfId="3" priority="195" operator="lessThanOrEqual">
      <formula>I22</formula>
    </cfRule>
  </conditionalFormatting>
  <conditionalFormatting sqref="R23">
    <cfRule type="cellIs" dxfId="3" priority="200" operator="lessThanOrEqual">
      <formula>I23</formula>
    </cfRule>
  </conditionalFormatting>
  <conditionalFormatting sqref="R33">
    <cfRule type="cellIs" dxfId="3" priority="205" operator="lessThanOrEqual">
      <formula>I33</formula>
    </cfRule>
  </conditionalFormatting>
  <conditionalFormatting sqref="R34">
    <cfRule type="cellIs" dxfId="3" priority="210" operator="lessThanOrEqual">
      <formula>I34</formula>
    </cfRule>
  </conditionalFormatting>
  <conditionalFormatting sqref="R35">
    <cfRule type="cellIs" dxfId="3" priority="215" operator="lessThanOrEqual">
      <formula>I35</formula>
    </cfRule>
  </conditionalFormatting>
  <conditionalFormatting sqref="R36">
    <cfRule type="cellIs" dxfId="3" priority="220" operator="lessThanOrEqual">
      <formula>I36</formula>
    </cfRule>
  </conditionalFormatting>
  <conditionalFormatting sqref="R7">
    <cfRule type="cellIs" dxfId="3" priority="170" operator="lessThanOrEqual">
      <formula>I7</formula>
    </cfRule>
  </conditionalFormatting>
  <conditionalFormatting sqref="Y10">
    <cfRule type="cellIs" dxfId="0" priority="226" operator="equal">
      <formula>0</formula>
    </cfRule>
    <cfRule type="cellIs" dxfId="1" priority="227" operator="lessThan">
      <formula>G10</formula>
    </cfRule>
  </conditionalFormatting>
  <conditionalFormatting sqref="Y11">
    <cfRule type="cellIs" dxfId="0" priority="231" operator="equal">
      <formula>0</formula>
    </cfRule>
    <cfRule type="cellIs" dxfId="1" priority="232" operator="lessThan">
      <formula>G11</formula>
    </cfRule>
  </conditionalFormatting>
  <conditionalFormatting sqref="Y13">
    <cfRule type="cellIs" dxfId="0" priority="236" operator="equal">
      <formula>0</formula>
    </cfRule>
    <cfRule type="cellIs" dxfId="1" priority="237" operator="lessThan">
      <formula>G13</formula>
    </cfRule>
  </conditionalFormatting>
  <conditionalFormatting sqref="Y16">
    <cfRule type="cellIs" dxfId="0" priority="241" operator="equal">
      <formula>0</formula>
    </cfRule>
    <cfRule type="cellIs" dxfId="1" priority="242" operator="lessThan">
      <formula>G16</formula>
    </cfRule>
  </conditionalFormatting>
  <conditionalFormatting sqref="Y22">
    <cfRule type="cellIs" dxfId="0" priority="246" operator="equal">
      <formula>0</formula>
    </cfRule>
    <cfRule type="cellIs" dxfId="1" priority="247" operator="lessThan">
      <formula>G22</formula>
    </cfRule>
  </conditionalFormatting>
  <conditionalFormatting sqref="Y23">
    <cfRule type="cellIs" dxfId="0" priority="251" operator="equal">
      <formula>0</formula>
    </cfRule>
    <cfRule type="cellIs" dxfId="1" priority="252" operator="lessThan">
      <formula>G23</formula>
    </cfRule>
  </conditionalFormatting>
  <conditionalFormatting sqref="Y33">
    <cfRule type="cellIs" dxfId="0" priority="256" operator="equal">
      <formula>0</formula>
    </cfRule>
    <cfRule type="cellIs" dxfId="1" priority="257" operator="lessThan">
      <formula>G33</formula>
    </cfRule>
  </conditionalFormatting>
  <conditionalFormatting sqref="Y34">
    <cfRule type="cellIs" dxfId="0" priority="261" operator="equal">
      <formula>0</formula>
    </cfRule>
    <cfRule type="cellIs" dxfId="1" priority="262" operator="lessThan">
      <formula>G34</formula>
    </cfRule>
  </conditionalFormatting>
  <conditionalFormatting sqref="Y35">
    <cfRule type="cellIs" dxfId="0" priority="266" operator="equal">
      <formula>0</formula>
    </cfRule>
    <cfRule type="cellIs" dxfId="1" priority="267" operator="lessThan">
      <formula>G35</formula>
    </cfRule>
  </conditionalFormatting>
  <conditionalFormatting sqref="Y36">
    <cfRule type="cellIs" dxfId="0" priority="271" operator="equal">
      <formula>0</formula>
    </cfRule>
    <cfRule type="cellIs" dxfId="1" priority="272" operator="lessThan">
      <formula>G36</formula>
    </cfRule>
  </conditionalFormatting>
  <conditionalFormatting sqref="Y7">
    <cfRule type="cellIs" dxfId="0" priority="221" operator="equal">
      <formula>0</formula>
    </cfRule>
    <cfRule type="cellIs" dxfId="1" priority="222" operator="lessThan">
      <formula>G7</formula>
    </cfRule>
  </conditionalFormatting>
  <conditionalFormatting sqref="Z10">
    <cfRule type="cellIs" dxfId="0" priority="228" operator="greaterThan">
      <formula>Y10</formula>
    </cfRule>
  </conditionalFormatting>
  <conditionalFormatting sqref="Z11">
    <cfRule type="cellIs" dxfId="0" priority="233" operator="greaterThan">
      <formula>Y11</formula>
    </cfRule>
  </conditionalFormatting>
  <conditionalFormatting sqref="Z13">
    <cfRule type="cellIs" dxfId="0" priority="238" operator="greaterThan">
      <formula>Y13</formula>
    </cfRule>
  </conditionalFormatting>
  <conditionalFormatting sqref="Z16">
    <cfRule type="cellIs" dxfId="0" priority="243" operator="greaterThan">
      <formula>Y16</formula>
    </cfRule>
  </conditionalFormatting>
  <conditionalFormatting sqref="Z22">
    <cfRule type="cellIs" dxfId="0" priority="248" operator="greaterThan">
      <formula>Y22</formula>
    </cfRule>
  </conditionalFormatting>
  <conditionalFormatting sqref="Z23">
    <cfRule type="cellIs" dxfId="0" priority="253" operator="greaterThan">
      <formula>Y23</formula>
    </cfRule>
  </conditionalFormatting>
  <conditionalFormatting sqref="Z33">
    <cfRule type="cellIs" dxfId="0" priority="258" operator="greaterThan">
      <formula>Y33</formula>
    </cfRule>
  </conditionalFormatting>
  <conditionalFormatting sqref="Z34">
    <cfRule type="cellIs" dxfId="0" priority="263" operator="greaterThan">
      <formula>Y34</formula>
    </cfRule>
  </conditionalFormatting>
  <conditionalFormatting sqref="Z35">
    <cfRule type="cellIs" dxfId="0" priority="268" operator="greaterThan">
      <formula>Y35</formula>
    </cfRule>
  </conditionalFormatting>
  <conditionalFormatting sqref="Z36">
    <cfRule type="cellIs" dxfId="0" priority="273" operator="greaterThan">
      <formula>Y36</formula>
    </cfRule>
  </conditionalFormatting>
  <conditionalFormatting sqref="Z7">
    <cfRule type="cellIs" dxfId="0" priority="223" operator="greaterThan">
      <formula>Y7</formula>
    </cfRule>
  </conditionalFormatting>
  <hyperlinks>
    <hyperlink ref="N7" r:id="rId1"/>
    <hyperlink ref="S7" r:id="rId2"/>
    <hyperlink ref="AC7" r:id="rId3"/>
    <hyperlink ref="N8" r:id="rId4"/>
    <hyperlink ref="N9" r:id="rId5"/>
    <hyperlink ref="N10" r:id="rId6"/>
    <hyperlink ref="S10" r:id="rId7"/>
    <hyperlink ref="AC10" r:id="rId8"/>
    <hyperlink ref="N11" r:id="rId9"/>
    <hyperlink ref="S11" r:id="rId10"/>
    <hyperlink ref="AC11" r:id="rId11"/>
    <hyperlink ref="N12" r:id="rId12"/>
    <hyperlink ref="N13" r:id="rId13"/>
    <hyperlink ref="S13" r:id="rId14"/>
    <hyperlink ref="AC13" r:id="rId15"/>
    <hyperlink ref="N15" r:id="rId16"/>
    <hyperlink ref="N16" r:id="rId17"/>
    <hyperlink ref="S16" r:id="rId18"/>
    <hyperlink ref="AC16" r:id="rId19"/>
    <hyperlink ref="N22" r:id="rId20"/>
    <hyperlink ref="S22" r:id="rId21"/>
    <hyperlink ref="AC22" r:id="rId22"/>
    <hyperlink ref="N23" r:id="rId23"/>
    <hyperlink ref="S23" r:id="rId24"/>
    <hyperlink ref="AC23" r:id="rId25"/>
    <hyperlink ref="N33" r:id="rId26"/>
    <hyperlink ref="S33" r:id="rId27"/>
    <hyperlink ref="AC33" r:id="rId28"/>
    <hyperlink ref="N34" r:id="rId29"/>
    <hyperlink ref="S34" r:id="rId30"/>
    <hyperlink ref="AC34" r:id="rId31"/>
    <hyperlink ref="N35" r:id="rId32"/>
    <hyperlink ref="S35" r:id="rId33"/>
    <hyperlink ref="AC35" r:id="rId34"/>
    <hyperlink ref="N36" r:id="rId35"/>
    <hyperlink ref="S36" r:id="rId36"/>
    <hyperlink ref="AC36" r:id="rId37"/>
  </hyperlinks>
  <pageMargins left="0.7" right="0.7" top="0.75" bottom="0.75" header="0.3" footer="0.3"/>
  <legacy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F3K_Battery_manager.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2018-03-31T16:54:40Z</dcterms:created>
  <dcterms:modified xsi:type="dcterms:W3CDTF">2018-03-31T16:54:40Z</dcterms:modified>
</cp:coreProperties>
</file>