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luencers" sheetId="1" r:id="rId4"/>
    <sheet state="visible" name="Posts" sheetId="2" r:id="rId5"/>
    <sheet state="visible" name="TrackingData" sheetId="3" r:id="rId6"/>
    <sheet state="visible" name="Payouts" sheetId="4" r:id="rId7"/>
    <sheet state="visible" name="Dashboard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<sst xmlns="http://schemas.openxmlformats.org/spreadsheetml/2006/main" count="90" uniqueCount="67">
  <si>
    <t>id</t>
  </si>
  <si>
    <t>name</t>
  </si>
  <si>
    <t>category</t>
  </si>
  <si>
    <t>gender</t>
  </si>
  <si>
    <t>follower_count</t>
  </si>
  <si>
    <t>platform</t>
  </si>
  <si>
    <t>Aman</t>
  </si>
  <si>
    <t>Fitness</t>
  </si>
  <si>
    <t>M</t>
  </si>
  <si>
    <t>Instagram</t>
  </si>
  <si>
    <t>Riya</t>
  </si>
  <si>
    <t>Beauty</t>
  </si>
  <si>
    <t>F</t>
  </si>
  <si>
    <t>YouTube</t>
  </si>
  <si>
    <t>Dev</t>
  </si>
  <si>
    <t>Gaming</t>
  </si>
  <si>
    <t>Facebook</t>
  </si>
  <si>
    <t>influencer_id</t>
  </si>
  <si>
    <t>date</t>
  </si>
  <si>
    <t>url</t>
  </si>
  <si>
    <t>caption</t>
  </si>
  <si>
    <t>reach</t>
  </si>
  <si>
    <t>likes</t>
  </si>
  <si>
    <t>comments</t>
  </si>
  <si>
    <t>https://instagram.com</t>
  </si>
  <si>
    <t>Protein Power</t>
  </si>
  <si>
    <t>https://youtube.com</t>
  </si>
  <si>
    <t>Night Cream Ad</t>
  </si>
  <si>
    <t>https://facebook.com</t>
  </si>
  <si>
    <t>Game Fuel</t>
  </si>
  <si>
    <t>source</t>
  </si>
  <si>
    <t>campaign</t>
  </si>
  <si>
    <t>user_id</t>
  </si>
  <si>
    <t>product</t>
  </si>
  <si>
    <t>orders</t>
  </si>
  <si>
    <t>revenue</t>
  </si>
  <si>
    <t>Insta</t>
  </si>
  <si>
    <t>FitX</t>
  </si>
  <si>
    <t>Protein</t>
  </si>
  <si>
    <t>YT</t>
  </si>
  <si>
    <t>GlowUp</t>
  </si>
  <si>
    <t>NightCream</t>
  </si>
  <si>
    <t>BoostPlay</t>
  </si>
  <si>
    <t>EnergyDrink</t>
  </si>
  <si>
    <t>basis</t>
  </si>
  <si>
    <t>rate</t>
  </si>
  <si>
    <t>total_payout</t>
  </si>
  <si>
    <t>per_order</t>
  </si>
  <si>
    <t>Influencer ID</t>
  </si>
  <si>
    <t>Name</t>
  </si>
  <si>
    <t>Platform</t>
  </si>
  <si>
    <t>Orders</t>
  </si>
  <si>
    <t>Revenue</t>
  </si>
  <si>
    <t>Payout</t>
  </si>
  <si>
    <t>ROI</t>
  </si>
  <si>
    <t>ROAS</t>
  </si>
  <si>
    <t>Follower Count</t>
  </si>
  <si>
    <t>Category</t>
  </si>
  <si>
    <t>Gender</t>
  </si>
  <si>
    <t>SUM of Revenue</t>
  </si>
  <si>
    <t>Grand Total</t>
  </si>
  <si>
    <t>KPI SUMMARY</t>
  </si>
  <si>
    <t xml:space="preserve"> 💰 Total Revenue</t>
  </si>
  <si>
    <t xml:space="preserve"> 📈 Average ROI        </t>
  </si>
  <si>
    <t xml:space="preserve"> 🧑‍💼 Best Influencer</t>
  </si>
  <si>
    <t xml:space="preserve"> 📱 Top Platform(Revenue)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</si>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</sst>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sz val="15.0"/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1" numFmtId="0" xfId="0" applyFont="1"/>
    <xf borderId="0" fillId="0" fontId="6" numFmtId="0" xfId="0" applyAlignment="1" applyFont="1">
      <alignment readingOrder="0" shrinkToFit="0" wrapText="1"/>
    </xf>
    <xf borderId="0" fillId="0" fontId="1" numFmtId="4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Influencer Engagement Rate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Dashboard!$B$2:$B$4</c:f>
            </c:strRef>
          </c:cat>
          <c:val>
            <c:numRef>
              <c:f>Dashboard!$G$2:$G$4</c:f>
              <c:numCache/>
            </c:numRef>
          </c:val>
        </c:ser>
        <c:axId val="477229485"/>
        <c:axId val="811143719"/>
      </c:barChart>
      <c:catAx>
        <c:axId val="4772294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Influencers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143719"/>
      </c:catAx>
      <c:valAx>
        <c:axId val="8111437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Engagement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2294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ROI &amp; ROAS Comparison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Dashboard!$B$2:$B$4</c:f>
            </c:strRef>
          </c:cat>
          <c:val>
            <c:numRef>
              <c:f>Dashboard!$G$2:$G$4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Dashboard!$B$2:$B$4</c:f>
            </c:strRef>
          </c:cat>
          <c:val>
            <c:numRef>
              <c:f>Dashboard!$H$2:$H$4</c:f>
              <c:numCache/>
            </c:numRef>
          </c:val>
        </c:ser>
        <c:axId val="1928566101"/>
        <c:axId val="487796781"/>
      </c:barChart>
      <c:catAx>
        <c:axId val="1928566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Influencers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796781"/>
      </c:catAx>
      <c:valAx>
        <c:axId val="487796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566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Platform Wise Revenue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Dashboard!$B$21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Dashboard!$A$22:$A$25</c:f>
            </c:strRef>
          </c:cat>
          <c:val>
            <c:numRef>
              <c:f>Dashboard!$B$22:$B$24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Category wise revenue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Dashboard!$O$8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Dashboard!$N$9:$N$12</c:f>
            </c:strRef>
          </c:cat>
          <c:val>
            <c:numRef>
              <c:f>Dashboard!$O$9:$O$11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9525</xdr:rowOff>
    </xdr:from>
    <xdr:ext cx="4181475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38100</xdr:colOff>
      <xdr:row>4</xdr:row>
      <xdr:rowOff>180975</xdr:rowOff>
    </xdr:from>
    <xdr:ext cx="4305300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323850</xdr:colOff>
      <xdr:row>19</xdr:row>
      <xdr:rowOff>190500</xdr:rowOff>
    </xdr:from>
    <xdr:ext cx="4457700" cy="2714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857250</xdr:colOff>
      <xdr:row>13</xdr:row>
      <xdr:rowOff>0</xdr:rowOff>
    </xdr:from>
    <xdr:ext cx="4305300" cy="2657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4" sheet="Dashboard"/>
  </cacheSource>
  <cacheFields>
    <cacheField name="Influencer ID" numFmtId="0">
      <sharedItems containsSemiMixedTypes="0" containsString="0" containsNumber="1" containsInteger="1">
        <n v="1.0"/>
        <n v="2.0"/>
        <n v="3.0"/>
      </sharedItems>
    </cacheField>
    <cacheField name="Name" numFmtId="0">
      <sharedItems>
        <s v="Aman"/>
        <s v="Riya"/>
        <s v="Dev"/>
      </sharedItems>
    </cacheField>
    <cacheField name="Platform" numFmtId="0">
      <sharedItems>
        <s v="Instagram"/>
        <s v="YouTube"/>
        <s v="Facebook"/>
      </sharedItems>
    </cacheField>
    <cacheField name="Orders" numFmtId="0">
      <sharedItems containsSemiMixedTypes="0" containsString="0" containsNumber="1" containsInteger="1">
        <n v="20.0"/>
        <n v="40.0"/>
        <n v="30.0"/>
      </sharedItems>
    </cacheField>
    <cacheField name="Revenue" numFmtId="0">
      <sharedItems containsSemiMixedTypes="0" containsString="0" containsNumber="1" containsInteger="1">
        <n v="10000.0"/>
        <n v="30000.0"/>
        <n v="15000.0"/>
      </sharedItems>
    </cacheField>
    <cacheField name="Payout" numFmtId="0">
      <sharedItems containsSemiMixedTypes="0" containsString="0" containsNumber="1" containsInteger="1">
        <n v="8000.0"/>
        <n v="20000.0"/>
        <n v="9000.0"/>
      </sharedItems>
    </cacheField>
    <cacheField name="ROI" numFmtId="4">
      <sharedItems containsSemiMixedTypes="0" containsString="0" containsNumber="1">
        <n v="0.25"/>
        <n v="0.5"/>
        <n v="0.6666666666666666"/>
      </sharedItems>
    </cacheField>
    <cacheField name="ROAS" numFmtId="4">
      <sharedItems containsSemiMixedTypes="0" containsString="0" containsNumber="1">
        <n v="1.25"/>
        <n v="1.5"/>
        <n v="1.6666666666666667"/>
      </sharedItems>
    </cacheField>
    <cacheField name="Follower Count" numFmtId="0">
      <sharedItems containsSemiMixedTypes="0" containsString="0" containsNumber="1" containsInteger="1">
        <n v="50000.0"/>
        <n v="150000.0"/>
        <n v="80000.0"/>
      </sharedItems>
    </cacheField>
    <cacheField name="Category" numFmtId="0">
      <sharedItems>
        <s v="Fitness"/>
        <s v="Beauty"/>
        <s v="Gaming"/>
      </sharedItems>
    </cacheField>
    <cacheField name="Gender" numFmtId="0">
      <sharedItems>
        <s v="M"/>
        <s v="F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N8:O12" firstHeaderRow="0" firstDataRow="1" firstDataCol="0"/>
  <pivotFields>
    <pivotField name="Influencer I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t="default"/>
      </items>
    </pivotField>
    <pivotField name="Platform" compact="0" outline="0" multipleItemSelectionAllowed="1" showAll="0">
      <items>
        <item x="0"/>
        <item x="1"/>
        <item x="2"/>
        <item t="default"/>
      </items>
    </pivotField>
    <pivotField name="Orders" compact="0" outline="0" multipleItemSelectionAllowed="1" showAll="0">
      <items>
        <item x="0"/>
        <item x="1"/>
        <item x="2"/>
        <item t="default"/>
      </items>
    </pivotField>
    <pivotField name="Revenue" dataField="1" compact="0" outline="0" multipleItemSelectionAllowed="1" showAll="0">
      <items>
        <item x="0"/>
        <item x="1"/>
        <item x="2"/>
        <item t="default"/>
      </items>
    </pivotField>
    <pivotField name="Payout" compact="0" outline="0" multipleItemSelectionAllowed="1" showAll="0">
      <items>
        <item x="0"/>
        <item x="1"/>
        <item x="2"/>
        <item t="default"/>
      </items>
    </pivotField>
    <pivotField name="ROI" compact="0" numFmtId="4" outline="0" multipleItemSelectionAllowed="1" showAll="0">
      <items>
        <item x="0"/>
        <item x="1"/>
        <item x="2"/>
        <item t="default"/>
      </items>
    </pivotField>
    <pivotField name="ROAS" compact="0" numFmtId="4" outline="0" multipleItemSelectionAllowed="1" showAll="0">
      <items>
        <item x="0"/>
        <item x="1"/>
        <item x="2"/>
        <item t="default"/>
      </items>
    </pivotField>
    <pivotField name="Follower Count" compact="0" outline="0" multipleItemSelectionAllowed="1" showAll="0">
      <items>
        <item x="0"/>
        <item x="1"/>
        <item x="2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</pivotFields>
  <rowFields>
    <field x="9"/>
  </rowFields>
  <dataFields>
    <dataField name="SUM of Revenue" fld="4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A21:B25" firstHeaderRow="0" firstDataRow="1" firstDataCol="0"/>
  <pivotFields>
    <pivotField name="Influencer I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t="default"/>
      </items>
    </pivotField>
    <pivotField name="Platform" axis="axisRow" compact="0" outline="0" multipleItemSelectionAllowed="1" showAll="0" sortType="ascending">
      <items>
        <item x="2"/>
        <item x="0"/>
        <item x="1"/>
        <item t="default"/>
      </items>
    </pivotField>
    <pivotField name="Orders" compact="0" outline="0" multipleItemSelectionAllowed="1" showAll="0">
      <items>
        <item x="0"/>
        <item x="1"/>
        <item x="2"/>
        <item t="default"/>
      </items>
    </pivotField>
    <pivotField name="Revenue" dataField="1" compact="0" outline="0" multipleItemSelectionAllowed="1" showAll="0">
      <items>
        <item x="0"/>
        <item x="1"/>
        <item x="2"/>
        <item t="default"/>
      </items>
    </pivotField>
    <pivotField name="Payout" compact="0" outline="0" multipleItemSelectionAllowed="1" showAll="0">
      <items>
        <item x="0"/>
        <item x="1"/>
        <item x="2"/>
        <item t="default"/>
      </items>
    </pivotField>
    <pivotField name="ROI" compact="0" numFmtId="4" outline="0" multipleItemSelectionAllowed="1" showAll="0">
      <items>
        <item x="0"/>
        <item x="1"/>
        <item x="2"/>
        <item t="default"/>
      </items>
    </pivotField>
    <pivotField name="ROAS" compact="0" numFmtId="4" outline="0" multipleItemSelectionAllowed="1" showAll="0">
      <items>
        <item x="0"/>
        <item x="1"/>
        <item x="2"/>
        <item t="default"/>
      </items>
    </pivotField>
    <pivotField name="Follower Count" compact="0" outline="0" multipleItemSelectionAllowed="1" showAll="0">
      <items>
        <item x="0"/>
        <item x="1"/>
        <item x="2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SUM of Revenu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nsta.com/p1" TargetMode="External"/><Relationship Id="rId2" Type="http://schemas.openxmlformats.org/officeDocument/2006/relationships/hyperlink" Target="https://yt.com/v1" TargetMode="External"/><Relationship Id="rId3" Type="http://schemas.openxmlformats.org/officeDocument/2006/relationships/hyperlink" Target="https://twitch.com/s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>
        <v>50000.0</v>
      </c>
      <c r="F2" s="2" t="s">
        <v>9</v>
      </c>
    </row>
    <row r="3">
      <c r="A3" s="2">
        <v>2.0</v>
      </c>
      <c r="B3" s="2" t="s">
        <v>10</v>
      </c>
      <c r="C3" s="2" t="s">
        <v>11</v>
      </c>
      <c r="D3" s="2" t="s">
        <v>12</v>
      </c>
      <c r="E3" s="2">
        <v>150000.0</v>
      </c>
      <c r="F3" s="2" t="s">
        <v>13</v>
      </c>
    </row>
    <row r="4">
      <c r="A4" s="2">
        <v>3.0</v>
      </c>
      <c r="B4" s="2" t="s">
        <v>14</v>
      </c>
      <c r="C4" s="2" t="s">
        <v>15</v>
      </c>
      <c r="D4" s="2" t="s">
        <v>8</v>
      </c>
      <c r="E4" s="2">
        <v>80000.0</v>
      </c>
      <c r="F4" s="2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5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>
      <c r="A2" s="2">
        <v>1.0</v>
      </c>
      <c r="B2" s="2" t="s">
        <v>9</v>
      </c>
      <c r="C2" s="3">
        <v>45444.0</v>
      </c>
      <c r="D2" s="4" t="s">
        <v>24</v>
      </c>
      <c r="E2" s="2" t="s">
        <v>25</v>
      </c>
      <c r="F2" s="2">
        <v>40000.0</v>
      </c>
      <c r="G2" s="2">
        <v>1000.0</v>
      </c>
      <c r="H2" s="2">
        <v>150.0</v>
      </c>
    </row>
    <row r="3">
      <c r="A3" s="2">
        <v>2.0</v>
      </c>
      <c r="B3" s="2" t="s">
        <v>13</v>
      </c>
      <c r="C3" s="3">
        <v>45446.0</v>
      </c>
      <c r="D3" s="4" t="s">
        <v>26</v>
      </c>
      <c r="E3" s="2" t="s">
        <v>27</v>
      </c>
      <c r="F3" s="2">
        <v>120000.0</v>
      </c>
      <c r="G3" s="2">
        <v>5000.0</v>
      </c>
      <c r="H3" s="2">
        <v>800.0</v>
      </c>
    </row>
    <row r="4">
      <c r="A4" s="2">
        <v>3.0</v>
      </c>
      <c r="B4" s="2" t="s">
        <v>16</v>
      </c>
      <c r="C4" s="3">
        <v>45445.0</v>
      </c>
      <c r="D4" s="4" t="s">
        <v>28</v>
      </c>
      <c r="E4" s="2" t="s">
        <v>29</v>
      </c>
      <c r="F4" s="2">
        <v>60000.0</v>
      </c>
      <c r="G4" s="2">
        <v>3000.0</v>
      </c>
      <c r="H4" s="2">
        <v>300.0</v>
      </c>
    </row>
  </sheetData>
  <hyperlinks>
    <hyperlink r:id="rId1" ref="D2"/>
    <hyperlink r:id="rId2" ref="D3"/>
    <hyperlink r:id="rId3" ref="D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17</v>
      </c>
      <c r="D1" s="1" t="s">
        <v>32</v>
      </c>
      <c r="E1" s="1" t="s">
        <v>33</v>
      </c>
      <c r="F1" s="1" t="s">
        <v>18</v>
      </c>
      <c r="G1" s="1" t="s">
        <v>34</v>
      </c>
      <c r="H1" s="1" t="s">
        <v>35</v>
      </c>
    </row>
    <row r="2">
      <c r="A2" s="2" t="s">
        <v>36</v>
      </c>
      <c r="B2" s="2" t="s">
        <v>37</v>
      </c>
      <c r="C2" s="2">
        <v>1.0</v>
      </c>
      <c r="D2" s="2">
        <v>101.0</v>
      </c>
      <c r="E2" s="2" t="s">
        <v>38</v>
      </c>
      <c r="F2" s="3">
        <v>45444.0</v>
      </c>
      <c r="G2" s="2">
        <v>20.0</v>
      </c>
      <c r="H2" s="2">
        <v>10000.0</v>
      </c>
    </row>
    <row r="3">
      <c r="A3" s="2" t="s">
        <v>39</v>
      </c>
      <c r="B3" s="2" t="s">
        <v>40</v>
      </c>
      <c r="C3" s="2">
        <v>2.0</v>
      </c>
      <c r="D3" s="2">
        <v>102.0</v>
      </c>
      <c r="E3" s="2" t="s">
        <v>41</v>
      </c>
      <c r="F3" s="3">
        <v>45446.0</v>
      </c>
      <c r="G3" s="2">
        <v>40.0</v>
      </c>
      <c r="H3" s="2">
        <v>30000.0</v>
      </c>
    </row>
    <row r="4">
      <c r="A4" s="2" t="s">
        <v>16</v>
      </c>
      <c r="B4" s="2" t="s">
        <v>42</v>
      </c>
      <c r="C4" s="2">
        <v>3.0</v>
      </c>
      <c r="D4" s="2">
        <v>103.0</v>
      </c>
      <c r="E4" s="2" t="s">
        <v>43</v>
      </c>
      <c r="F4" s="3">
        <v>45445.0</v>
      </c>
      <c r="G4" s="2">
        <v>30.0</v>
      </c>
      <c r="H4" s="2">
        <v>15000.0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44</v>
      </c>
      <c r="C1" s="1" t="s">
        <v>45</v>
      </c>
      <c r="D1" s="1" t="s">
        <v>34</v>
      </c>
      <c r="E1" s="1" t="s">
        <v>46</v>
      </c>
    </row>
    <row r="2">
      <c r="A2" s="2">
        <v>1.0</v>
      </c>
      <c r="B2" s="2" t="s">
        <v>47</v>
      </c>
      <c r="C2" s="2">
        <v>400.0</v>
      </c>
      <c r="D2" s="2">
        <v>20.0</v>
      </c>
      <c r="E2" s="2">
        <v>8000.0</v>
      </c>
    </row>
    <row r="3">
      <c r="A3" s="2">
        <v>2.0</v>
      </c>
      <c r="B3" s="2" t="s">
        <v>47</v>
      </c>
      <c r="C3" s="2">
        <v>500.0</v>
      </c>
      <c r="D3" s="2">
        <v>40.0</v>
      </c>
      <c r="E3" s="2">
        <v>20000.0</v>
      </c>
    </row>
    <row r="4">
      <c r="A4" s="2">
        <v>3.0</v>
      </c>
      <c r="B4" s="2" t="s">
        <v>47</v>
      </c>
      <c r="C4" s="2">
        <v>300.0</v>
      </c>
      <c r="D4" s="2">
        <v>30.0</v>
      </c>
      <c r="E4" s="2">
        <v>9000.0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5" t="s">
        <v>54</v>
      </c>
      <c r="H1" s="5" t="s">
        <v>55</v>
      </c>
      <c r="I1" s="2" t="s">
        <v>56</v>
      </c>
      <c r="J1" s="2" t="s">
        <v>57</v>
      </c>
      <c r="K1" s="2" t="s">
        <v>58</v>
      </c>
    </row>
    <row r="2">
      <c r="A2" s="6">
        <v>1.0</v>
      </c>
      <c r="B2" s="1" t="str">
        <f>VLOOKUP(A2, Influencers!A:F, 2, FALSE)
</f>
        <v>Aman</v>
      </c>
      <c r="C2" s="1" t="str">
        <f>VLOOKUP(A2, Influencers!A:F, 6, FALSE)
</f>
        <v>Instagram</v>
      </c>
      <c r="D2" s="1">
        <f>VLOOKUP(A2, TrackingData!C:H, 5, FALSE)
</f>
        <v>20</v>
      </c>
      <c r="E2" s="1">
        <f>VLOOKUP(A2, TrackingData!C:H, 6, FALSE)
</f>
        <v>10000</v>
      </c>
      <c r="F2" s="1">
        <f>VLOOKUP(A2, Payouts!A:E, 5, FALSE)
</f>
        <v>8000</v>
      </c>
      <c r="G2" s="7">
        <f t="shared" ref="G2:G4" si="1">(E2 - F2) / F2
</f>
        <v>0.25</v>
      </c>
      <c r="H2" s="7">
        <f t="shared" ref="H2:H4" si="2">E2/F2</f>
        <v>1.25</v>
      </c>
      <c r="I2" s="1">
        <f>VLOOKUP(A2, Influencers!A:F, 5, FALSE)
</f>
        <v>50000</v>
      </c>
      <c r="J2" s="1" t="str">
        <f>VLOOKUP(A2, Influencers!A:F, 3, FALSE)
</f>
        <v>Fitness</v>
      </c>
      <c r="K2" s="1" t="str">
        <f>VLOOKUP(A2, Influencers!A:F, 4, FALSE)
</f>
        <v>M</v>
      </c>
    </row>
    <row r="3">
      <c r="A3" s="6">
        <v>2.0</v>
      </c>
      <c r="B3" s="1" t="str">
        <f>VLOOKUP(A3, Influencers!A:F, 2, FALSE)
</f>
        <v>Riya</v>
      </c>
      <c r="C3" s="1" t="str">
        <f>VLOOKUP(A3, Influencers!A:F, 6, FALSE)
</f>
        <v>YouTube</v>
      </c>
      <c r="D3" s="1">
        <f>VLOOKUP(A3, TrackingData!C:H, 5, FALSE)
</f>
        <v>40</v>
      </c>
      <c r="E3" s="1">
        <f>VLOOKUP(A3, TrackingData!C:H, 6, FALSE)
</f>
        <v>30000</v>
      </c>
      <c r="F3" s="1">
        <f>VLOOKUP(A3, Payouts!A:E, 5, FALSE)
</f>
        <v>20000</v>
      </c>
      <c r="G3" s="7">
        <f t="shared" si="1"/>
        <v>0.5</v>
      </c>
      <c r="H3" s="7">
        <f t="shared" si="2"/>
        <v>1.5</v>
      </c>
      <c r="I3" s="1">
        <f>VLOOKUP(A3, Influencers!A:F, 5, FALSE)
</f>
        <v>150000</v>
      </c>
      <c r="J3" s="1" t="str">
        <f>VLOOKUP(A3, Influencers!A:F, 3, FALSE)
</f>
        <v>Beauty</v>
      </c>
      <c r="K3" s="1" t="str">
        <f>VLOOKUP(A3, Influencers!A:F, 4, FALSE)
</f>
        <v>F</v>
      </c>
    </row>
    <row r="4">
      <c r="A4" s="6">
        <v>3.0</v>
      </c>
      <c r="B4" s="1" t="str">
        <f>VLOOKUP(A4, Influencers!A:F, 2, FALSE)
</f>
        <v>Dev</v>
      </c>
      <c r="C4" s="1" t="str">
        <f>VLOOKUP(A4, Influencers!A:F, 6, FALSE)
</f>
        <v>Facebook</v>
      </c>
      <c r="D4" s="1">
        <f>VLOOKUP(A4, TrackingData!C:H, 5, FALSE)
</f>
        <v>30</v>
      </c>
      <c r="E4" s="1">
        <f>VLOOKUP(A4, TrackingData!C:H, 6, FALSE)
</f>
        <v>15000</v>
      </c>
      <c r="F4" s="1">
        <f>VLOOKUP(A4, Payouts!A:E, 5, FALSE)
</f>
        <v>9000</v>
      </c>
      <c r="G4" s="7">
        <f t="shared" si="1"/>
        <v>0.6666666667</v>
      </c>
      <c r="H4" s="7">
        <f t="shared" si="2"/>
        <v>1.666666667</v>
      </c>
      <c r="I4" s="1">
        <f>VLOOKUP(A4, Influencers!A:F, 5, FALSE)
</f>
        <v>80000</v>
      </c>
      <c r="J4" s="1" t="str">
        <f>VLOOKUP(A4, Influencers!A:F, 3, FALSE)
</f>
        <v>Gaming</v>
      </c>
      <c r="K4" s="1" t="str">
        <f>VLOOKUP(A4, Influencers!A:F, 4, FALSE)
</f>
        <v>M</v>
      </c>
    </row>
    <row r="8"/>
    <row r="9"/>
    <row r="10"/>
    <row r="11"/>
    <row r="12"/>
    <row r="21">
      <c r="I21" s="9" t="s">
        <v>61</v>
      </c>
    </row>
    <row r="22"/>
    <row r="23">
      <c r="I23" s="10" t="s">
        <v>62</v>
      </c>
      <c r="J23" s="11">
        <f>SUM(E2:E4)</f>
        <v>55000</v>
      </c>
    </row>
    <row r="24">
      <c r="I24" s="12" t="s">
        <v>63</v>
      </c>
      <c r="J24" s="13">
        <f>AVERAGE(G2:G4)</f>
        <v>0.4722222222</v>
      </c>
    </row>
    <row r="25">
      <c r="I25" s="12" t="s">
        <v>64</v>
      </c>
      <c r="J25" s="14" t="s">
        <v>14</v>
      </c>
    </row>
    <row r="26">
      <c r="I26" s="12" t="s">
        <v>65</v>
      </c>
      <c r="J26" s="14" t="s">
        <v>66</v>
      </c>
    </row>
  </sheetData>
  <conditionalFormatting sqref="G1:G4">
    <cfRule type="cellIs" dxfId="0" priority="1" operator="greaterThan">
      <formula>0.5</formula>
    </cfRule>
  </conditionalFormatting>
  <conditionalFormatting sqref="G1:G4">
    <cfRule type="cellIs" dxfId="1" priority="2" operator="lessThan">
      <formula>0.5</formula>
    </cfRule>
  </conditionalFormatting>
  <conditionalFormatting sqref="H1:H4">
    <cfRule type="cellIs" dxfId="0" priority="3" operator="greaterThanOrEqual">
      <formula>1.5</formula>
    </cfRule>
  </conditionalFormatting>
  <conditionalFormatting sqref="H1:H4">
    <cfRule type="cellIs" dxfId="2" priority="4" operator="lessThan">
      <formula>1.5</formula>
    </cfRule>
  </conditionalFormatting>
  <drawing r:id="rId3"/>
</worksheet>
</file>